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3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5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6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7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8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9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10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11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drawings/drawing12.xml" ContentType="application/vnd.openxmlformats-officedocument.drawing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drawings/drawing13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14.xml" ContentType="application/vnd.openxmlformats-officedocument.drawing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15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16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17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drawings/drawing18.xml" ContentType="application/vnd.openxmlformats-officedocument.drawing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drawings/drawing19.xml" ContentType="application/vnd.openxmlformats-officedocument.drawing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drawings/drawing20.xml" ContentType="application/vnd.openxmlformats-officedocument.drawing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drawings/drawing21.xml" ContentType="application/vnd.openxmlformats-officedocument.drawing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drawings/drawing22.xml" ContentType="application/vnd.openxmlformats-officedocument.drawing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drawings/drawing23.xml" ContentType="application/vnd.openxmlformats-officedocument.drawing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24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drawings/drawing25.xml" ContentType="application/vnd.openxmlformats-officedocument.drawing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drawings/drawing26.xml" ContentType="application/vnd.openxmlformats-officedocument.drawing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drawings/drawing27.xml" ContentType="application/vnd.openxmlformats-officedocument.drawing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drawings/drawing28.xml" ContentType="application/vnd.openxmlformats-officedocument.drawing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29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drawings/drawing30.xml" ContentType="application/vnd.openxmlformats-officedocument.drawing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drawings/drawing31.xml" ContentType="application/vnd.openxmlformats-officedocument.drawing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drawings/drawing32.xml" ContentType="application/vnd.openxmlformats-officedocument.drawing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drawings/drawing33.xml" ContentType="application/vnd.openxmlformats-officedocument.drawing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drawings/drawing34.xml" ContentType="application/vnd.openxmlformats-officedocument.drawing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drawings/drawing35.xml" ContentType="application/vnd.openxmlformats-officedocument.drawing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drawings/drawing36.xml" ContentType="application/vnd.openxmlformats-officedocument.drawing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drawings/drawing37.xml" ContentType="application/vnd.openxmlformats-officedocument.drawing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drawings/drawing38.xml" ContentType="application/vnd.openxmlformats-officedocument.drawing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drawings/drawing39.xml" ContentType="application/vnd.openxmlformats-officedocument.drawing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drawings/drawing40.xml" ContentType="application/vnd.openxmlformats-officedocument.drawing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drawings/drawing41.xml" ContentType="application/vnd.openxmlformats-officedocument.drawing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drawings/drawing42.xml" ContentType="application/vnd.openxmlformats-officedocument.drawing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drawings/drawing43.xml" ContentType="application/vnd.openxmlformats-officedocument.drawing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drawings/drawing44.xml" ContentType="application/vnd.openxmlformats-officedocument.drawing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drawings/drawing45.xml" ContentType="application/vnd.openxmlformats-officedocument.drawing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drawings/drawing46.xml" ContentType="application/vnd.openxmlformats-officedocument.drawing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drawings/drawing47.xml" ContentType="application/vnd.openxmlformats-officedocument.drawing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drawings/drawing48.xml" ContentType="application/vnd.openxmlformats-officedocument.drawing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drawings/drawing49.xml" ContentType="application/vnd.openxmlformats-officedocument.drawing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drawings/drawing50.xml" ContentType="application/vnd.openxmlformats-officedocument.drawing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drawings/drawing51.xml" ContentType="application/vnd.openxmlformats-officedocument.drawing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drawings/drawing52.xml" ContentType="application/vnd.openxmlformats-officedocument.drawing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drawings/drawing53.xml" ContentType="application/vnd.openxmlformats-officedocument.drawing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drawings/drawing54.xml" ContentType="application/vnd.openxmlformats-officedocument.drawing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drawings/drawing55.xml" ContentType="application/vnd.openxmlformats-officedocument.drawing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drawings/drawing56.xml" ContentType="application/vnd.openxmlformats-officedocument.drawing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drawings/drawing57.xml" ContentType="application/vnd.openxmlformats-officedocument.drawing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drawings/drawing58.xml" ContentType="application/vnd.openxmlformats-officedocument.drawing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drawings/drawing59.xml" ContentType="application/vnd.openxmlformats-officedocument.drawing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drawings/drawing60.xml" ContentType="application/vnd.openxmlformats-officedocument.drawing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drawings/drawing61.xml" ContentType="application/vnd.openxmlformats-officedocument.drawing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drawings/drawing62.xml" ContentType="application/vnd.openxmlformats-officedocument.drawing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drawings/drawing63.xml" ContentType="application/vnd.openxmlformats-officedocument.drawing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drawings/drawing64.xml" ContentType="application/vnd.openxmlformats-officedocument.drawing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drawings/drawing65.xml" ContentType="application/vnd.openxmlformats-officedocument.drawing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drawings/drawing66.xml" ContentType="application/vnd.openxmlformats-officedocument.drawing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drawings/drawing67.xml" ContentType="application/vnd.openxmlformats-officedocument.drawing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drawings/drawing68.xml" ContentType="application/vnd.openxmlformats-officedocument.drawing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drawings/drawing69.xml" ContentType="application/vnd.openxmlformats-officedocument.drawing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drawings/drawing70.xml" ContentType="application/vnd.openxmlformats-officedocument.drawing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drawings/drawing71.xml" ContentType="application/vnd.openxmlformats-officedocument.drawing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drawings/drawing72.xml" ContentType="application/vnd.openxmlformats-officedocument.drawing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drawings/drawing73.xml" ContentType="application/vnd.openxmlformats-officedocument.drawing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drawings/drawing74.xml" ContentType="application/vnd.openxmlformats-officedocument.drawing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drawings/drawing75.xml" ContentType="application/vnd.openxmlformats-officedocument.drawing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drawings/drawing76.xml" ContentType="application/vnd.openxmlformats-officedocument.drawing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drawings/drawing77.xml" ContentType="application/vnd.openxmlformats-officedocument.drawing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drawings/drawing78.xml" ContentType="application/vnd.openxmlformats-officedocument.drawing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drawings/drawing79.xml" ContentType="application/vnd.openxmlformats-officedocument.drawing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drawings/drawing80.xml" ContentType="application/vnd.openxmlformats-officedocument.drawing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drawings/drawing81.xml" ContentType="application/vnd.openxmlformats-officedocument.drawing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drawings/drawing82.xml" ContentType="application/vnd.openxmlformats-officedocument.drawing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drawings/drawing83.xml" ContentType="application/vnd.openxmlformats-officedocument.drawing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drawings/drawing84.xml" ContentType="application/vnd.openxmlformats-officedocument.drawing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90CAE387-CF25-4DD9-B81A-1AAA2F9A08D7}" xr6:coauthVersionLast="47" xr6:coauthVersionMax="47" xr10:uidLastSave="{00000000-0000-0000-0000-000000000000}"/>
  <bookViews>
    <workbookView xWindow="-120" yWindow="-120" windowWidth="29040" windowHeight="15840" tabRatio="930" firstSheet="7" activeTab="26" xr2:uid="{00000000-000D-0000-FFFF-FFFF00000000}"/>
  </bookViews>
  <sheets>
    <sheet name="인사현황" sheetId="76" r:id="rId1"/>
    <sheet name="입퇴사현황" sheetId="109" r:id="rId2"/>
    <sheet name="년별 입퇴사 현황" sheetId="61" r:id="rId3"/>
    <sheet name="조경희" sheetId="4" r:id="rId4"/>
    <sheet name="김우찬" sheetId="22" r:id="rId5"/>
    <sheet name="강종태" sheetId="21" r:id="rId6"/>
    <sheet name="이상훈" sheetId="44" r:id="rId7"/>
    <sheet name="전연진" sheetId="30" r:id="rId8"/>
    <sheet name="유상욱" sheetId="27" r:id="rId9"/>
    <sheet name="송재완" sheetId="45" r:id="rId10"/>
    <sheet name="양현미" sheetId="25" r:id="rId11"/>
    <sheet name="심종주" sheetId="36" r:id="rId12"/>
    <sheet name="박민정" sheetId="15" r:id="rId13"/>
    <sheet name="최철호" sheetId="8" r:id="rId14"/>
    <sheet name="김진형" sheetId="59" r:id="rId15"/>
    <sheet name="김숙희" sheetId="65" r:id="rId16"/>
    <sheet name="김소라" sheetId="68" r:id="rId17"/>
    <sheet name="오우림" sheetId="75" r:id="rId18"/>
    <sheet name="박미영" sheetId="78" r:id="rId19"/>
    <sheet name="이동희" sheetId="83" r:id="rId20"/>
    <sheet name="최준석" sheetId="84" r:id="rId21"/>
    <sheet name="허철우" sheetId="98" r:id="rId22"/>
    <sheet name="장호경" sheetId="92" r:id="rId23"/>
    <sheet name="김현종" sheetId="93" r:id="rId24"/>
    <sheet name="구자홍" sheetId="95" r:id="rId25"/>
    <sheet name="지성구" sheetId="96" r:id="rId26"/>
    <sheet name="손주호" sheetId="99" r:id="rId27"/>
    <sheet name="김연경" sheetId="100" r:id="rId28"/>
    <sheet name="한정규" sheetId="102" r:id="rId29"/>
    <sheet name="최정우" sheetId="103" r:id="rId30"/>
    <sheet name="이준호" sheetId="107" r:id="rId31"/>
    <sheet name="이영주" sheetId="104" r:id="rId32"/>
    <sheet name="진하람" sheetId="105" r:id="rId33"/>
    <sheet name="김태경" sheetId="108" r:id="rId34"/>
    <sheet name="황대위_퇴사" sheetId="106" r:id="rId35"/>
    <sheet name="조성아_퇴사" sheetId="87" r:id="rId36"/>
    <sheet name="김문수_퇴사" sheetId="97" r:id="rId37"/>
    <sheet name="이화종_퇴사" sheetId="85" r:id="rId38"/>
    <sheet name="강규영_퇴사" sheetId="101" r:id="rId39"/>
    <sheet name="김종순_퇴사" sheetId="94" r:id="rId40"/>
    <sheet name="박유린_퇴사" sheetId="91" r:id="rId41"/>
    <sheet name="안다애_퇴사" sheetId="90" r:id="rId42"/>
    <sheet name="안영일_퇴사" sheetId="16" r:id="rId43"/>
    <sheet name="정용상_퇴사" sheetId="70" r:id="rId44"/>
    <sheet name="이치영_퇴사" sheetId="18" r:id="rId45"/>
    <sheet name="김형인_퇴사" sheetId="53" r:id="rId46"/>
    <sheet name="강철구_퇴사" sheetId="43" r:id="rId47"/>
    <sheet name="김혜진 퇴사" sheetId="12" r:id="rId48"/>
    <sheet name="이항녕_퇴사" sheetId="26" r:id="rId49"/>
    <sheet name="전선민_퇴사" sheetId="29" r:id="rId50"/>
    <sheet name="왕준표 퇴사" sheetId="35" r:id="rId51"/>
    <sheet name="김현주 퇴사" sheetId="48" r:id="rId52"/>
    <sheet name="김희진 퇴사" sheetId="38" r:id="rId53"/>
    <sheet name="이응희 퇴사" sheetId="41" r:id="rId54"/>
    <sheet name="조진성 퇴사" sheetId="49" r:id="rId55"/>
    <sheet name="김경열 퇴사" sheetId="55" r:id="rId56"/>
    <sheet name="강민영 퇴사" sheetId="14" r:id="rId57"/>
    <sheet name="정호은 퇴사" sheetId="20" r:id="rId58"/>
    <sheet name="박종주 퇴사" sheetId="42" r:id="rId59"/>
    <sheet name="박여진 퇴사" sheetId="24" r:id="rId60"/>
    <sheet name="이지현 퇴사" sheetId="33" r:id="rId61"/>
    <sheet name="최보나 퇴사" sheetId="47" r:id="rId62"/>
    <sheet name="강재석 퇴사" sheetId="37" r:id="rId63"/>
    <sheet name="유종찬 퇴사" sheetId="28" r:id="rId64"/>
    <sheet name="박용희 퇴사" sheetId="54" r:id="rId65"/>
    <sheet name="김란아 퇴사" sheetId="57" r:id="rId66"/>
    <sheet name="김세영 퇴사" sheetId="63" r:id="rId67"/>
    <sheet name="노정현 퇴사" sheetId="31" r:id="rId68"/>
    <sheet name="이종명 퇴사" sheetId="17" r:id="rId69"/>
    <sheet name="김재근_퇴사" sheetId="6" r:id="rId70"/>
    <sheet name="정혜영_퇴사" sheetId="19" r:id="rId71"/>
    <sheet name="유민재_퇴사" sheetId="34" r:id="rId72"/>
    <sheet name="오준영_퇴사" sheetId="46" r:id="rId73"/>
    <sheet name="배은서_퇴사" sheetId="56" r:id="rId74"/>
    <sheet name="명수진_퇴사" sheetId="58" r:id="rId75"/>
    <sheet name="마세영_퇴사" sheetId="67" r:id="rId76"/>
    <sheet name="김민식_퇴사" sheetId="10" r:id="rId77"/>
    <sheet name="박대헌_퇴사" sheetId="52" r:id="rId78"/>
    <sheet name="김용권_퇴사" sheetId="11" r:id="rId79"/>
    <sheet name="박대헌_퇴사(1)" sheetId="89" r:id="rId80"/>
    <sheet name="이우기_퇴사" sheetId="7" r:id="rId81"/>
    <sheet name="원혜인_퇴사" sheetId="77" r:id="rId82"/>
    <sheet name="심순자_퇴사" sheetId="66" r:id="rId83"/>
    <sheet name="이유미_퇴사" sheetId="40" r:id="rId84"/>
    <sheet name="김길중_퇴사" sheetId="9" r:id="rId85"/>
    <sheet name="유기선_퇴사" sheetId="86" r:id="rId86"/>
    <sheet name="이승희_퇴사" sheetId="88" r:id="rId87"/>
  </sheets>
  <definedNames>
    <definedName name="_xlnm._FilterDatabase" localSheetId="0" hidden="1">인사현황!$A$3:$AO$68</definedName>
    <definedName name="_xlnm.Print_Area" localSheetId="33">김태경!$B$1:$T$35</definedName>
    <definedName name="_xlnm.Print_Area" localSheetId="31">이영주!$B$1:$T$35</definedName>
    <definedName name="_xlnm.Print_Area" localSheetId="30">이준호!$B$1:$T$35</definedName>
    <definedName name="_xlnm.Print_Area" localSheetId="0">인사현황!$A$3:$AJ$68</definedName>
    <definedName name="_xlnm.Print_Area" localSheetId="1">입퇴사현황!$A$33:$O$47</definedName>
    <definedName name="_xlnm.Print_Area" localSheetId="32">진하람!$B$1:$T$35</definedName>
    <definedName name="_xlnm.Print_Area" localSheetId="29">최정우!$B$1:$T$35</definedName>
    <definedName name="_xlnm.Print_Area" localSheetId="34">황대위_퇴사!$B$1:$T$35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2" i="109" l="1"/>
  <c r="G142" i="109"/>
  <c r="N130" i="109"/>
  <c r="O133" i="109" s="1"/>
  <c r="N124" i="109"/>
  <c r="O127" i="109" s="1"/>
  <c r="M119" i="109"/>
  <c r="G119" i="109"/>
  <c r="O110" i="109"/>
  <c r="N107" i="109"/>
  <c r="O104" i="109"/>
  <c r="N101" i="109"/>
  <c r="M96" i="109"/>
  <c r="G96" i="109"/>
  <c r="R87" i="109"/>
  <c r="S87" i="109" s="1"/>
  <c r="I86" i="109"/>
  <c r="G86" i="109"/>
  <c r="F86" i="109"/>
  <c r="L85" i="109"/>
  <c r="L86" i="109" s="1"/>
  <c r="K85" i="109"/>
  <c r="K86" i="109" s="1"/>
  <c r="J85" i="109"/>
  <c r="J86" i="109" s="1"/>
  <c r="I85" i="109"/>
  <c r="H85" i="109"/>
  <c r="H86" i="109" s="1"/>
  <c r="G85" i="109"/>
  <c r="F85" i="109"/>
  <c r="E85" i="109"/>
  <c r="E86" i="109" s="1"/>
  <c r="D85" i="109"/>
  <c r="D86" i="109" s="1"/>
  <c r="C85" i="109"/>
  <c r="C86" i="109" s="1"/>
  <c r="B85" i="109"/>
  <c r="B86" i="109" s="1"/>
  <c r="U83" i="109"/>
  <c r="N81" i="109"/>
  <c r="O84" i="109" s="1"/>
  <c r="O78" i="109"/>
  <c r="N75" i="109"/>
  <c r="M70" i="109"/>
  <c r="G70" i="109"/>
  <c r="N58" i="109"/>
  <c r="O61" i="109" s="1"/>
  <c r="N52" i="109"/>
  <c r="O55" i="109" s="1"/>
  <c r="N43" i="109"/>
  <c r="O47" i="109" s="1"/>
  <c r="G37" i="109"/>
  <c r="F37" i="109"/>
  <c r="N36" i="109" s="1"/>
  <c r="E37" i="109"/>
  <c r="D37" i="109"/>
  <c r="C37" i="109"/>
  <c r="B37" i="109"/>
  <c r="O32" i="109"/>
  <c r="N29" i="109"/>
  <c r="M23" i="109"/>
  <c r="L23" i="109"/>
  <c r="K23" i="109"/>
  <c r="J23" i="109"/>
  <c r="I23" i="109"/>
  <c r="H23" i="109"/>
  <c r="G23" i="109"/>
  <c r="F23" i="109"/>
  <c r="E23" i="109"/>
  <c r="D23" i="109"/>
  <c r="C23" i="109"/>
  <c r="N21" i="109" s="1"/>
  <c r="O26" i="109" s="1"/>
  <c r="B23" i="109"/>
  <c r="N14" i="109"/>
  <c r="O17" i="109" s="1"/>
  <c r="M8" i="109"/>
  <c r="L8" i="109"/>
  <c r="K8" i="109"/>
  <c r="J8" i="109"/>
  <c r="I8" i="109"/>
  <c r="H8" i="109"/>
  <c r="G8" i="109"/>
  <c r="F8" i="109"/>
  <c r="E8" i="109"/>
  <c r="D8" i="109"/>
  <c r="C8" i="109"/>
  <c r="B8" i="109"/>
  <c r="N6" i="109" s="1"/>
  <c r="O11" i="109" s="1"/>
  <c r="R86" i="109" l="1"/>
  <c r="R88" i="109" s="1"/>
  <c r="R90" i="109" s="1"/>
  <c r="C32" i="76" l="1"/>
  <c r="C31" i="76"/>
  <c r="C29" i="76"/>
  <c r="C23" i="76"/>
  <c r="U34" i="76"/>
  <c r="C17" i="76"/>
  <c r="B17" i="76"/>
  <c r="U36" i="76"/>
  <c r="P36" i="76"/>
  <c r="L36" i="76"/>
  <c r="K36" i="76"/>
  <c r="J36" i="76"/>
  <c r="I36" i="76"/>
  <c r="B36" i="76"/>
  <c r="A36" i="76"/>
  <c r="A33" i="76"/>
  <c r="P33" i="76" l="1"/>
  <c r="I33" i="76"/>
  <c r="C33" i="76"/>
  <c r="B33" i="76"/>
  <c r="P32" i="76"/>
  <c r="L32" i="76"/>
  <c r="K32" i="76"/>
  <c r="J32" i="76"/>
  <c r="I32" i="76"/>
  <c r="B32" i="76"/>
  <c r="B31" i="76"/>
  <c r="B30" i="76"/>
  <c r="B29" i="76"/>
  <c r="A32" i="76"/>
  <c r="P31" i="76"/>
  <c r="L31" i="76"/>
  <c r="K31" i="76"/>
  <c r="J31" i="76"/>
  <c r="I31" i="76"/>
  <c r="A31" i="76"/>
  <c r="P30" i="76"/>
  <c r="L30" i="76"/>
  <c r="K30" i="76"/>
  <c r="J30" i="76"/>
  <c r="I30" i="76"/>
  <c r="A30" i="76"/>
  <c r="P29" i="76"/>
  <c r="L29" i="76"/>
  <c r="K29" i="76"/>
  <c r="J29" i="76"/>
  <c r="I29" i="76"/>
  <c r="A29" i="76"/>
  <c r="U37" i="76"/>
  <c r="U38" i="76"/>
  <c r="U39" i="76"/>
  <c r="R26" i="108"/>
  <c r="R25" i="108"/>
  <c r="R24" i="108"/>
  <c r="R29" i="108" s="1"/>
  <c r="N6" i="108"/>
  <c r="D33" i="76" s="1"/>
  <c r="B2" i="108"/>
  <c r="N7" i="108" s="1"/>
  <c r="N33" i="76" s="1"/>
  <c r="R26" i="107"/>
  <c r="R25" i="107"/>
  <c r="R24" i="107"/>
  <c r="N6" i="107"/>
  <c r="D30" i="76" s="1"/>
  <c r="B2" i="107"/>
  <c r="N7" i="107" s="1"/>
  <c r="N30" i="76" s="1"/>
  <c r="R26" i="106"/>
  <c r="R25" i="106"/>
  <c r="R24" i="106"/>
  <c r="N6" i="106"/>
  <c r="D36" i="76" s="1"/>
  <c r="B2" i="106"/>
  <c r="N7" i="106" s="1"/>
  <c r="N36" i="76" s="1"/>
  <c r="R26" i="105"/>
  <c r="R25" i="105"/>
  <c r="R24" i="105"/>
  <c r="N6" i="105"/>
  <c r="D32" i="76" s="1"/>
  <c r="B2" i="105"/>
  <c r="N7" i="105" s="1"/>
  <c r="N32" i="76" s="1"/>
  <c r="R26" i="104"/>
  <c r="R25" i="104"/>
  <c r="R24" i="104"/>
  <c r="N6" i="104"/>
  <c r="D31" i="76" s="1"/>
  <c r="B2" i="104"/>
  <c r="N7" i="104" s="1"/>
  <c r="N31" i="76" s="1"/>
  <c r="R26" i="103"/>
  <c r="R25" i="103"/>
  <c r="R24" i="103"/>
  <c r="N6" i="103"/>
  <c r="D29" i="76" s="1"/>
  <c r="B2" i="103"/>
  <c r="N7" i="103" s="1"/>
  <c r="N29" i="76" s="1"/>
  <c r="R29" i="107" l="1"/>
  <c r="R29" i="106"/>
  <c r="R29" i="105"/>
  <c r="R29" i="104"/>
  <c r="R29" i="103"/>
  <c r="P28" i="76"/>
  <c r="I28" i="76"/>
  <c r="B28" i="76"/>
  <c r="R26" i="102"/>
  <c r="R25" i="102"/>
  <c r="R24" i="102"/>
  <c r="R29" i="102" s="1"/>
  <c r="N6" i="102"/>
  <c r="D28" i="76" s="1"/>
  <c r="B2" i="102"/>
  <c r="N7" i="102" s="1"/>
  <c r="N28" i="76" s="1"/>
  <c r="P39" i="76"/>
  <c r="L39" i="76"/>
  <c r="K39" i="76"/>
  <c r="J39" i="76"/>
  <c r="I39" i="76"/>
  <c r="C39" i="76"/>
  <c r="B39" i="76"/>
  <c r="P27" i="76"/>
  <c r="L27" i="76"/>
  <c r="K27" i="76"/>
  <c r="J27" i="76"/>
  <c r="I27" i="76"/>
  <c r="C27" i="76"/>
  <c r="B27" i="76"/>
  <c r="P26" i="76"/>
  <c r="L26" i="76"/>
  <c r="K26" i="76"/>
  <c r="J26" i="76"/>
  <c r="I26" i="76"/>
  <c r="C26" i="76"/>
  <c r="B26" i="76"/>
  <c r="U44" i="76"/>
  <c r="U43" i="76"/>
  <c r="U42" i="76"/>
  <c r="R26" i="101"/>
  <c r="R25" i="101"/>
  <c r="R24" i="101"/>
  <c r="N6" i="101"/>
  <c r="D39" i="76" s="1"/>
  <c r="B2" i="101"/>
  <c r="N7" i="101" s="1"/>
  <c r="N39" i="76" s="1"/>
  <c r="R28" i="100"/>
  <c r="R27" i="100"/>
  <c r="R26" i="100"/>
  <c r="N6" i="100"/>
  <c r="D27" i="76" s="1"/>
  <c r="B2" i="100"/>
  <c r="N7" i="100" s="1"/>
  <c r="N27" i="76" s="1"/>
  <c r="R27" i="85"/>
  <c r="R28" i="85"/>
  <c r="R27" i="83"/>
  <c r="R28" i="83"/>
  <c r="R29" i="83"/>
  <c r="B6" i="76"/>
  <c r="R26" i="99"/>
  <c r="R25" i="99"/>
  <c r="R24" i="99"/>
  <c r="R29" i="99" s="1"/>
  <c r="N6" i="99"/>
  <c r="D26" i="76" s="1"/>
  <c r="B2" i="99"/>
  <c r="N7" i="99" s="1"/>
  <c r="N26" i="76" s="1"/>
  <c r="C19" i="76"/>
  <c r="B19" i="76"/>
  <c r="B10" i="76"/>
  <c r="B7" i="76"/>
  <c r="B5" i="76"/>
  <c r="B35" i="76"/>
  <c r="B13" i="76"/>
  <c r="B12" i="76"/>
  <c r="C8" i="76"/>
  <c r="C15" i="76"/>
  <c r="L38" i="76"/>
  <c r="K38" i="76"/>
  <c r="J38" i="76"/>
  <c r="I38" i="76"/>
  <c r="C38" i="76"/>
  <c r="B38" i="76"/>
  <c r="L20" i="76"/>
  <c r="K20" i="76"/>
  <c r="J20" i="76"/>
  <c r="I20" i="76"/>
  <c r="C20" i="76"/>
  <c r="B20" i="76"/>
  <c r="R26" i="98"/>
  <c r="R25" i="98"/>
  <c r="R24" i="98"/>
  <c r="N6" i="98"/>
  <c r="D20" i="76" s="1"/>
  <c r="B2" i="98"/>
  <c r="N7" i="98" s="1"/>
  <c r="R27" i="97"/>
  <c r="R26" i="97"/>
  <c r="R25" i="97"/>
  <c r="R24" i="97"/>
  <c r="N6" i="97"/>
  <c r="D38" i="76" s="1"/>
  <c r="B2" i="97"/>
  <c r="N7" i="97" s="1"/>
  <c r="L24" i="76"/>
  <c r="K24" i="76"/>
  <c r="J24" i="76"/>
  <c r="I24" i="76"/>
  <c r="C24" i="76"/>
  <c r="B24" i="76"/>
  <c r="R26" i="96"/>
  <c r="R25" i="96"/>
  <c r="R24" i="96"/>
  <c r="R29" i="96" s="1"/>
  <c r="N6" i="96"/>
  <c r="D24" i="76" s="1"/>
  <c r="B2" i="96"/>
  <c r="N7" i="96" s="1"/>
  <c r="O3" i="40"/>
  <c r="L23" i="76"/>
  <c r="K23" i="76"/>
  <c r="J23" i="76"/>
  <c r="I23" i="76"/>
  <c r="B23" i="76"/>
  <c r="R26" i="95"/>
  <c r="R25" i="95"/>
  <c r="R24" i="95"/>
  <c r="N6" i="95"/>
  <c r="D23" i="76" s="1"/>
  <c r="B2" i="95"/>
  <c r="N7" i="95" s="1"/>
  <c r="L44" i="76"/>
  <c r="K44" i="76"/>
  <c r="J44" i="76"/>
  <c r="I44" i="76"/>
  <c r="C44" i="76"/>
  <c r="B44" i="76"/>
  <c r="R26" i="94"/>
  <c r="R25" i="94"/>
  <c r="R24" i="94"/>
  <c r="R29" i="94" s="1"/>
  <c r="N6" i="94"/>
  <c r="D44" i="76" s="1"/>
  <c r="B2" i="94"/>
  <c r="N7" i="94" s="1"/>
  <c r="L22" i="76"/>
  <c r="K22" i="76"/>
  <c r="J22" i="76"/>
  <c r="I22" i="76"/>
  <c r="C22" i="76"/>
  <c r="B22" i="76"/>
  <c r="R26" i="93"/>
  <c r="R25" i="93"/>
  <c r="R24" i="93"/>
  <c r="R29" i="93" s="1"/>
  <c r="N6" i="93"/>
  <c r="D22" i="76" s="1"/>
  <c r="B2" i="93"/>
  <c r="N7" i="93" s="1"/>
  <c r="L21" i="76"/>
  <c r="K21" i="76"/>
  <c r="J21" i="76"/>
  <c r="I21" i="76"/>
  <c r="C21" i="76"/>
  <c r="B21" i="76"/>
  <c r="R26" i="92"/>
  <c r="R25" i="92"/>
  <c r="R24" i="92"/>
  <c r="R29" i="92" s="1"/>
  <c r="N6" i="92"/>
  <c r="D21" i="76" s="1"/>
  <c r="B2" i="92"/>
  <c r="N7" i="92" s="1"/>
  <c r="L43" i="76"/>
  <c r="K43" i="76"/>
  <c r="J43" i="76"/>
  <c r="I43" i="76"/>
  <c r="C43" i="76"/>
  <c r="B43" i="76"/>
  <c r="R26" i="91"/>
  <c r="R25" i="91"/>
  <c r="R24" i="91"/>
  <c r="R29" i="91" s="1"/>
  <c r="N6" i="91"/>
  <c r="D43" i="76" s="1"/>
  <c r="B2" i="91"/>
  <c r="N7" i="91" s="1"/>
  <c r="L42" i="76"/>
  <c r="K42" i="76"/>
  <c r="J42" i="76"/>
  <c r="I42" i="76"/>
  <c r="C42" i="76"/>
  <c r="B42" i="76"/>
  <c r="R29" i="90"/>
  <c r="R26" i="90"/>
  <c r="R25" i="90"/>
  <c r="R24" i="90"/>
  <c r="N6" i="90"/>
  <c r="D42" i="76" s="1"/>
  <c r="B2" i="90"/>
  <c r="N7" i="90" s="1"/>
  <c r="O3" i="7"/>
  <c r="R31" i="100" l="1"/>
  <c r="R29" i="101"/>
  <c r="R29" i="95"/>
  <c r="R29" i="98"/>
  <c r="R29" i="97"/>
  <c r="L87" i="76" l="1"/>
  <c r="K87" i="76"/>
  <c r="J87" i="76"/>
  <c r="I87" i="76"/>
  <c r="C87" i="76"/>
  <c r="B87" i="76"/>
  <c r="A87" i="76"/>
  <c r="R26" i="89" l="1"/>
  <c r="R25" i="89"/>
  <c r="R24" i="89"/>
  <c r="N6" i="89"/>
  <c r="D87" i="76" s="1"/>
  <c r="B2" i="89"/>
  <c r="N7" i="89" s="1"/>
  <c r="R29" i="89" l="1"/>
  <c r="P40" i="76"/>
  <c r="L40" i="76"/>
  <c r="K40" i="76"/>
  <c r="J40" i="76"/>
  <c r="I40" i="76"/>
  <c r="C40" i="76"/>
  <c r="B40" i="76"/>
  <c r="R26" i="88" l="1"/>
  <c r="R25" i="88"/>
  <c r="R24" i="88"/>
  <c r="N6" i="88"/>
  <c r="D40" i="76" s="1"/>
  <c r="B2" i="88"/>
  <c r="N7" i="88" s="1"/>
  <c r="R29" i="88" l="1"/>
  <c r="L34" i="76"/>
  <c r="K34" i="76"/>
  <c r="J34" i="76"/>
  <c r="I34" i="76"/>
  <c r="C34" i="76"/>
  <c r="B34" i="76"/>
  <c r="R26" i="87"/>
  <c r="R25" i="87"/>
  <c r="R24" i="87"/>
  <c r="N6" i="87"/>
  <c r="D34" i="76" s="1"/>
  <c r="B2" i="87"/>
  <c r="N7" i="87" s="1"/>
  <c r="L86" i="76"/>
  <c r="K86" i="76"/>
  <c r="J86" i="76"/>
  <c r="I86" i="76"/>
  <c r="R26" i="86"/>
  <c r="R25" i="86"/>
  <c r="R24" i="86"/>
  <c r="N6" i="86"/>
  <c r="D86" i="76" s="1"/>
  <c r="B2" i="86"/>
  <c r="N7" i="86" s="1"/>
  <c r="L37" i="76"/>
  <c r="K37" i="76"/>
  <c r="J37" i="76"/>
  <c r="I37" i="76"/>
  <c r="C37" i="76"/>
  <c r="B37" i="76"/>
  <c r="R26" i="85"/>
  <c r="R25" i="85"/>
  <c r="R24" i="85"/>
  <c r="N6" i="85"/>
  <c r="D37" i="76" s="1"/>
  <c r="B2" i="85"/>
  <c r="N7" i="85" s="1"/>
  <c r="L25" i="76"/>
  <c r="K25" i="76"/>
  <c r="J25" i="76"/>
  <c r="I25" i="76"/>
  <c r="C25" i="76"/>
  <c r="B25" i="76"/>
  <c r="R24" i="84"/>
  <c r="R26" i="84"/>
  <c r="R25" i="84"/>
  <c r="N6" i="84"/>
  <c r="D25" i="76" s="1"/>
  <c r="B2" i="84"/>
  <c r="N7" i="84" s="1"/>
  <c r="L19" i="76"/>
  <c r="K19" i="76"/>
  <c r="J19" i="76"/>
  <c r="I19" i="76"/>
  <c r="R26" i="83"/>
  <c r="R25" i="83"/>
  <c r="R24" i="83"/>
  <c r="N6" i="83"/>
  <c r="D19" i="76" s="1"/>
  <c r="B2" i="83"/>
  <c r="N7" i="83" s="1"/>
  <c r="R29" i="85" l="1"/>
  <c r="R29" i="84"/>
  <c r="R30" i="83"/>
  <c r="R29" i="86"/>
  <c r="R29" i="87"/>
  <c r="L18" i="76"/>
  <c r="K18" i="76"/>
  <c r="J18" i="76"/>
  <c r="I18" i="76"/>
  <c r="N6" i="78"/>
  <c r="D18" i="76" s="1"/>
  <c r="B2" i="78"/>
  <c r="N7" i="78" s="1"/>
  <c r="N18" i="76" s="1"/>
  <c r="L85" i="76" l="1"/>
  <c r="K85" i="76"/>
  <c r="J85" i="76"/>
  <c r="I85" i="76"/>
  <c r="R29" i="77"/>
  <c r="N6" i="77"/>
  <c r="D85" i="76" s="1"/>
  <c r="B2" i="77"/>
  <c r="N7" i="77" s="1"/>
  <c r="N85" i="76" s="1"/>
  <c r="P17" i="76"/>
  <c r="L17" i="76"/>
  <c r="K17" i="76"/>
  <c r="J17" i="76"/>
  <c r="I17" i="76"/>
  <c r="I119" i="76" l="1"/>
  <c r="P78" i="76"/>
  <c r="S78" i="76" s="1"/>
  <c r="L78" i="76"/>
  <c r="K78" i="76"/>
  <c r="J78" i="76"/>
  <c r="I78" i="76"/>
  <c r="U75" i="76"/>
  <c r="P75" i="76"/>
  <c r="S75" i="76" s="1"/>
  <c r="L75" i="76"/>
  <c r="K75" i="76"/>
  <c r="J75" i="76"/>
  <c r="U66" i="76"/>
  <c r="V66" i="76" s="1"/>
  <c r="P66" i="76"/>
  <c r="Q66" i="76" s="1"/>
  <c r="L66" i="76"/>
  <c r="K66" i="76"/>
  <c r="J66" i="76"/>
  <c r="U70" i="76"/>
  <c r="X70" i="76" s="1"/>
  <c r="P70" i="76"/>
  <c r="S70" i="76" s="1"/>
  <c r="L70" i="76"/>
  <c r="K70" i="76"/>
  <c r="J70" i="76"/>
  <c r="U68" i="76"/>
  <c r="V68" i="76" s="1"/>
  <c r="P68" i="76"/>
  <c r="Q68" i="76" s="1"/>
  <c r="L68" i="76"/>
  <c r="K68" i="76"/>
  <c r="J68" i="76"/>
  <c r="U67" i="76"/>
  <c r="X67" i="76" s="1"/>
  <c r="P67" i="76"/>
  <c r="S67" i="76" s="1"/>
  <c r="L67" i="76"/>
  <c r="K67" i="76"/>
  <c r="J67" i="76"/>
  <c r="U63" i="76"/>
  <c r="V63" i="76" s="1"/>
  <c r="P63" i="76"/>
  <c r="Q63" i="76" s="1"/>
  <c r="L63" i="76"/>
  <c r="K63" i="76"/>
  <c r="J63" i="76"/>
  <c r="U60" i="76"/>
  <c r="X60" i="76" s="1"/>
  <c r="P60" i="76"/>
  <c r="S60" i="76" s="1"/>
  <c r="L60" i="76"/>
  <c r="K60" i="76"/>
  <c r="J60" i="76"/>
  <c r="U56" i="76"/>
  <c r="P56" i="76"/>
  <c r="Q56" i="76" s="1"/>
  <c r="L56" i="76"/>
  <c r="K56" i="76"/>
  <c r="J56" i="76"/>
  <c r="U54" i="76"/>
  <c r="P54" i="76"/>
  <c r="S54" i="76" s="1"/>
  <c r="L54" i="76"/>
  <c r="K54" i="76"/>
  <c r="J54" i="76"/>
  <c r="U49" i="76"/>
  <c r="V49" i="76" s="1"/>
  <c r="P49" i="76"/>
  <c r="Q49" i="76" s="1"/>
  <c r="L49" i="76"/>
  <c r="K49" i="76"/>
  <c r="J49" i="76"/>
  <c r="U47" i="76"/>
  <c r="P47" i="76"/>
  <c r="S47" i="76" s="1"/>
  <c r="L47" i="76"/>
  <c r="K47" i="76"/>
  <c r="J47" i="76"/>
  <c r="U46" i="76"/>
  <c r="V46" i="76" s="1"/>
  <c r="P46" i="76"/>
  <c r="Q46" i="76" s="1"/>
  <c r="J46" i="76"/>
  <c r="P64" i="76"/>
  <c r="Q64" i="76" s="1"/>
  <c r="L64" i="76"/>
  <c r="K64" i="76"/>
  <c r="J64" i="76"/>
  <c r="I64" i="76"/>
  <c r="P48" i="76"/>
  <c r="Q48" i="76" s="1"/>
  <c r="L48" i="76"/>
  <c r="K48" i="76"/>
  <c r="J48" i="76"/>
  <c r="I48" i="76"/>
  <c r="P53" i="76"/>
  <c r="S53" i="76" s="1"/>
  <c r="L53" i="76"/>
  <c r="K53" i="76"/>
  <c r="J53" i="76"/>
  <c r="I53" i="76"/>
  <c r="P62" i="76"/>
  <c r="S62" i="76" s="1"/>
  <c r="K62" i="76"/>
  <c r="J62" i="76"/>
  <c r="I62" i="76"/>
  <c r="P50" i="76"/>
  <c r="S50" i="76" s="1"/>
  <c r="L50" i="76"/>
  <c r="K50" i="76"/>
  <c r="J50" i="76"/>
  <c r="I50" i="76"/>
  <c r="L81" i="76"/>
  <c r="K81" i="76"/>
  <c r="J81" i="76"/>
  <c r="I81" i="76"/>
  <c r="P80" i="76"/>
  <c r="Q80" i="76" s="1"/>
  <c r="L80" i="76"/>
  <c r="K80" i="76"/>
  <c r="J80" i="76"/>
  <c r="I80" i="76"/>
  <c r="P59" i="76"/>
  <c r="Q59" i="76" s="1"/>
  <c r="L59" i="76"/>
  <c r="K59" i="76"/>
  <c r="J59" i="76"/>
  <c r="I59" i="76"/>
  <c r="P69" i="76"/>
  <c r="Q69" i="76" s="1"/>
  <c r="L69" i="76"/>
  <c r="K69" i="76"/>
  <c r="J69" i="76"/>
  <c r="I69" i="76"/>
  <c r="P77" i="76"/>
  <c r="R77" i="76" s="1"/>
  <c r="L77" i="76"/>
  <c r="K77" i="76"/>
  <c r="J77" i="76"/>
  <c r="I77" i="76"/>
  <c r="P73" i="76"/>
  <c r="R73" i="76" s="1"/>
  <c r="L73" i="76"/>
  <c r="K73" i="76"/>
  <c r="J73" i="76"/>
  <c r="I73" i="76"/>
  <c r="P65" i="76"/>
  <c r="R65" i="76" s="1"/>
  <c r="L65" i="76"/>
  <c r="K65" i="76"/>
  <c r="J65" i="76"/>
  <c r="I65" i="76"/>
  <c r="P58" i="76"/>
  <c r="R58" i="76" s="1"/>
  <c r="L58" i="76"/>
  <c r="K58" i="76"/>
  <c r="J58" i="76"/>
  <c r="I58" i="76"/>
  <c r="P84" i="76"/>
  <c r="L84" i="76"/>
  <c r="K84" i="76"/>
  <c r="J84" i="76"/>
  <c r="I84" i="76"/>
  <c r="P16" i="76"/>
  <c r="L16" i="76"/>
  <c r="K16" i="76"/>
  <c r="J16" i="76"/>
  <c r="I16" i="76"/>
  <c r="P83" i="76"/>
  <c r="L83" i="76"/>
  <c r="K83" i="76"/>
  <c r="J83" i="76"/>
  <c r="I83" i="76"/>
  <c r="P15" i="76"/>
  <c r="L15" i="76"/>
  <c r="K15" i="76"/>
  <c r="J15" i="76"/>
  <c r="I15" i="76"/>
  <c r="P82" i="76"/>
  <c r="L82" i="76"/>
  <c r="K82" i="76"/>
  <c r="J82" i="76"/>
  <c r="I82" i="76"/>
  <c r="P79" i="76"/>
  <c r="L79" i="76"/>
  <c r="K79" i="76"/>
  <c r="J79" i="76"/>
  <c r="I79" i="76"/>
  <c r="P14" i="76"/>
  <c r="L14" i="76"/>
  <c r="K14" i="76"/>
  <c r="J14" i="76"/>
  <c r="I14" i="76"/>
  <c r="P76" i="76"/>
  <c r="R76" i="76" s="1"/>
  <c r="J76" i="76"/>
  <c r="I76" i="76"/>
  <c r="P74" i="76"/>
  <c r="S74" i="76" s="1"/>
  <c r="L74" i="76"/>
  <c r="K74" i="76"/>
  <c r="J74" i="76"/>
  <c r="I74" i="76"/>
  <c r="P72" i="76"/>
  <c r="R72" i="76" s="1"/>
  <c r="L72" i="76"/>
  <c r="K72" i="76"/>
  <c r="J72" i="76"/>
  <c r="I72" i="76"/>
  <c r="P71" i="76"/>
  <c r="Q71" i="76" s="1"/>
  <c r="L71" i="76"/>
  <c r="K71" i="76"/>
  <c r="J71" i="76"/>
  <c r="I71" i="76"/>
  <c r="P61" i="76"/>
  <c r="S61" i="76" s="1"/>
  <c r="L61" i="76"/>
  <c r="K61" i="76"/>
  <c r="J61" i="76"/>
  <c r="I61" i="76"/>
  <c r="P35" i="76"/>
  <c r="S35" i="76" s="1"/>
  <c r="L35" i="76"/>
  <c r="K35" i="76"/>
  <c r="J35" i="76"/>
  <c r="I35" i="76"/>
  <c r="P13" i="76"/>
  <c r="S13" i="76" s="1"/>
  <c r="L13" i="76"/>
  <c r="K13" i="76"/>
  <c r="J13" i="76"/>
  <c r="I13" i="76"/>
  <c r="P12" i="76"/>
  <c r="S12" i="76" s="1"/>
  <c r="L12" i="76"/>
  <c r="K12" i="76"/>
  <c r="J12" i="76"/>
  <c r="I12" i="76"/>
  <c r="P11" i="76"/>
  <c r="S11" i="76" s="1"/>
  <c r="L11" i="76"/>
  <c r="K11" i="76"/>
  <c r="I11" i="76"/>
  <c r="P41" i="76"/>
  <c r="R41" i="76" s="1"/>
  <c r="L41" i="76"/>
  <c r="K41" i="76"/>
  <c r="J41" i="76"/>
  <c r="I41" i="76"/>
  <c r="P57" i="76"/>
  <c r="R57" i="76" s="1"/>
  <c r="L57" i="76"/>
  <c r="K57" i="76"/>
  <c r="J57" i="76"/>
  <c r="I57" i="76"/>
  <c r="P10" i="76"/>
  <c r="Q10" i="76" s="1"/>
  <c r="L10" i="76"/>
  <c r="K10" i="76"/>
  <c r="J10" i="76"/>
  <c r="I10" i="76"/>
  <c r="P9" i="76"/>
  <c r="R9" i="76" s="1"/>
  <c r="L9" i="76"/>
  <c r="K9" i="76"/>
  <c r="J9" i="76"/>
  <c r="I9" i="76"/>
  <c r="P8" i="76"/>
  <c r="S8" i="76" s="1"/>
  <c r="L8" i="76"/>
  <c r="K8" i="76"/>
  <c r="J8" i="76"/>
  <c r="I8" i="76"/>
  <c r="P7" i="76"/>
  <c r="R7" i="76" s="1"/>
  <c r="L7" i="76"/>
  <c r="K7" i="76"/>
  <c r="J7" i="76"/>
  <c r="I7" i="76"/>
  <c r="P55" i="76"/>
  <c r="Q55" i="76" s="1"/>
  <c r="L55" i="76"/>
  <c r="K55" i="76"/>
  <c r="J55" i="76"/>
  <c r="I55" i="76"/>
  <c r="P52" i="76"/>
  <c r="Q52" i="76" s="1"/>
  <c r="L52" i="76"/>
  <c r="K52" i="76"/>
  <c r="J52" i="76"/>
  <c r="I52" i="76"/>
  <c r="P51" i="76"/>
  <c r="S51" i="76" s="1"/>
  <c r="L51" i="76"/>
  <c r="K51" i="76"/>
  <c r="J51" i="76"/>
  <c r="I51" i="76"/>
  <c r="P6" i="76"/>
  <c r="S6" i="76" s="1"/>
  <c r="L6" i="76"/>
  <c r="K6" i="76"/>
  <c r="J6" i="76"/>
  <c r="I6" i="76"/>
  <c r="P5" i="76"/>
  <c r="S5" i="76" s="1"/>
  <c r="L5" i="76"/>
  <c r="K5" i="76"/>
  <c r="J5" i="76"/>
  <c r="I5" i="76"/>
  <c r="P45" i="76"/>
  <c r="R45" i="76" s="1"/>
  <c r="L45" i="76"/>
  <c r="K45" i="76"/>
  <c r="J45" i="76"/>
  <c r="I45" i="76"/>
  <c r="P4" i="76"/>
  <c r="Q4" i="76" s="1"/>
  <c r="L4" i="76"/>
  <c r="K4" i="76"/>
  <c r="J4" i="76"/>
  <c r="A1" i="76"/>
  <c r="R29" i="75"/>
  <c r="N6" i="75"/>
  <c r="D17" i="76" s="1"/>
  <c r="B2" i="75"/>
  <c r="N7" i="75" s="1"/>
  <c r="N17" i="76" s="1"/>
  <c r="O33" i="76" l="1"/>
  <c r="O36" i="76"/>
  <c r="O31" i="76"/>
  <c r="O32" i="76"/>
  <c r="O29" i="76"/>
  <c r="O30" i="76"/>
  <c r="O38" i="76"/>
  <c r="N38" i="76" s="1"/>
  <c r="O26" i="76"/>
  <c r="O27" i="76"/>
  <c r="O39" i="76"/>
  <c r="O28" i="76"/>
  <c r="X47" i="76"/>
  <c r="O3" i="9"/>
  <c r="X54" i="76"/>
  <c r="O3" i="66"/>
  <c r="X75" i="76"/>
  <c r="O3" i="52"/>
  <c r="V56" i="76"/>
  <c r="O24" i="76"/>
  <c r="N24" i="76" s="1"/>
  <c r="O20" i="76"/>
  <c r="N20" i="76" s="1"/>
  <c r="O44" i="76"/>
  <c r="N44" i="76" s="1"/>
  <c r="O23" i="76"/>
  <c r="N23" i="76" s="1"/>
  <c r="O21" i="76"/>
  <c r="N21" i="76" s="1"/>
  <c r="O22" i="76"/>
  <c r="N22" i="76" s="1"/>
  <c r="O42" i="76"/>
  <c r="N42" i="76" s="1"/>
  <c r="O43" i="76"/>
  <c r="N43" i="76" s="1"/>
  <c r="O4" i="76"/>
  <c r="N4" i="76" s="1"/>
  <c r="O87" i="76"/>
  <c r="N87" i="76" s="1"/>
  <c r="O34" i="76"/>
  <c r="N34" i="76" s="1"/>
  <c r="O40" i="76"/>
  <c r="N40" i="76" s="1"/>
  <c r="S72" i="76"/>
  <c r="O37" i="76"/>
  <c r="N37" i="76" s="1"/>
  <c r="O86" i="76"/>
  <c r="N86" i="76" s="1"/>
  <c r="O19" i="76"/>
  <c r="N19" i="76" s="1"/>
  <c r="O25" i="76"/>
  <c r="N25" i="76" s="1"/>
  <c r="O85" i="76"/>
  <c r="O18" i="76"/>
  <c r="S52" i="76"/>
  <c r="Q61" i="76"/>
  <c r="Q76" i="76"/>
  <c r="S77" i="76"/>
  <c r="V47" i="76"/>
  <c r="O49" i="76"/>
  <c r="N49" i="76" s="1"/>
  <c r="W63" i="76"/>
  <c r="Q78" i="76"/>
  <c r="X56" i="76"/>
  <c r="X63" i="76"/>
  <c r="R78" i="76"/>
  <c r="Q62" i="76"/>
  <c r="R56" i="76"/>
  <c r="R61" i="76"/>
  <c r="S45" i="76"/>
  <c r="R52" i="76"/>
  <c r="S9" i="76"/>
  <c r="R74" i="76"/>
  <c r="S65" i="76"/>
  <c r="Q54" i="76"/>
  <c r="S56" i="76"/>
  <c r="V67" i="76"/>
  <c r="O68" i="76"/>
  <c r="N68" i="76" s="1"/>
  <c r="V70" i="76"/>
  <c r="O46" i="76"/>
  <c r="N46" i="76" s="1"/>
  <c r="O56" i="76"/>
  <c r="N56" i="76" s="1"/>
  <c r="R8" i="76"/>
  <c r="R13" i="76"/>
  <c r="Q75" i="76"/>
  <c r="R4" i="76"/>
  <c r="S4" i="76"/>
  <c r="R11" i="76"/>
  <c r="R71" i="76"/>
  <c r="Q72" i="76"/>
  <c r="R48" i="76"/>
  <c r="S64" i="76"/>
  <c r="R46" i="76"/>
  <c r="X46" i="76"/>
  <c r="W49" i="76"/>
  <c r="V54" i="76"/>
  <c r="S63" i="76"/>
  <c r="Q67" i="76"/>
  <c r="R68" i="76"/>
  <c r="X68" i="76"/>
  <c r="W66" i="76"/>
  <c r="V75" i="76"/>
  <c r="Q9" i="76"/>
  <c r="R10" i="76"/>
  <c r="Q8" i="76"/>
  <c r="S10" i="76"/>
  <c r="S41" i="76"/>
  <c r="Q13" i="76"/>
  <c r="S71" i="76"/>
  <c r="Q74" i="76"/>
  <c r="S58" i="76"/>
  <c r="R69" i="76"/>
  <c r="R59" i="76"/>
  <c r="R80" i="76"/>
  <c r="Q53" i="76"/>
  <c r="S48" i="76"/>
  <c r="S46" i="76"/>
  <c r="Q47" i="76"/>
  <c r="R49" i="76"/>
  <c r="X49" i="76"/>
  <c r="W56" i="76"/>
  <c r="V60" i="76"/>
  <c r="O63" i="76"/>
  <c r="N63" i="76" s="1"/>
  <c r="S68" i="76"/>
  <c r="Q70" i="76"/>
  <c r="R66" i="76"/>
  <c r="X66" i="76"/>
  <c r="S69" i="76"/>
  <c r="S59" i="76"/>
  <c r="S80" i="76"/>
  <c r="S49" i="76"/>
  <c r="S66" i="76"/>
  <c r="S7" i="76"/>
  <c r="Q11" i="76"/>
  <c r="S73" i="76"/>
  <c r="R64" i="76"/>
  <c r="W46" i="76"/>
  <c r="Q60" i="76"/>
  <c r="R63" i="76"/>
  <c r="W68" i="76"/>
  <c r="O66" i="76"/>
  <c r="N66" i="76" s="1"/>
  <c r="O74" i="76"/>
  <c r="N74" i="76" s="1"/>
  <c r="O17" i="76"/>
  <c r="O9" i="76"/>
  <c r="N9" i="76" s="1"/>
  <c r="O41" i="76"/>
  <c r="N41" i="76" s="1"/>
  <c r="O45" i="76"/>
  <c r="N45" i="76" s="1"/>
  <c r="O72" i="76"/>
  <c r="N72" i="76" s="1"/>
  <c r="O7" i="76"/>
  <c r="N7" i="76" s="1"/>
  <c r="O10" i="76"/>
  <c r="N10" i="76" s="1"/>
  <c r="O71" i="76"/>
  <c r="N71" i="76" s="1"/>
  <c r="O52" i="76"/>
  <c r="N52" i="76" s="1"/>
  <c r="O61" i="76"/>
  <c r="N61" i="76" s="1"/>
  <c r="O55" i="76"/>
  <c r="N55" i="76" s="1"/>
  <c r="Q45" i="76"/>
  <c r="R6" i="76"/>
  <c r="R55" i="76"/>
  <c r="Q35" i="76"/>
  <c r="Q5" i="76"/>
  <c r="Q6" i="76"/>
  <c r="Q51" i="76"/>
  <c r="R5" i="76"/>
  <c r="R51" i="76"/>
  <c r="S57" i="76"/>
  <c r="Q12" i="76"/>
  <c r="S76" i="76"/>
  <c r="O64" i="76"/>
  <c r="N64" i="76" s="1"/>
  <c r="O81" i="76"/>
  <c r="O80" i="76"/>
  <c r="N80" i="76" s="1"/>
  <c r="O59" i="76"/>
  <c r="N59" i="76" s="1"/>
  <c r="O69" i="76"/>
  <c r="N69" i="76" s="1"/>
  <c r="O77" i="76"/>
  <c r="N77" i="76" s="1"/>
  <c r="O73" i="76"/>
  <c r="N73" i="76" s="1"/>
  <c r="O65" i="76"/>
  <c r="N65" i="76" s="1"/>
  <c r="O58" i="76"/>
  <c r="N58" i="76" s="1"/>
  <c r="O50" i="76"/>
  <c r="N50" i="76" s="1"/>
  <c r="O84" i="76"/>
  <c r="O82" i="76"/>
  <c r="O79" i="76"/>
  <c r="N79" i="76" s="1"/>
  <c r="O14" i="76"/>
  <c r="N14" i="76" s="1"/>
  <c r="O53" i="76"/>
  <c r="N53" i="76" s="1"/>
  <c r="O62" i="76"/>
  <c r="N62" i="76" s="1"/>
  <c r="O16" i="76"/>
  <c r="O35" i="76"/>
  <c r="N35" i="76" s="1"/>
  <c r="O13" i="76"/>
  <c r="N13" i="76" s="1"/>
  <c r="O12" i="76"/>
  <c r="N12" i="76" s="1"/>
  <c r="O11" i="76"/>
  <c r="N11" i="76" s="1"/>
  <c r="O8" i="76"/>
  <c r="N8" i="76" s="1"/>
  <c r="O78" i="76"/>
  <c r="N78" i="76" s="1"/>
  <c r="O48" i="76"/>
  <c r="N48" i="76" s="1"/>
  <c r="O83" i="76"/>
  <c r="O5" i="76"/>
  <c r="N5" i="76" s="1"/>
  <c r="O6" i="76"/>
  <c r="N6" i="76" s="1"/>
  <c r="O51" i="76"/>
  <c r="N51" i="76" s="1"/>
  <c r="S55" i="76"/>
  <c r="Q7" i="76"/>
  <c r="O57" i="76"/>
  <c r="N57" i="76" s="1"/>
  <c r="Q41" i="76"/>
  <c r="R12" i="76"/>
  <c r="R35" i="76"/>
  <c r="O76" i="76"/>
  <c r="N76" i="76" s="1"/>
  <c r="S79" i="76"/>
  <c r="R79" i="76"/>
  <c r="Q79" i="76"/>
  <c r="O15" i="76"/>
  <c r="Q57" i="76"/>
  <c r="S14" i="76"/>
  <c r="R14" i="76"/>
  <c r="Q14" i="76"/>
  <c r="Q50" i="76"/>
  <c r="R62" i="76"/>
  <c r="R53" i="76"/>
  <c r="R47" i="76"/>
  <c r="W47" i="76"/>
  <c r="R54" i="76"/>
  <c r="W54" i="76"/>
  <c r="R60" i="76"/>
  <c r="W60" i="76"/>
  <c r="R67" i="76"/>
  <c r="W67" i="76"/>
  <c r="R70" i="76"/>
  <c r="W70" i="76"/>
  <c r="R75" i="76"/>
  <c r="W75" i="76"/>
  <c r="Q58" i="76"/>
  <c r="Q65" i="76"/>
  <c r="Q73" i="76"/>
  <c r="Q77" i="76"/>
  <c r="R50" i="76"/>
  <c r="O47" i="76"/>
  <c r="N47" i="76" s="1"/>
  <c r="O54" i="76"/>
  <c r="N54" i="76" s="1"/>
  <c r="O60" i="76"/>
  <c r="N60" i="76" s="1"/>
  <c r="O67" i="76"/>
  <c r="N67" i="76" s="1"/>
  <c r="O70" i="76"/>
  <c r="N70" i="76" s="1"/>
  <c r="O75" i="76"/>
  <c r="N75" i="76" s="1"/>
  <c r="R25" i="70" l="1"/>
  <c r="R24" i="70"/>
  <c r="R29" i="70" s="1"/>
  <c r="N6" i="70"/>
  <c r="B2" i="70"/>
  <c r="N7" i="70" s="1"/>
  <c r="N84" i="76" l="1"/>
  <c r="D84" i="76"/>
  <c r="R29" i="68" l="1"/>
  <c r="R28" i="68"/>
  <c r="R27" i="68"/>
  <c r="R26" i="68"/>
  <c r="R25" i="68"/>
  <c r="R24" i="68"/>
  <c r="N6" i="68"/>
  <c r="B2" i="68"/>
  <c r="N7" i="68" s="1"/>
  <c r="R29" i="67"/>
  <c r="R28" i="67"/>
  <c r="R27" i="67"/>
  <c r="R26" i="67"/>
  <c r="R25" i="67"/>
  <c r="R24" i="67"/>
  <c r="N6" i="67"/>
  <c r="B2" i="67"/>
  <c r="N7" i="67" s="1"/>
  <c r="R26" i="66"/>
  <c r="R27" i="66"/>
  <c r="R25" i="66"/>
  <c r="R24" i="66"/>
  <c r="N6" i="66"/>
  <c r="B2" i="66"/>
  <c r="N7" i="66" s="1"/>
  <c r="R25" i="65"/>
  <c r="R24" i="65"/>
  <c r="N6" i="65"/>
  <c r="B2" i="65"/>
  <c r="N7" i="65" s="1"/>
  <c r="R25" i="63"/>
  <c r="R24" i="63"/>
  <c r="N6" i="63"/>
  <c r="B2" i="63"/>
  <c r="N7" i="63" s="1"/>
  <c r="U29" i="67" l="1"/>
  <c r="N15" i="76"/>
  <c r="N82" i="76"/>
  <c r="D15" i="76"/>
  <c r="D82" i="76"/>
  <c r="N16" i="76"/>
  <c r="N81" i="76"/>
  <c r="N83" i="76"/>
  <c r="D16" i="76"/>
  <c r="D81" i="76"/>
  <c r="D83" i="76"/>
  <c r="R29" i="65"/>
  <c r="U29" i="68"/>
  <c r="R29" i="66"/>
  <c r="R29" i="63"/>
  <c r="N6" i="41"/>
  <c r="D47" i="76" s="1"/>
  <c r="N6" i="4" l="1"/>
  <c r="D4" i="76" l="1"/>
  <c r="R27" i="59"/>
  <c r="R26" i="59"/>
  <c r="R25" i="59"/>
  <c r="R24" i="59"/>
  <c r="N6" i="59"/>
  <c r="B2" i="59"/>
  <c r="N7" i="59" s="1"/>
  <c r="R24" i="58"/>
  <c r="R27" i="58"/>
  <c r="R26" i="58"/>
  <c r="R25" i="58"/>
  <c r="N6" i="58"/>
  <c r="B2" i="58"/>
  <c r="N7" i="58" s="1"/>
  <c r="R27" i="57"/>
  <c r="R26" i="57"/>
  <c r="R25" i="57"/>
  <c r="R24" i="57"/>
  <c r="N6" i="57"/>
  <c r="B2" i="57"/>
  <c r="N7" i="57" s="1"/>
  <c r="R27" i="56"/>
  <c r="R26" i="56"/>
  <c r="R25" i="56"/>
  <c r="R24" i="56"/>
  <c r="N6" i="56"/>
  <c r="B2" i="56"/>
  <c r="N7" i="56" s="1"/>
  <c r="R28" i="55"/>
  <c r="R27" i="55"/>
  <c r="R26" i="55"/>
  <c r="R25" i="55"/>
  <c r="R24" i="55"/>
  <c r="R29" i="55" s="1"/>
  <c r="N6" i="55"/>
  <c r="D75" i="76" s="1"/>
  <c r="B2" i="55"/>
  <c r="N7" i="55" s="1"/>
  <c r="R27" i="54"/>
  <c r="R26" i="54"/>
  <c r="R25" i="54"/>
  <c r="R24" i="54"/>
  <c r="N6" i="54"/>
  <c r="B2" i="54"/>
  <c r="N7" i="54" s="1"/>
  <c r="R28" i="53"/>
  <c r="R27" i="53"/>
  <c r="R26" i="53"/>
  <c r="R25" i="53"/>
  <c r="R24" i="53"/>
  <c r="N6" i="53"/>
  <c r="B2" i="53"/>
  <c r="N7" i="53" s="1"/>
  <c r="D80" i="76" l="1"/>
  <c r="D77" i="76"/>
  <c r="D79" i="76"/>
  <c r="D76" i="76"/>
  <c r="D14" i="76"/>
  <c r="D78" i="76"/>
  <c r="R29" i="53"/>
  <c r="R29" i="59"/>
  <c r="R29" i="58"/>
  <c r="R29" i="57"/>
  <c r="R29" i="56"/>
  <c r="R29" i="54"/>
  <c r="R28" i="52"/>
  <c r="R27" i="52"/>
  <c r="R26" i="52"/>
  <c r="R25" i="52"/>
  <c r="R24" i="52"/>
  <c r="N6" i="52"/>
  <c r="B2" i="52"/>
  <c r="N7" i="52" s="1"/>
  <c r="N6" i="14"/>
  <c r="D56" i="76" s="1"/>
  <c r="N6" i="49"/>
  <c r="D66" i="76" s="1"/>
  <c r="N6" i="45"/>
  <c r="R25" i="49"/>
  <c r="R24" i="49"/>
  <c r="B2" i="49"/>
  <c r="N7" i="49" s="1"/>
  <c r="R27" i="48"/>
  <c r="R26" i="48"/>
  <c r="R25" i="48"/>
  <c r="R24" i="48"/>
  <c r="N6" i="48"/>
  <c r="D54" i="76" s="1"/>
  <c r="B2" i="48"/>
  <c r="N7" i="48" s="1"/>
  <c r="N6" i="43"/>
  <c r="R27" i="47"/>
  <c r="R26" i="47"/>
  <c r="R25" i="47"/>
  <c r="R24" i="47"/>
  <c r="N6" i="47"/>
  <c r="B2" i="47"/>
  <c r="N7" i="47" s="1"/>
  <c r="R27" i="46"/>
  <c r="R26" i="46"/>
  <c r="R25" i="46"/>
  <c r="R24" i="46"/>
  <c r="N6" i="46"/>
  <c r="B2" i="46"/>
  <c r="N7" i="46" s="1"/>
  <c r="R27" i="45"/>
  <c r="R26" i="45"/>
  <c r="R25" i="45"/>
  <c r="R24" i="45"/>
  <c r="B2" i="45"/>
  <c r="N7" i="45" s="1"/>
  <c r="R27" i="44"/>
  <c r="R26" i="44"/>
  <c r="R25" i="44"/>
  <c r="R24" i="44"/>
  <c r="N6" i="44"/>
  <c r="B2" i="44"/>
  <c r="N7" i="44" s="1"/>
  <c r="R28" i="43"/>
  <c r="R27" i="43"/>
  <c r="R26" i="43"/>
  <c r="R25" i="43"/>
  <c r="R24" i="43"/>
  <c r="B2" i="43"/>
  <c r="N7" i="43" s="1"/>
  <c r="R28" i="42"/>
  <c r="R27" i="42"/>
  <c r="R26" i="42"/>
  <c r="R25" i="42"/>
  <c r="R24" i="42"/>
  <c r="N6" i="42"/>
  <c r="D70" i="76" s="1"/>
  <c r="B2" i="42"/>
  <c r="N7" i="42" s="1"/>
  <c r="R29" i="41"/>
  <c r="B2" i="41"/>
  <c r="R27" i="40"/>
  <c r="R26" i="40"/>
  <c r="R25" i="40"/>
  <c r="R24" i="40"/>
  <c r="N6" i="40"/>
  <c r="B2" i="40"/>
  <c r="N7" i="40" s="1"/>
  <c r="R28" i="38"/>
  <c r="R27" i="38"/>
  <c r="R26" i="38"/>
  <c r="R25" i="38"/>
  <c r="R24" i="38"/>
  <c r="N6" i="38"/>
  <c r="D46" i="76" s="1"/>
  <c r="B2" i="38"/>
  <c r="N7" i="38" s="1"/>
  <c r="R24" i="37"/>
  <c r="N6" i="37"/>
  <c r="R28" i="37"/>
  <c r="R27" i="37"/>
  <c r="R26" i="37"/>
  <c r="R25" i="37"/>
  <c r="B2" i="37"/>
  <c r="N7" i="37" s="1"/>
  <c r="R28" i="36"/>
  <c r="R27" i="36"/>
  <c r="R26" i="36"/>
  <c r="R25" i="36"/>
  <c r="R24" i="36"/>
  <c r="N6" i="36"/>
  <c r="B2" i="36"/>
  <c r="N7" i="36" s="1"/>
  <c r="R28" i="35"/>
  <c r="R27" i="35"/>
  <c r="R26" i="35"/>
  <c r="R25" i="35"/>
  <c r="R24" i="35"/>
  <c r="N6" i="35"/>
  <c r="D60" i="76" s="1"/>
  <c r="B2" i="35"/>
  <c r="N7" i="35" s="1"/>
  <c r="R26" i="34"/>
  <c r="R25" i="34"/>
  <c r="R24" i="34"/>
  <c r="N6" i="34"/>
  <c r="B2" i="34"/>
  <c r="N7" i="34" s="1"/>
  <c r="R27" i="33"/>
  <c r="R26" i="33"/>
  <c r="R25" i="33"/>
  <c r="R24" i="33"/>
  <c r="N6" i="33"/>
  <c r="B2" i="33"/>
  <c r="N7" i="33" s="1"/>
  <c r="R28" i="31"/>
  <c r="R27" i="31"/>
  <c r="R26" i="31"/>
  <c r="R25" i="31"/>
  <c r="R24" i="31"/>
  <c r="N6" i="31"/>
  <c r="B2" i="31"/>
  <c r="N7" i="31" s="1"/>
  <c r="R28" i="30"/>
  <c r="R27" i="30"/>
  <c r="R26" i="30"/>
  <c r="R25" i="30"/>
  <c r="R24" i="30"/>
  <c r="N6" i="30"/>
  <c r="B2" i="30"/>
  <c r="N7" i="30" s="1"/>
  <c r="R28" i="29"/>
  <c r="R27" i="29"/>
  <c r="R26" i="29"/>
  <c r="R25" i="29"/>
  <c r="R24" i="29"/>
  <c r="N6" i="29"/>
  <c r="D68" i="76" s="1"/>
  <c r="B2" i="29"/>
  <c r="N7" i="29" s="1"/>
  <c r="R28" i="28"/>
  <c r="R27" i="28"/>
  <c r="R26" i="28"/>
  <c r="R25" i="28"/>
  <c r="R24" i="28"/>
  <c r="N6" i="28"/>
  <c r="B2" i="28"/>
  <c r="N7" i="28" s="1"/>
  <c r="R28" i="27"/>
  <c r="R27" i="27"/>
  <c r="R26" i="27"/>
  <c r="R25" i="27"/>
  <c r="R24" i="27"/>
  <c r="N6" i="27"/>
  <c r="B2" i="27"/>
  <c r="N7" i="27" s="1"/>
  <c r="R28" i="26"/>
  <c r="R27" i="26"/>
  <c r="R26" i="26"/>
  <c r="R25" i="26"/>
  <c r="R24" i="26"/>
  <c r="N6" i="26"/>
  <c r="D63" i="76" s="1"/>
  <c r="B2" i="26"/>
  <c r="N7" i="26" s="1"/>
  <c r="R28" i="25"/>
  <c r="R27" i="25"/>
  <c r="R26" i="25"/>
  <c r="R25" i="25"/>
  <c r="R24" i="25"/>
  <c r="N6" i="25"/>
  <c r="B2" i="25"/>
  <c r="N7" i="25" s="1"/>
  <c r="R28" i="24"/>
  <c r="R27" i="24"/>
  <c r="R26" i="24"/>
  <c r="R25" i="24"/>
  <c r="R24" i="24"/>
  <c r="N6" i="24"/>
  <c r="B2" i="24"/>
  <c r="N7" i="24" s="1"/>
  <c r="N6" i="22"/>
  <c r="R28" i="22"/>
  <c r="R27" i="22"/>
  <c r="R26" i="22"/>
  <c r="R25" i="22"/>
  <c r="R24" i="22"/>
  <c r="B2" i="22"/>
  <c r="N7" i="22" s="1"/>
  <c r="N6" i="21"/>
  <c r="B2" i="21"/>
  <c r="N7" i="21" s="1"/>
  <c r="R28" i="20"/>
  <c r="R27" i="20"/>
  <c r="R26" i="20"/>
  <c r="R25" i="20"/>
  <c r="R24" i="20"/>
  <c r="N6" i="20"/>
  <c r="D67" i="76" s="1"/>
  <c r="B2" i="20"/>
  <c r="N7" i="20" s="1"/>
  <c r="R28" i="19"/>
  <c r="R27" i="19"/>
  <c r="R26" i="19"/>
  <c r="R25" i="19"/>
  <c r="R24" i="19"/>
  <c r="N6" i="19"/>
  <c r="B2" i="19"/>
  <c r="N7" i="19" s="1"/>
  <c r="R25" i="18"/>
  <c r="R24" i="18"/>
  <c r="R29" i="18" s="1"/>
  <c r="R28" i="18"/>
  <c r="R27" i="18"/>
  <c r="R26" i="18"/>
  <c r="N6" i="18"/>
  <c r="B2" i="18"/>
  <c r="N7" i="18" s="1"/>
  <c r="R28" i="17"/>
  <c r="R27" i="17"/>
  <c r="R26" i="17"/>
  <c r="R25" i="17"/>
  <c r="R24" i="17"/>
  <c r="N6" i="17"/>
  <c r="B2" i="17"/>
  <c r="N7" i="17" s="1"/>
  <c r="R28" i="16"/>
  <c r="R27" i="16"/>
  <c r="R26" i="16"/>
  <c r="R25" i="16"/>
  <c r="R24" i="16"/>
  <c r="N6" i="16"/>
  <c r="B2" i="16"/>
  <c r="N7" i="16" s="1"/>
  <c r="R28" i="15"/>
  <c r="R27" i="15"/>
  <c r="R26" i="15"/>
  <c r="R25" i="15"/>
  <c r="R24" i="15"/>
  <c r="N6" i="15"/>
  <c r="B2" i="15"/>
  <c r="N7" i="15" s="1"/>
  <c r="R26" i="14"/>
  <c r="R25" i="14"/>
  <c r="R24" i="14"/>
  <c r="B2" i="14"/>
  <c r="N7" i="14" s="1"/>
  <c r="R28" i="12"/>
  <c r="R27" i="12"/>
  <c r="R26" i="12"/>
  <c r="R25" i="12"/>
  <c r="R24" i="12"/>
  <c r="N6" i="12"/>
  <c r="D49" i="76" s="1"/>
  <c r="B2" i="12"/>
  <c r="N7" i="12" s="1"/>
  <c r="R28" i="11"/>
  <c r="R27" i="11"/>
  <c r="R26" i="11"/>
  <c r="R25" i="11"/>
  <c r="R24" i="11"/>
  <c r="N6" i="11"/>
  <c r="B2" i="11"/>
  <c r="N7" i="11" s="1"/>
  <c r="R28" i="10"/>
  <c r="R27" i="10"/>
  <c r="R26" i="10"/>
  <c r="R25" i="10"/>
  <c r="R24" i="10"/>
  <c r="N6" i="10"/>
  <c r="B2" i="10"/>
  <c r="N7" i="10" s="1"/>
  <c r="R28" i="9"/>
  <c r="R27" i="9"/>
  <c r="R26" i="9"/>
  <c r="R25" i="9"/>
  <c r="R24" i="9"/>
  <c r="N6" i="9"/>
  <c r="B2" i="9"/>
  <c r="N7" i="9" s="1"/>
  <c r="R26" i="8"/>
  <c r="R25" i="8"/>
  <c r="R24" i="8"/>
  <c r="N6" i="8"/>
  <c r="B2" i="8"/>
  <c r="N7" i="8" s="1"/>
  <c r="R26" i="7"/>
  <c r="R25" i="7"/>
  <c r="R24" i="7"/>
  <c r="N6" i="7"/>
  <c r="B2" i="7"/>
  <c r="N7" i="7" s="1"/>
  <c r="R28" i="6"/>
  <c r="R27" i="6"/>
  <c r="R26" i="6"/>
  <c r="R25" i="6"/>
  <c r="R24" i="6"/>
  <c r="N6" i="6"/>
  <c r="B2" i="6"/>
  <c r="N7" i="6" s="1"/>
  <c r="R25" i="4"/>
  <c r="R26" i="4"/>
  <c r="R27" i="4"/>
  <c r="R28" i="4"/>
  <c r="R24" i="4"/>
  <c r="B2" i="4"/>
  <c r="N7" i="4" s="1"/>
  <c r="R29" i="52" l="1"/>
  <c r="R29" i="19"/>
  <c r="R29" i="43"/>
  <c r="R29" i="47"/>
  <c r="R29" i="16"/>
  <c r="R29" i="35"/>
  <c r="D51" i="76"/>
  <c r="D71" i="76"/>
  <c r="D55" i="76"/>
  <c r="D58" i="76"/>
  <c r="D53" i="76"/>
  <c r="D74" i="76"/>
  <c r="D13" i="76"/>
  <c r="D69" i="76"/>
  <c r="D6" i="76"/>
  <c r="D73" i="76"/>
  <c r="D35" i="76"/>
  <c r="D64" i="76"/>
  <c r="D11" i="76"/>
  <c r="D8" i="76"/>
  <c r="D59" i="76"/>
  <c r="D48" i="76"/>
  <c r="D12" i="76"/>
  <c r="D50" i="76"/>
  <c r="D10" i="76"/>
  <c r="D41" i="76"/>
  <c r="D65" i="76"/>
  <c r="D72" i="76"/>
  <c r="D45" i="76"/>
  <c r="D52" i="76"/>
  <c r="D57" i="76"/>
  <c r="D61" i="76"/>
  <c r="D5" i="76"/>
  <c r="D9" i="76"/>
  <c r="D62" i="76"/>
  <c r="D7" i="76"/>
  <c r="R29" i="8"/>
  <c r="R29" i="25"/>
  <c r="R29" i="31"/>
  <c r="R29" i="33"/>
  <c r="R29" i="36"/>
  <c r="R29" i="38"/>
  <c r="R29" i="29"/>
  <c r="R29" i="11"/>
  <c r="R29" i="28"/>
  <c r="R29" i="48"/>
  <c r="R29" i="4"/>
  <c r="R29" i="26"/>
  <c r="R29" i="34"/>
  <c r="R29" i="40"/>
  <c r="R29" i="42"/>
  <c r="R29" i="46"/>
  <c r="R29" i="49"/>
  <c r="R29" i="10"/>
  <c r="R29" i="12"/>
  <c r="R29" i="14"/>
  <c r="R29" i="15"/>
  <c r="R29" i="17"/>
  <c r="R29" i="20"/>
  <c r="R29" i="22"/>
  <c r="R29" i="24"/>
  <c r="R29" i="27"/>
  <c r="R29" i="30"/>
  <c r="R29" i="44"/>
  <c r="R29" i="45"/>
  <c r="R29" i="37"/>
  <c r="R29" i="9"/>
  <c r="R29" i="7"/>
  <c r="R29" i="6"/>
</calcChain>
</file>

<file path=xl/sharedStrings.xml><?xml version="1.0" encoding="utf-8"?>
<sst xmlns="http://schemas.openxmlformats.org/spreadsheetml/2006/main" count="7317" uniqueCount="2632">
  <si>
    <t>직원 인사 기록 카드</t>
  </si>
  <si>
    <t>입 사 일 자</t>
    <phoneticPr fontId="5" type="noConversion"/>
  </si>
  <si>
    <t>퇴 사 일 자</t>
    <phoneticPr fontId="5" type="noConversion"/>
  </si>
  <si>
    <t>이       름</t>
    <phoneticPr fontId="5" type="noConversion"/>
  </si>
  <si>
    <t>사   진</t>
    <phoneticPr fontId="5" type="noConversion"/>
  </si>
  <si>
    <t>생 년 월 일</t>
    <phoneticPr fontId="5" type="noConversion"/>
  </si>
  <si>
    <t>나  이</t>
    <phoneticPr fontId="5" type="noConversion"/>
  </si>
  <si>
    <t>주민등록번호</t>
    <phoneticPr fontId="5" type="noConversion"/>
  </si>
  <si>
    <t>현  주  소</t>
    <phoneticPr fontId="5" type="noConversion"/>
  </si>
  <si>
    <t>거  주  지</t>
    <phoneticPr fontId="5" type="noConversion"/>
  </si>
  <si>
    <t>전 화 번 호</t>
    <phoneticPr fontId="5" type="noConversion"/>
  </si>
  <si>
    <t>자 격 사 항</t>
    <phoneticPr fontId="5" type="noConversion"/>
  </si>
  <si>
    <t>종     류</t>
    <phoneticPr fontId="5" type="noConversion"/>
  </si>
  <si>
    <t>취   득   일</t>
    <phoneticPr fontId="5" type="noConversion"/>
  </si>
  <si>
    <t>특   기</t>
    <phoneticPr fontId="5" type="noConversion"/>
  </si>
  <si>
    <t>병 력 사 항</t>
    <phoneticPr fontId="5" type="noConversion"/>
  </si>
  <si>
    <t>기  간</t>
    <phoneticPr fontId="5" type="noConversion"/>
  </si>
  <si>
    <t>최종 계급</t>
    <phoneticPr fontId="5" type="noConversion"/>
  </si>
  <si>
    <t>군  별</t>
    <phoneticPr fontId="5" type="noConversion"/>
  </si>
  <si>
    <t>병     과</t>
    <phoneticPr fontId="5" type="noConversion"/>
  </si>
  <si>
    <t>학       력</t>
    <phoneticPr fontId="5" type="noConversion"/>
  </si>
  <si>
    <t>졸업년월</t>
    <phoneticPr fontId="5" type="noConversion"/>
  </si>
  <si>
    <t>경       력</t>
    <phoneticPr fontId="5" type="noConversion"/>
  </si>
  <si>
    <t>경력합계</t>
    <phoneticPr fontId="5" type="noConversion"/>
  </si>
  <si>
    <t>가 족 사 항</t>
    <phoneticPr fontId="5" type="noConversion"/>
  </si>
  <si>
    <t>성   명</t>
    <phoneticPr fontId="5" type="noConversion"/>
  </si>
  <si>
    <t>관 계</t>
    <phoneticPr fontId="5" type="noConversion"/>
  </si>
  <si>
    <t>직  업</t>
    <phoneticPr fontId="5" type="noConversion"/>
  </si>
  <si>
    <t>조 경 희</t>
    <phoneticPr fontId="1" type="noConversion"/>
  </si>
  <si>
    <t>종  교</t>
    <phoneticPr fontId="5" type="noConversion"/>
  </si>
  <si>
    <t>불교</t>
    <phoneticPr fontId="1" type="noConversion"/>
  </si>
  <si>
    <t>상동</t>
    <phoneticPr fontId="1" type="noConversion"/>
  </si>
  <si>
    <t>010-5264-1390</t>
    <phoneticPr fontId="1" type="noConversion"/>
  </si>
  <si>
    <t>학교 및 전공</t>
    <phoneticPr fontId="1" type="noConversion"/>
  </si>
  <si>
    <t>1983.03 ~ 1987.02</t>
    <phoneticPr fontId="1" type="noConversion"/>
  </si>
  <si>
    <t>근속연수</t>
    <phoneticPr fontId="1" type="noConversion"/>
  </si>
  <si>
    <t>웅진미디어</t>
    <phoneticPr fontId="1" type="noConversion"/>
  </si>
  <si>
    <t>연구원</t>
    <phoneticPr fontId="1" type="noConversion"/>
  </si>
  <si>
    <t>팀장</t>
    <phoneticPr fontId="1" type="noConversion"/>
  </si>
  <si>
    <t>근 무 부 서</t>
    <phoneticPr fontId="1" type="noConversion"/>
  </si>
  <si>
    <t>재 직 기 간</t>
    <phoneticPr fontId="5" type="noConversion"/>
  </si>
  <si>
    <t>직 위</t>
    <phoneticPr fontId="5" type="noConversion"/>
  </si>
  <si>
    <t>CBE개발부</t>
    <phoneticPr fontId="1" type="noConversion"/>
  </si>
  <si>
    <t>개발부</t>
    <phoneticPr fontId="1" type="noConversion"/>
  </si>
  <si>
    <t>과학개발팀</t>
    <phoneticPr fontId="1" type="noConversion"/>
  </si>
  <si>
    <t>초등수학</t>
    <phoneticPr fontId="1" type="noConversion"/>
  </si>
  <si>
    <t>강사</t>
    <phoneticPr fontId="1" type="noConversion"/>
  </si>
  <si>
    <t>연구개발부</t>
    <phoneticPr fontId="1" type="noConversion"/>
  </si>
  <si>
    <t>실장</t>
    <phoneticPr fontId="1" type="noConversion"/>
  </si>
  <si>
    <t>근 무 년 수</t>
    <phoneticPr fontId="1" type="noConversion"/>
  </si>
  <si>
    <t>직 장 명</t>
    <phoneticPr fontId="1" type="noConversion"/>
  </si>
  <si>
    <t>성일정보통신</t>
    <phoneticPr fontId="1" type="noConversion"/>
  </si>
  <si>
    <t>김영사</t>
    <phoneticPr fontId="1" type="noConversion"/>
  </si>
  <si>
    <t>아인투과학교실</t>
    <phoneticPr fontId="1" type="noConversion"/>
  </si>
  <si>
    <t>뫼비우스</t>
    <phoneticPr fontId="1" type="noConversion"/>
  </si>
  <si>
    <t>이충기</t>
    <phoneticPr fontId="1" type="noConversion"/>
  </si>
  <si>
    <t>생년월일</t>
    <phoneticPr fontId="5" type="noConversion"/>
  </si>
  <si>
    <t>학력</t>
    <phoneticPr fontId="5" type="noConversion"/>
  </si>
  <si>
    <t>배우자</t>
    <phoneticPr fontId="1" type="noConversion"/>
  </si>
  <si>
    <t>사업</t>
    <phoneticPr fontId="1" type="noConversion"/>
  </si>
  <si>
    <t>대학원졸</t>
    <phoneticPr fontId="1" type="noConversion"/>
  </si>
  <si>
    <t>비고</t>
    <phoneticPr fontId="5" type="noConversion"/>
  </si>
  <si>
    <t>이승희</t>
    <phoneticPr fontId="1" type="noConversion"/>
  </si>
  <si>
    <t>자</t>
    <phoneticPr fontId="1" type="noConversion"/>
  </si>
  <si>
    <t>학생</t>
    <phoneticPr fontId="1" type="noConversion"/>
  </si>
  <si>
    <t>이하연</t>
    <phoneticPr fontId="1" type="noConversion"/>
  </si>
  <si>
    <t>자</t>
    <phoneticPr fontId="1" type="noConversion"/>
  </si>
  <si>
    <t>결혼유무</t>
    <phoneticPr fontId="5" type="noConversion"/>
  </si>
  <si>
    <t>유</t>
    <phoneticPr fontId="1" type="noConversion"/>
  </si>
  <si>
    <t>학력</t>
    <phoneticPr fontId="5" type="noConversion"/>
  </si>
  <si>
    <t>대졸</t>
    <phoneticPr fontId="1" type="noConversion"/>
  </si>
  <si>
    <t>서울대학교</t>
    <phoneticPr fontId="1" type="noConversion"/>
  </si>
  <si>
    <t>계산통계학</t>
    <phoneticPr fontId="1" type="noConversion"/>
  </si>
  <si>
    <t>최종학력</t>
    <phoneticPr fontId="1" type="noConversion"/>
  </si>
  <si>
    <t>연구소</t>
    <phoneticPr fontId="1" type="noConversion"/>
  </si>
  <si>
    <t>소속본부 및 팀</t>
    <phoneticPr fontId="1" type="noConversion"/>
  </si>
  <si>
    <t>610910-1683113</t>
    <phoneticPr fontId="1" type="noConversion"/>
  </si>
  <si>
    <t>경기도 고양시 일산동구</t>
    <phoneticPr fontId="1" type="noConversion"/>
  </si>
  <si>
    <t>031-922-1507</t>
    <phoneticPr fontId="1" type="noConversion"/>
  </si>
  <si>
    <t>1981.03 ~ 1987.02</t>
    <phoneticPr fontId="1" type="noConversion"/>
  </si>
  <si>
    <t>철학과</t>
    <phoneticPr fontId="1" type="noConversion"/>
  </si>
  <si>
    <t>무역부</t>
    <phoneticPr fontId="1" type="noConversion"/>
  </si>
  <si>
    <t>수산무역</t>
    <phoneticPr fontId="1" type="noConversion"/>
  </si>
  <si>
    <t>대리</t>
    <phoneticPr fontId="1" type="noConversion"/>
  </si>
  <si>
    <t>한국지사</t>
    <phoneticPr fontId="1" type="noConversion"/>
  </si>
  <si>
    <t>암스트롱</t>
    <phoneticPr fontId="1" type="noConversion"/>
  </si>
  <si>
    <t>과장</t>
    <phoneticPr fontId="1" type="noConversion"/>
  </si>
  <si>
    <t>웅진미디어</t>
    <phoneticPr fontId="1" type="noConversion"/>
  </si>
  <si>
    <t>신사업기획</t>
    <phoneticPr fontId="1" type="noConversion"/>
  </si>
  <si>
    <t>과장</t>
    <phoneticPr fontId="1" type="noConversion"/>
  </si>
  <si>
    <t>아시아비전</t>
    <phoneticPr fontId="1" type="noConversion"/>
  </si>
  <si>
    <t>임원</t>
    <phoneticPr fontId="1" type="noConversion"/>
  </si>
  <si>
    <t>시매쓰 후곡점</t>
    <phoneticPr fontId="1" type="noConversion"/>
  </si>
  <si>
    <t>원장</t>
    <phoneticPr fontId="1" type="noConversion"/>
  </si>
  <si>
    <t>박은숙</t>
    <phoneticPr fontId="1" type="noConversion"/>
  </si>
  <si>
    <t>대졸</t>
    <phoneticPr fontId="1" type="noConversion"/>
  </si>
  <si>
    <t>김장현</t>
    <phoneticPr fontId="1" type="noConversion"/>
  </si>
  <si>
    <t>김채연</t>
    <phoneticPr fontId="1" type="noConversion"/>
  </si>
  <si>
    <t>총괄사업본부</t>
    <phoneticPr fontId="1" type="noConversion"/>
  </si>
  <si>
    <t>필</t>
    <phoneticPr fontId="1" type="noConversion"/>
  </si>
  <si>
    <t>김 재 근</t>
    <phoneticPr fontId="1" type="noConversion"/>
  </si>
  <si>
    <t>이 우 기</t>
    <phoneticPr fontId="1" type="noConversion"/>
  </si>
  <si>
    <t>무</t>
    <phoneticPr fontId="1" type="noConversion"/>
  </si>
  <si>
    <t>650530-1644018</t>
    <phoneticPr fontId="1" type="noConversion"/>
  </si>
  <si>
    <t>경기도 성남시 분당구</t>
    <phoneticPr fontId="1" type="noConversion"/>
  </si>
  <si>
    <t>016-202-9819</t>
    <phoneticPr fontId="1" type="noConversion"/>
  </si>
  <si>
    <t>1983.03 ~ 1990.08</t>
    <phoneticPr fontId="1" type="noConversion"/>
  </si>
  <si>
    <t>수학과</t>
    <phoneticPr fontId="1" type="noConversion"/>
  </si>
  <si>
    <t>정미순</t>
    <phoneticPr fontId="1" type="noConversion"/>
  </si>
  <si>
    <t>이종관</t>
    <phoneticPr fontId="1" type="noConversion"/>
  </si>
  <si>
    <t>이다예</t>
    <phoneticPr fontId="1" type="noConversion"/>
  </si>
  <si>
    <t>서강대언론대학원</t>
    <phoneticPr fontId="1" type="noConversion"/>
  </si>
  <si>
    <t>팀장</t>
    <phoneticPr fontId="1" type="noConversion"/>
  </si>
  <si>
    <t>웅진닷컴</t>
    <phoneticPr fontId="1" type="noConversion"/>
  </si>
  <si>
    <t>경영지원본부</t>
    <phoneticPr fontId="1" type="noConversion"/>
  </si>
  <si>
    <t>경영지원팀</t>
    <phoneticPr fontId="1" type="noConversion"/>
  </si>
  <si>
    <t>최 철 호</t>
    <phoneticPr fontId="1" type="noConversion"/>
  </si>
  <si>
    <t>640523-1101216</t>
    <phoneticPr fontId="1" type="noConversion"/>
  </si>
  <si>
    <t>010-8314-0775</t>
    <phoneticPr fontId="1" type="noConversion"/>
  </si>
  <si>
    <t>1983.03 ~ 1993.08</t>
    <phoneticPr fontId="1" type="noConversion"/>
  </si>
  <si>
    <t>장미련</t>
    <phoneticPr fontId="1" type="noConversion"/>
  </si>
  <si>
    <t>주부</t>
    <phoneticPr fontId="1" type="noConversion"/>
  </si>
  <si>
    <t>최혜우</t>
    <phoneticPr fontId="1" type="noConversion"/>
  </si>
  <si>
    <t>녀</t>
    <phoneticPr fontId="1" type="noConversion"/>
  </si>
  <si>
    <t>최은우</t>
    <phoneticPr fontId="1" type="noConversion"/>
  </si>
  <si>
    <t>김 길 중</t>
    <phoneticPr fontId="9" type="noConversion"/>
  </si>
  <si>
    <t>661020-1345438</t>
    <phoneticPr fontId="9" type="noConversion"/>
  </si>
  <si>
    <t>근속연수</t>
    <phoneticPr fontId="9" type="noConversion"/>
  </si>
  <si>
    <t>상 동</t>
    <phoneticPr fontId="9" type="noConversion"/>
  </si>
  <si>
    <t>031-947-4801</t>
    <phoneticPr fontId="9" type="noConversion"/>
  </si>
  <si>
    <t>학교 및 전공</t>
    <phoneticPr fontId="9" type="noConversion"/>
  </si>
  <si>
    <t>1985 ~ 1990</t>
    <phoneticPr fontId="9" type="noConversion"/>
  </si>
  <si>
    <t>근 무 부 서</t>
    <phoneticPr fontId="9" type="noConversion"/>
  </si>
  <si>
    <t>직 장 명</t>
    <phoneticPr fontId="9" type="noConversion"/>
  </si>
  <si>
    <t>근 무 년 수</t>
    <phoneticPr fontId="9" type="noConversion"/>
  </si>
  <si>
    <t>조영화</t>
    <phoneticPr fontId="9" type="noConversion"/>
  </si>
  <si>
    <t>처</t>
    <phoneticPr fontId="9" type="noConversion"/>
  </si>
  <si>
    <t>주부</t>
    <phoneticPr fontId="9" type="noConversion"/>
  </si>
  <si>
    <t>김하얀</t>
    <phoneticPr fontId="9" type="noConversion"/>
  </si>
  <si>
    <t>자</t>
    <phoneticPr fontId="9" type="noConversion"/>
  </si>
  <si>
    <t>학생</t>
    <phoneticPr fontId="9" type="noConversion"/>
  </si>
  <si>
    <t>해태사업부</t>
    <phoneticPr fontId="1" type="noConversion"/>
  </si>
  <si>
    <t>해태그룹</t>
    <phoneticPr fontId="1" type="noConversion"/>
  </si>
  <si>
    <t>사업부</t>
    <phoneticPr fontId="1" type="noConversion"/>
  </si>
  <si>
    <t>이찬진컴퓨터교실</t>
    <phoneticPr fontId="1" type="noConversion"/>
  </si>
  <si>
    <t>부장</t>
    <phoneticPr fontId="1" type="noConversion"/>
  </si>
  <si>
    <t>기획홍보실</t>
    <phoneticPr fontId="1" type="noConversion"/>
  </si>
  <si>
    <t>글사임당</t>
    <phoneticPr fontId="1" type="noConversion"/>
  </si>
  <si>
    <t>실장</t>
    <phoneticPr fontId="1" type="noConversion"/>
  </si>
  <si>
    <t>프랜차이즈사업부</t>
    <phoneticPr fontId="1" type="noConversion"/>
  </si>
  <si>
    <t>하늘아이</t>
    <phoneticPr fontId="1" type="noConversion"/>
  </si>
  <si>
    <t>직영사업부</t>
    <phoneticPr fontId="1" type="noConversion"/>
  </si>
  <si>
    <t>학천미디어</t>
    <phoneticPr fontId="1" type="noConversion"/>
  </si>
  <si>
    <t>차장</t>
    <phoneticPr fontId="1" type="noConversion"/>
  </si>
  <si>
    <t>경북대학교</t>
    <phoneticPr fontId="1" type="noConversion"/>
  </si>
  <si>
    <t>교육학과</t>
    <phoneticPr fontId="1" type="noConversion"/>
  </si>
  <si>
    <t>710312-1025628</t>
    <phoneticPr fontId="9" type="noConversion"/>
  </si>
  <si>
    <t>02-6223-2295</t>
    <phoneticPr fontId="9" type="noConversion"/>
  </si>
  <si>
    <t>1994.5~1996.7</t>
    <phoneticPr fontId="9" type="noConversion"/>
  </si>
  <si>
    <t>병장</t>
    <phoneticPr fontId="9" type="noConversion"/>
  </si>
  <si>
    <t>육군</t>
    <phoneticPr fontId="9" type="noConversion"/>
  </si>
  <si>
    <t>1987.3.~1990.2.</t>
    <phoneticPr fontId="9" type="noConversion"/>
  </si>
  <si>
    <t>1990.2.</t>
    <phoneticPr fontId="9" type="noConversion"/>
  </si>
  <si>
    <t>1990.3.~1994.2.</t>
    <phoneticPr fontId="9" type="noConversion"/>
  </si>
  <si>
    <t>1994.2.</t>
    <phoneticPr fontId="9" type="noConversion"/>
  </si>
  <si>
    <t>전임강사</t>
    <phoneticPr fontId="9" type="noConversion"/>
  </si>
  <si>
    <t>한수위학원</t>
    <phoneticPr fontId="9" type="noConversion"/>
  </si>
  <si>
    <t>편집부</t>
    <phoneticPr fontId="9" type="noConversion"/>
  </si>
  <si>
    <t>(주)교원</t>
    <phoneticPr fontId="9" type="noConversion"/>
  </si>
  <si>
    <t>주임</t>
    <phoneticPr fontId="9" type="noConversion"/>
  </si>
  <si>
    <t>웅진씽크빅</t>
    <phoneticPr fontId="9" type="noConversion"/>
  </si>
  <si>
    <t>대리</t>
    <phoneticPr fontId="9" type="noConversion"/>
  </si>
  <si>
    <t>㈜한솔교육</t>
    <phoneticPr fontId="9" type="noConversion"/>
  </si>
  <si>
    <t>김윤진</t>
    <phoneticPr fontId="9" type="noConversion"/>
  </si>
  <si>
    <t>1973.2.12</t>
    <phoneticPr fontId="9" type="noConversion"/>
  </si>
  <si>
    <t>회사원</t>
    <phoneticPr fontId="9" type="noConversion"/>
  </si>
  <si>
    <t>대졸</t>
    <phoneticPr fontId="9" type="noConversion"/>
  </si>
  <si>
    <t>김하은</t>
    <phoneticPr fontId="9" type="noConversion"/>
  </si>
  <si>
    <t>자녀</t>
    <phoneticPr fontId="9" type="noConversion"/>
  </si>
  <si>
    <t>1998.7.3</t>
    <phoneticPr fontId="9" type="noConversion"/>
  </si>
  <si>
    <t>중학생</t>
    <phoneticPr fontId="9" type="noConversion"/>
  </si>
  <si>
    <t>김하빈</t>
    <phoneticPr fontId="9" type="noConversion"/>
  </si>
  <si>
    <t>2003.7.4</t>
    <phoneticPr fontId="9" type="noConversion"/>
  </si>
  <si>
    <t>초등학생</t>
    <phoneticPr fontId="9" type="noConversion"/>
  </si>
  <si>
    <t>서울시 노원구 중계본동</t>
    <phoneticPr fontId="1" type="noConversion"/>
  </si>
  <si>
    <t>휘문고등학교</t>
    <phoneticPr fontId="1" type="noConversion"/>
  </si>
  <si>
    <t>고려대학교</t>
    <phoneticPr fontId="1" type="noConversion"/>
  </si>
  <si>
    <t>수학과</t>
    <phoneticPr fontId="1" type="noConversion"/>
  </si>
  <si>
    <t>출판사업본부</t>
    <phoneticPr fontId="1" type="noConversion"/>
  </si>
  <si>
    <t>출판개발팀</t>
    <phoneticPr fontId="1" type="noConversion"/>
  </si>
  <si>
    <t>김 민 식</t>
    <phoneticPr fontId="9" type="noConversion"/>
  </si>
  <si>
    <t>기독교</t>
    <phoneticPr fontId="9" type="noConversion"/>
  </si>
  <si>
    <t>821125-1018932</t>
    <phoneticPr fontId="9" type="noConversion"/>
  </si>
  <si>
    <t>031)793-0207 / 010-4584-2082</t>
    <phoneticPr fontId="9" type="noConversion"/>
  </si>
  <si>
    <t>ITQ OA Master</t>
    <phoneticPr fontId="9" type="noConversion"/>
  </si>
  <si>
    <t>1998~2001</t>
    <phoneticPr fontId="9" type="noConversion"/>
  </si>
  <si>
    <t>배재고등학교</t>
    <phoneticPr fontId="9" type="noConversion"/>
  </si>
  <si>
    <t>2001년 1월</t>
    <phoneticPr fontId="9" type="noConversion"/>
  </si>
  <si>
    <t>2001~2006</t>
    <phoneticPr fontId="9" type="noConversion"/>
  </si>
  <si>
    <t>2006년 2월</t>
    <phoneticPr fontId="9" type="noConversion"/>
  </si>
  <si>
    <t>MSE Research Korea</t>
    <phoneticPr fontId="9" type="noConversion"/>
  </si>
  <si>
    <t>중등수학팀</t>
    <phoneticPr fontId="9" type="noConversion"/>
  </si>
  <si>
    <t>타임교육</t>
    <phoneticPr fontId="9" type="noConversion"/>
  </si>
  <si>
    <t>사원</t>
    <phoneticPr fontId="9" type="noConversion"/>
  </si>
  <si>
    <t>김정남</t>
    <phoneticPr fontId="9" type="noConversion"/>
  </si>
  <si>
    <t>아버지</t>
    <phoneticPr fontId="9" type="noConversion"/>
  </si>
  <si>
    <t>자영업</t>
    <phoneticPr fontId="9" type="noConversion"/>
  </si>
  <si>
    <t>고졸</t>
    <phoneticPr fontId="9" type="noConversion"/>
  </si>
  <si>
    <t>한미화</t>
    <phoneticPr fontId="9" type="noConversion"/>
  </si>
  <si>
    <t>어머니</t>
    <phoneticPr fontId="9" type="noConversion"/>
  </si>
  <si>
    <t>요양복지사</t>
    <phoneticPr fontId="9" type="noConversion"/>
  </si>
  <si>
    <t>김미현</t>
    <phoneticPr fontId="9" type="noConversion"/>
  </si>
  <si>
    <t>누나</t>
    <phoneticPr fontId="9" type="noConversion"/>
  </si>
  <si>
    <t>교사</t>
    <phoneticPr fontId="9" type="noConversion"/>
  </si>
  <si>
    <t>석사</t>
    <phoneticPr fontId="9" type="noConversion"/>
  </si>
  <si>
    <t>불교</t>
    <phoneticPr fontId="9" type="noConversion"/>
  </si>
  <si>
    <t>841112-2057123</t>
    <phoneticPr fontId="9" type="noConversion"/>
  </si>
  <si>
    <t>경기도 안산시 상록구 이동 599-9</t>
    <phoneticPr fontId="9" type="noConversion"/>
  </si>
  <si>
    <t>010-5361-1112</t>
    <phoneticPr fontId="9" type="noConversion"/>
  </si>
  <si>
    <t>회계관리 1급</t>
    <phoneticPr fontId="9" type="noConversion"/>
  </si>
  <si>
    <t>2010.04.05</t>
    <phoneticPr fontId="9" type="noConversion"/>
  </si>
  <si>
    <t>2007.03~2009.02</t>
    <phoneticPr fontId="9" type="noConversion"/>
  </si>
  <si>
    <t>영등포지점</t>
    <phoneticPr fontId="9" type="noConversion"/>
  </si>
  <si>
    <t>삼성카드</t>
    <phoneticPr fontId="9" type="noConversion"/>
  </si>
  <si>
    <t>관리팀</t>
    <phoneticPr fontId="9" type="noConversion"/>
  </si>
  <si>
    <t>㈜제이피모션</t>
    <phoneticPr fontId="9" type="noConversion"/>
  </si>
  <si>
    <t>이준화</t>
    <phoneticPr fontId="9" type="noConversion"/>
  </si>
  <si>
    <t>배우자</t>
    <phoneticPr fontId="9" type="noConversion"/>
  </si>
  <si>
    <t>1983.09.05</t>
    <phoneticPr fontId="9" type="noConversion"/>
  </si>
  <si>
    <t>숭실대학교</t>
    <phoneticPr fontId="1" type="noConversion"/>
  </si>
  <si>
    <t>김 용 권</t>
    <phoneticPr fontId="9" type="noConversion"/>
  </si>
  <si>
    <t>숭의여대</t>
    <phoneticPr fontId="1" type="noConversion"/>
  </si>
  <si>
    <t>경영과</t>
    <phoneticPr fontId="1" type="noConversion"/>
  </si>
  <si>
    <t>김 혜 진</t>
    <phoneticPr fontId="9" type="noConversion"/>
  </si>
  <si>
    <t xml:space="preserve">경기도 안산시 상록구 </t>
    <phoneticPr fontId="9" type="noConversion"/>
  </si>
  <si>
    <t>이동 599-9</t>
    <phoneticPr fontId="1" type="noConversion"/>
  </si>
  <si>
    <t>초대졸</t>
    <phoneticPr fontId="1" type="noConversion"/>
  </si>
  <si>
    <t>소속본부 및 팀</t>
    <phoneticPr fontId="1" type="noConversion"/>
  </si>
  <si>
    <t>770122-2777221</t>
    <phoneticPr fontId="9" type="noConversion"/>
  </si>
  <si>
    <t>서울시 강남구 논현동</t>
    <phoneticPr fontId="9" type="noConversion"/>
  </si>
  <si>
    <t>상동</t>
    <phoneticPr fontId="9" type="noConversion"/>
  </si>
  <si>
    <t>010-7372-0992</t>
    <phoneticPr fontId="9" type="noConversion"/>
  </si>
  <si>
    <t>정보처리기사</t>
    <phoneticPr fontId="9" type="noConversion"/>
  </si>
  <si>
    <t>2008년 7월</t>
    <phoneticPr fontId="9" type="noConversion"/>
  </si>
  <si>
    <t>중등2급 정교사</t>
    <phoneticPr fontId="9" type="noConversion"/>
  </si>
  <si>
    <t>2008년 2월</t>
    <phoneticPr fontId="9" type="noConversion"/>
  </si>
  <si>
    <t>2005.02~2008.02</t>
    <phoneticPr fontId="9" type="noConversion"/>
  </si>
  <si>
    <t>1995.02~2000.08</t>
    <phoneticPr fontId="9" type="noConversion"/>
  </si>
  <si>
    <t>1992.02~1995.02</t>
    <phoneticPr fontId="9" type="noConversion"/>
  </si>
  <si>
    <t>순천여자고등학교/인문계</t>
    <phoneticPr fontId="9" type="noConversion"/>
  </si>
  <si>
    <t>마케팅/화장품</t>
    <phoneticPr fontId="9" type="noConversion"/>
  </si>
  <si>
    <t>㈜애경산업</t>
    <phoneticPr fontId="9" type="noConversion"/>
  </si>
  <si>
    <t>마케팅/전략기획</t>
    <phoneticPr fontId="9" type="noConversion"/>
  </si>
  <si>
    <t>㈜쿠드</t>
    <phoneticPr fontId="9" type="noConversion"/>
  </si>
  <si>
    <t>마케팅/냉장면</t>
    <phoneticPr fontId="9" type="noConversion"/>
  </si>
  <si>
    <t>㈜오뚜기</t>
    <phoneticPr fontId="9" type="noConversion"/>
  </si>
  <si>
    <t>강광수</t>
    <phoneticPr fontId="9" type="noConversion"/>
  </si>
  <si>
    <t>父</t>
    <phoneticPr fontId="9" type="noConversion"/>
  </si>
  <si>
    <t>1947.2.29</t>
    <phoneticPr fontId="9" type="noConversion"/>
  </si>
  <si>
    <t>교직은퇴</t>
    <phoneticPr fontId="9" type="noConversion"/>
  </si>
  <si>
    <t>김정숙</t>
    <phoneticPr fontId="9" type="noConversion"/>
  </si>
  <si>
    <t>母</t>
    <phoneticPr fontId="9" type="noConversion"/>
  </si>
  <si>
    <t>1946.11.22</t>
    <phoneticPr fontId="9" type="noConversion"/>
  </si>
  <si>
    <t>강주영</t>
    <phoneticPr fontId="9" type="noConversion"/>
  </si>
  <si>
    <t>姉</t>
    <phoneticPr fontId="9" type="noConversion"/>
  </si>
  <si>
    <t>1975.10.15</t>
    <phoneticPr fontId="9" type="noConversion"/>
  </si>
  <si>
    <t>변리사</t>
    <phoneticPr fontId="9" type="noConversion"/>
  </si>
  <si>
    <t>홍익대학교</t>
    <phoneticPr fontId="1" type="noConversion"/>
  </si>
  <si>
    <t>교육학</t>
    <phoneticPr fontId="1" type="noConversion"/>
  </si>
  <si>
    <t>서강대학교</t>
    <phoneticPr fontId="1" type="noConversion"/>
  </si>
  <si>
    <t>경영학</t>
    <phoneticPr fontId="1" type="noConversion"/>
  </si>
  <si>
    <t>대졸</t>
    <phoneticPr fontId="1" type="noConversion"/>
  </si>
  <si>
    <t>강 민 영</t>
    <phoneticPr fontId="9" type="noConversion"/>
  </si>
  <si>
    <t>박 민 정</t>
    <phoneticPr fontId="9" type="noConversion"/>
  </si>
  <si>
    <t>무교</t>
    <phoneticPr fontId="9" type="noConversion"/>
  </si>
  <si>
    <t>870228-2382119</t>
    <phoneticPr fontId="9" type="noConversion"/>
  </si>
  <si>
    <t>서울시 중랑구 면목동 300-14</t>
    <phoneticPr fontId="9" type="noConversion"/>
  </si>
  <si>
    <t>010-7444-1004</t>
    <phoneticPr fontId="9" type="noConversion"/>
  </si>
  <si>
    <t>사무자동화산업기사</t>
    <phoneticPr fontId="9" type="noConversion"/>
  </si>
  <si>
    <t>2010.08.13</t>
    <phoneticPr fontId="9" type="noConversion"/>
  </si>
  <si>
    <t>워드프로세서 1급</t>
    <phoneticPr fontId="9" type="noConversion"/>
  </si>
  <si>
    <t>2009.09.04</t>
    <phoneticPr fontId="9" type="noConversion"/>
  </si>
  <si>
    <t>박세일</t>
    <phoneticPr fontId="9" type="noConversion"/>
  </si>
  <si>
    <t>부</t>
    <phoneticPr fontId="9" type="noConversion"/>
  </si>
  <si>
    <t>1960.05.20</t>
    <phoneticPr fontId="9" type="noConversion"/>
  </si>
  <si>
    <t>길정자</t>
    <phoneticPr fontId="9" type="noConversion"/>
  </si>
  <si>
    <t>모</t>
    <phoneticPr fontId="9" type="noConversion"/>
  </si>
  <si>
    <t>1963.02.28</t>
    <phoneticPr fontId="9" type="noConversion"/>
  </si>
  <si>
    <t>초대졸</t>
    <phoneticPr fontId="9" type="noConversion"/>
  </si>
  <si>
    <t>박석진</t>
    <phoneticPr fontId="9" type="noConversion"/>
  </si>
  <si>
    <t>제</t>
    <phoneticPr fontId="9" type="noConversion"/>
  </si>
  <si>
    <t>1989.02.13</t>
    <phoneticPr fontId="9" type="noConversion"/>
  </si>
  <si>
    <t>대학 재학</t>
    <phoneticPr fontId="9" type="noConversion"/>
  </si>
  <si>
    <t>한남대학교</t>
    <phoneticPr fontId="1" type="noConversion"/>
  </si>
  <si>
    <t>입 사 일 자</t>
    <phoneticPr fontId="5" type="noConversion"/>
  </si>
  <si>
    <t>퇴 사 일 자</t>
    <phoneticPr fontId="5" type="noConversion"/>
  </si>
  <si>
    <t>이       름</t>
    <phoneticPr fontId="5" type="noConversion"/>
  </si>
  <si>
    <t>종  교</t>
    <phoneticPr fontId="5" type="noConversion"/>
  </si>
  <si>
    <t>무</t>
    <phoneticPr fontId="9" type="noConversion"/>
  </si>
  <si>
    <t>사   진</t>
    <phoneticPr fontId="5" type="noConversion"/>
  </si>
  <si>
    <t>생 년 월 일</t>
    <phoneticPr fontId="5" type="noConversion"/>
  </si>
  <si>
    <t>나  이</t>
    <phoneticPr fontId="5" type="noConversion"/>
  </si>
  <si>
    <t>주민등록번호</t>
    <phoneticPr fontId="5" type="noConversion"/>
  </si>
  <si>
    <t>710525-1011627</t>
    <phoneticPr fontId="9" type="noConversion"/>
  </si>
  <si>
    <t>근속연수</t>
    <phoneticPr fontId="9" type="noConversion"/>
  </si>
  <si>
    <t>현  주  소</t>
    <phoneticPr fontId="5" type="noConversion"/>
  </si>
  <si>
    <t>서울시 중랑구 중화1동</t>
    <phoneticPr fontId="9" type="noConversion"/>
  </si>
  <si>
    <t>11-36 다세대 201호</t>
    <phoneticPr fontId="9" type="noConversion"/>
  </si>
  <si>
    <t>거  주  지</t>
    <phoneticPr fontId="5" type="noConversion"/>
  </si>
  <si>
    <t>전 화 번 호</t>
    <phoneticPr fontId="5" type="noConversion"/>
  </si>
  <si>
    <t>010-2214-5012</t>
    <phoneticPr fontId="9" type="noConversion"/>
  </si>
  <si>
    <t>결혼유무</t>
    <phoneticPr fontId="5" type="noConversion"/>
  </si>
  <si>
    <t>자 격 사 항</t>
    <phoneticPr fontId="5" type="noConversion"/>
  </si>
  <si>
    <t>종     류</t>
    <phoneticPr fontId="5" type="noConversion"/>
  </si>
  <si>
    <t>취   득   일</t>
    <phoneticPr fontId="5" type="noConversion"/>
  </si>
  <si>
    <t>특   기</t>
    <phoneticPr fontId="5" type="noConversion"/>
  </si>
  <si>
    <t>병 력 사 항</t>
    <phoneticPr fontId="5" type="noConversion"/>
  </si>
  <si>
    <t>기  간</t>
    <phoneticPr fontId="5" type="noConversion"/>
  </si>
  <si>
    <t>최종 계급</t>
    <phoneticPr fontId="5" type="noConversion"/>
  </si>
  <si>
    <t>군  별</t>
    <phoneticPr fontId="5" type="noConversion"/>
  </si>
  <si>
    <t>병     과</t>
    <phoneticPr fontId="5" type="noConversion"/>
  </si>
  <si>
    <t>학       력</t>
    <phoneticPr fontId="5" type="noConversion"/>
  </si>
  <si>
    <t>학교 및 전공</t>
    <phoneticPr fontId="9" type="noConversion"/>
  </si>
  <si>
    <t>졸업년월</t>
    <phoneticPr fontId="5" type="noConversion"/>
  </si>
  <si>
    <t>1990.3~1995.2</t>
    <phoneticPr fontId="9" type="noConversion"/>
  </si>
  <si>
    <t>경       력</t>
    <phoneticPr fontId="5" type="noConversion"/>
  </si>
  <si>
    <t>재 직 기 간</t>
    <phoneticPr fontId="5" type="noConversion"/>
  </si>
  <si>
    <t>근 무 부 서</t>
    <phoneticPr fontId="9" type="noConversion"/>
  </si>
  <si>
    <t>직 장 명</t>
    <phoneticPr fontId="9" type="noConversion"/>
  </si>
  <si>
    <t>직 위</t>
    <phoneticPr fontId="5" type="noConversion"/>
  </si>
  <si>
    <t>근 무 년 수</t>
    <phoneticPr fontId="9" type="noConversion"/>
  </si>
  <si>
    <t>그룹전산실</t>
    <phoneticPr fontId="9" type="noConversion"/>
  </si>
  <si>
    <t>진로</t>
    <phoneticPr fontId="9" type="noConversion"/>
  </si>
  <si>
    <t>사원</t>
    <phoneticPr fontId="9" type="noConversion"/>
  </si>
  <si>
    <t>IT팀</t>
    <phoneticPr fontId="9" type="noConversion"/>
  </si>
  <si>
    <t>LG전자</t>
    <phoneticPr fontId="9" type="noConversion"/>
  </si>
  <si>
    <t>연구소</t>
    <phoneticPr fontId="9" type="noConversion"/>
  </si>
  <si>
    <t>LG소프트</t>
    <phoneticPr fontId="9" type="noConversion"/>
  </si>
  <si>
    <t>연구원</t>
    <phoneticPr fontId="9" type="noConversion"/>
  </si>
  <si>
    <t>웹개발팀</t>
    <phoneticPr fontId="9" type="noConversion"/>
  </si>
  <si>
    <t>아미컴</t>
    <phoneticPr fontId="9" type="noConversion"/>
  </si>
  <si>
    <t>과장</t>
    <phoneticPr fontId="9" type="noConversion"/>
  </si>
  <si>
    <t>경력합계</t>
    <phoneticPr fontId="5" type="noConversion"/>
  </si>
  <si>
    <t>가 족 사 항</t>
    <phoneticPr fontId="5" type="noConversion"/>
  </si>
  <si>
    <t>성   명</t>
    <phoneticPr fontId="5" type="noConversion"/>
  </si>
  <si>
    <t>관 계</t>
    <phoneticPr fontId="5" type="noConversion"/>
  </si>
  <si>
    <t>생년월일</t>
    <phoneticPr fontId="5" type="noConversion"/>
  </si>
  <si>
    <t>직  업</t>
    <phoneticPr fontId="5" type="noConversion"/>
  </si>
  <si>
    <t>비고</t>
    <phoneticPr fontId="5" type="noConversion"/>
  </si>
  <si>
    <t>안종석</t>
    <phoneticPr fontId="9" type="noConversion"/>
  </si>
  <si>
    <t>부</t>
    <phoneticPr fontId="9" type="noConversion"/>
  </si>
  <si>
    <t>초졸</t>
    <phoneticPr fontId="9" type="noConversion"/>
  </si>
  <si>
    <t>강옥남</t>
    <phoneticPr fontId="9" type="noConversion"/>
  </si>
  <si>
    <t>모</t>
    <phoneticPr fontId="9" type="noConversion"/>
  </si>
  <si>
    <t>안 영 일</t>
    <phoneticPr fontId="9" type="noConversion"/>
  </si>
  <si>
    <t>서울시립대학교</t>
    <phoneticPr fontId="1" type="noConversion"/>
  </si>
  <si>
    <t>제어계측</t>
    <phoneticPr fontId="1" type="noConversion"/>
  </si>
  <si>
    <t>이러닝팀</t>
    <phoneticPr fontId="1" type="noConversion"/>
  </si>
  <si>
    <t>790301-1236911</t>
    <phoneticPr fontId="9" type="noConversion"/>
  </si>
  <si>
    <t>010-4416-3168</t>
    <phoneticPr fontId="9" type="noConversion"/>
  </si>
  <si>
    <t>골프</t>
    <phoneticPr fontId="9" type="noConversion"/>
  </si>
  <si>
    <t>운전면허1종 보통</t>
    <phoneticPr fontId="9" type="noConversion"/>
  </si>
  <si>
    <t>글쓰기</t>
    <phoneticPr fontId="9" type="noConversion"/>
  </si>
  <si>
    <t>소총수</t>
    <phoneticPr fontId="9" type="noConversion"/>
  </si>
  <si>
    <t>1997.03 ~ 2004.02</t>
    <phoneticPr fontId="9" type="noConversion"/>
  </si>
  <si>
    <t>청운대학교</t>
    <phoneticPr fontId="9" type="noConversion"/>
  </si>
  <si>
    <t>2004.02 ~ 2006.08</t>
    <phoneticPr fontId="9" type="noConversion"/>
  </si>
  <si>
    <t>인사총무/구매전략</t>
    <phoneticPr fontId="9" type="noConversion"/>
  </si>
  <si>
    <t>성우전자㈜</t>
    <phoneticPr fontId="9" type="noConversion"/>
  </si>
  <si>
    <t>계장</t>
    <phoneticPr fontId="9" type="noConversion"/>
  </si>
  <si>
    <t>경영지원</t>
    <phoneticPr fontId="9" type="noConversion"/>
  </si>
  <si>
    <t>(주)한국카스코</t>
    <phoneticPr fontId="9" type="noConversion"/>
  </si>
  <si>
    <t>강미영</t>
    <phoneticPr fontId="9" type="noConversion"/>
  </si>
  <si>
    <t>1978.06.28</t>
    <phoneticPr fontId="9" type="noConversion"/>
  </si>
  <si>
    <t>사무직</t>
    <phoneticPr fontId="9" type="noConversion"/>
  </si>
  <si>
    <t>이승호</t>
    <phoneticPr fontId="9" type="noConversion"/>
  </si>
  <si>
    <t>2009.08.18</t>
    <phoneticPr fontId="9" type="noConversion"/>
  </si>
  <si>
    <t>청운대학교</t>
    <phoneticPr fontId="1" type="noConversion"/>
  </si>
  <si>
    <t>정보산업대학원</t>
    <phoneticPr fontId="1" type="noConversion"/>
  </si>
  <si>
    <t>석사</t>
    <phoneticPr fontId="1" type="noConversion"/>
  </si>
  <si>
    <t>이 종 명</t>
    <phoneticPr fontId="9" type="noConversion"/>
  </si>
  <si>
    <t>이 치 영</t>
    <phoneticPr fontId="9" type="noConversion"/>
  </si>
  <si>
    <t>761010-2025037</t>
    <phoneticPr fontId="9" type="noConversion"/>
  </si>
  <si>
    <t>경기도 안양시 동안구</t>
    <phoneticPr fontId="9" type="noConversion"/>
  </si>
  <si>
    <t>부림동 공작부영A. 311-806</t>
    <phoneticPr fontId="9" type="noConversion"/>
  </si>
  <si>
    <t>010-3292-9680</t>
    <phoneticPr fontId="9" type="noConversion"/>
  </si>
  <si>
    <t>1995~1998</t>
    <phoneticPr fontId="9" type="noConversion"/>
  </si>
  <si>
    <t>㈜ 천제문화</t>
    <phoneticPr fontId="9" type="noConversion"/>
  </si>
  <si>
    <t>강사</t>
    <phoneticPr fontId="9" type="noConversion"/>
  </si>
  <si>
    <t>창조수학 아카데미</t>
    <phoneticPr fontId="9" type="noConversion"/>
  </si>
  <si>
    <t>에듀조선</t>
    <phoneticPr fontId="9" type="noConversion"/>
  </si>
  <si>
    <t>손진호</t>
    <phoneticPr fontId="9" type="noConversion"/>
  </si>
  <si>
    <t>1976.5.10</t>
    <phoneticPr fontId="9" type="noConversion"/>
  </si>
  <si>
    <t>대학원</t>
    <phoneticPr fontId="9" type="noConversion"/>
  </si>
  <si>
    <t>손정화</t>
    <phoneticPr fontId="9" type="noConversion"/>
  </si>
  <si>
    <t>2006.7.31</t>
    <phoneticPr fontId="9" type="noConversion"/>
  </si>
  <si>
    <t>손수민</t>
    <phoneticPr fontId="9" type="noConversion"/>
  </si>
  <si>
    <t>2008.11.30</t>
    <phoneticPr fontId="9" type="noConversion"/>
  </si>
  <si>
    <t>1999-04-31</t>
    <phoneticPr fontId="9" type="noConversion"/>
  </si>
  <si>
    <t>2005-04-31</t>
    <phoneticPr fontId="9" type="noConversion"/>
  </si>
  <si>
    <t>천주교</t>
    <phoneticPr fontId="9" type="noConversion"/>
  </si>
  <si>
    <t>820105-2156311</t>
    <phoneticPr fontId="9" type="noConversion"/>
  </si>
  <si>
    <t>031-718-7289(HP 010-7105-8215)</t>
    <phoneticPr fontId="9" type="noConversion"/>
  </si>
  <si>
    <t>컬러리스트 기사</t>
    <phoneticPr fontId="9" type="noConversion"/>
  </si>
  <si>
    <t>2000. 3 ~ 2005. 2</t>
    <phoneticPr fontId="9" type="noConversion"/>
  </si>
  <si>
    <t>2005년 2월</t>
    <phoneticPr fontId="9" type="noConversion"/>
  </si>
  <si>
    <t>2010. 3 ~ 2012. 2</t>
    <phoneticPr fontId="9" type="noConversion"/>
  </si>
  <si>
    <t>2012년 2월</t>
    <phoneticPr fontId="9" type="noConversion"/>
  </si>
  <si>
    <t>성우출판사</t>
    <phoneticPr fontId="9" type="noConversion"/>
  </si>
  <si>
    <t>국제승원팀</t>
    <phoneticPr fontId="9" type="noConversion"/>
  </si>
  <si>
    <t>㈜대한항공</t>
    <phoneticPr fontId="9" type="noConversion"/>
  </si>
  <si>
    <t>디자인개발팀</t>
    <phoneticPr fontId="9" type="noConversion"/>
  </si>
  <si>
    <t>㈜오앤유</t>
    <phoneticPr fontId="9" type="noConversion"/>
  </si>
  <si>
    <t>정진수</t>
    <phoneticPr fontId="9" type="noConversion"/>
  </si>
  <si>
    <t>無</t>
    <phoneticPr fontId="9" type="noConversion"/>
  </si>
  <si>
    <t>퇴직</t>
    <phoneticPr fontId="9" type="noConversion"/>
  </si>
  <si>
    <t>김순이</t>
    <phoneticPr fontId="9" type="noConversion"/>
  </si>
  <si>
    <t>정선영</t>
    <phoneticPr fontId="9" type="noConversion"/>
  </si>
  <si>
    <t>弟</t>
    <phoneticPr fontId="9" type="noConversion"/>
  </si>
  <si>
    <t>의류업</t>
    <phoneticPr fontId="9" type="noConversion"/>
  </si>
  <si>
    <t>정원혁</t>
    <phoneticPr fontId="9" type="noConversion"/>
  </si>
  <si>
    <t>정 혜 영</t>
    <phoneticPr fontId="9" type="noConversion"/>
  </si>
  <si>
    <t>한성대학교</t>
    <phoneticPr fontId="1" type="noConversion"/>
  </si>
  <si>
    <t>의류패션</t>
    <phoneticPr fontId="1" type="noConversion"/>
  </si>
  <si>
    <t>한양사이버대학교</t>
    <phoneticPr fontId="1" type="noConversion"/>
  </si>
  <si>
    <t>아동학과</t>
    <phoneticPr fontId="1" type="noConversion"/>
  </si>
  <si>
    <t>입 사 일 자</t>
    <phoneticPr fontId="5" type="noConversion"/>
  </si>
  <si>
    <t>퇴 사 일 자</t>
    <phoneticPr fontId="5" type="noConversion"/>
  </si>
  <si>
    <t>이       름</t>
    <phoneticPr fontId="5" type="noConversion"/>
  </si>
  <si>
    <t>종  교</t>
    <phoneticPr fontId="5" type="noConversion"/>
  </si>
  <si>
    <t>기독교</t>
    <phoneticPr fontId="9" type="noConversion"/>
  </si>
  <si>
    <t>사   진</t>
    <phoneticPr fontId="5" type="noConversion"/>
  </si>
  <si>
    <t>생 년 월 일</t>
    <phoneticPr fontId="5" type="noConversion"/>
  </si>
  <si>
    <t>나  이</t>
    <phoneticPr fontId="5" type="noConversion"/>
  </si>
  <si>
    <t>주민등록번호</t>
    <phoneticPr fontId="5" type="noConversion"/>
  </si>
  <si>
    <t>근속연수</t>
    <phoneticPr fontId="9" type="noConversion"/>
  </si>
  <si>
    <t>현  주  소</t>
    <phoneticPr fontId="5" type="noConversion"/>
  </si>
  <si>
    <t>거  주  지</t>
    <phoneticPr fontId="5" type="noConversion"/>
  </si>
  <si>
    <t>전 화 번 호</t>
    <phoneticPr fontId="5" type="noConversion"/>
  </si>
  <si>
    <t>010-4747-7536</t>
    <phoneticPr fontId="9" type="noConversion"/>
  </si>
  <si>
    <t>결혼유무</t>
    <phoneticPr fontId="5" type="noConversion"/>
  </si>
  <si>
    <t>자 격 사 항</t>
    <phoneticPr fontId="5" type="noConversion"/>
  </si>
  <si>
    <t>종     류</t>
    <phoneticPr fontId="5" type="noConversion"/>
  </si>
  <si>
    <t>취   득   일</t>
    <phoneticPr fontId="5" type="noConversion"/>
  </si>
  <si>
    <t>특   기</t>
    <phoneticPr fontId="5" type="noConversion"/>
  </si>
  <si>
    <t>PC</t>
    <phoneticPr fontId="9" type="noConversion"/>
  </si>
  <si>
    <t>병 력 사 항</t>
    <phoneticPr fontId="5" type="noConversion"/>
  </si>
  <si>
    <t>기  간</t>
    <phoneticPr fontId="5" type="noConversion"/>
  </si>
  <si>
    <t>2004.07.22 - 2006.07.21</t>
    <phoneticPr fontId="9" type="noConversion"/>
  </si>
  <si>
    <t>최종 계급</t>
    <phoneticPr fontId="5" type="noConversion"/>
  </si>
  <si>
    <t>병장</t>
    <phoneticPr fontId="9" type="noConversion"/>
  </si>
  <si>
    <t>군  별</t>
    <phoneticPr fontId="5" type="noConversion"/>
  </si>
  <si>
    <t>육군</t>
    <phoneticPr fontId="9" type="noConversion"/>
  </si>
  <si>
    <t>병     과</t>
    <phoneticPr fontId="5" type="noConversion"/>
  </si>
  <si>
    <t>학       력</t>
    <phoneticPr fontId="5" type="noConversion"/>
  </si>
  <si>
    <t>학교 및 전공</t>
    <phoneticPr fontId="9" type="noConversion"/>
  </si>
  <si>
    <t>졸업년월</t>
    <phoneticPr fontId="5" type="noConversion"/>
  </si>
  <si>
    <t>2003.03-2008.02</t>
    <phoneticPr fontId="9" type="noConversion"/>
  </si>
  <si>
    <t>한양대 응용수학과</t>
    <phoneticPr fontId="9" type="noConversion"/>
  </si>
  <si>
    <t>2008.02 중퇴</t>
    <phoneticPr fontId="9" type="noConversion"/>
  </si>
  <si>
    <t>2008.03-2012.02</t>
    <phoneticPr fontId="9" type="noConversion"/>
  </si>
  <si>
    <t>경       력</t>
    <phoneticPr fontId="5" type="noConversion"/>
  </si>
  <si>
    <t>재 직 기 간</t>
    <phoneticPr fontId="5" type="noConversion"/>
  </si>
  <si>
    <t>근 무 부 서</t>
    <phoneticPr fontId="9" type="noConversion"/>
  </si>
  <si>
    <t>직 장 명</t>
    <phoneticPr fontId="9" type="noConversion"/>
  </si>
  <si>
    <t>직 위</t>
    <phoneticPr fontId="5" type="noConversion"/>
  </si>
  <si>
    <t>근 무 년 수</t>
    <phoneticPr fontId="9" type="noConversion"/>
  </si>
  <si>
    <t>경력합계</t>
    <phoneticPr fontId="5" type="noConversion"/>
  </si>
  <si>
    <t>가 족 사 항</t>
    <phoneticPr fontId="5" type="noConversion"/>
  </si>
  <si>
    <t>성   명</t>
    <phoneticPr fontId="5" type="noConversion"/>
  </si>
  <si>
    <t>관 계</t>
    <phoneticPr fontId="5" type="noConversion"/>
  </si>
  <si>
    <t>생년월일</t>
    <phoneticPr fontId="5" type="noConversion"/>
  </si>
  <si>
    <t>직  업</t>
    <phoneticPr fontId="5" type="noConversion"/>
  </si>
  <si>
    <t>학력</t>
    <phoneticPr fontId="5" type="noConversion"/>
  </si>
  <si>
    <t>비고</t>
    <phoneticPr fontId="5" type="noConversion"/>
  </si>
  <si>
    <t>정채목</t>
    <phoneticPr fontId="9" type="noConversion"/>
  </si>
  <si>
    <t>부</t>
    <phoneticPr fontId="9" type="noConversion"/>
  </si>
  <si>
    <t>1955.08.19</t>
    <phoneticPr fontId="9" type="noConversion"/>
  </si>
  <si>
    <t>자영업</t>
    <phoneticPr fontId="9" type="noConversion"/>
  </si>
  <si>
    <t>고등학교 졸업</t>
    <phoneticPr fontId="9" type="noConversion"/>
  </si>
  <si>
    <t>이영옥</t>
    <phoneticPr fontId="9" type="noConversion"/>
  </si>
  <si>
    <t>모</t>
    <phoneticPr fontId="9" type="noConversion"/>
  </si>
  <si>
    <t>1956.10.03</t>
    <phoneticPr fontId="9" type="noConversion"/>
  </si>
  <si>
    <t>정은혜</t>
    <phoneticPr fontId="9" type="noConversion"/>
  </si>
  <si>
    <t>누나</t>
    <phoneticPr fontId="9" type="noConversion"/>
  </si>
  <si>
    <t>1982.03.20</t>
    <phoneticPr fontId="9" type="noConversion"/>
  </si>
  <si>
    <t>디자이너</t>
    <phoneticPr fontId="9" type="noConversion"/>
  </si>
  <si>
    <t>대학교 졸업</t>
    <phoneticPr fontId="9" type="noConversion"/>
  </si>
  <si>
    <t>정 호 은</t>
    <phoneticPr fontId="9" type="noConversion"/>
  </si>
  <si>
    <t>효자동 96-32</t>
    <phoneticPr fontId="1" type="noConversion"/>
  </si>
  <si>
    <t xml:space="preserve">경기도 고양시 덕양구 </t>
    <phoneticPr fontId="9" type="noConversion"/>
  </si>
  <si>
    <t>수학과</t>
    <phoneticPr fontId="1" type="noConversion"/>
  </si>
  <si>
    <t>중앙대</t>
    <phoneticPr fontId="1" type="noConversion"/>
  </si>
  <si>
    <t>불교</t>
    <phoneticPr fontId="9" type="noConversion"/>
  </si>
  <si>
    <t>031-211-6167 (011-9030-6167)</t>
    <phoneticPr fontId="9" type="noConversion"/>
  </si>
  <si>
    <t>1998. 8. ~ 2000. 2.</t>
    <phoneticPr fontId="9" type="noConversion"/>
  </si>
  <si>
    <t>상병</t>
    <phoneticPr fontId="9" type="noConversion"/>
  </si>
  <si>
    <t>공군</t>
    <phoneticPr fontId="9" type="noConversion"/>
  </si>
  <si>
    <t>항공기체정비</t>
    <phoneticPr fontId="9" type="noConversion"/>
  </si>
  <si>
    <t>1992. 3. ~ 1995. 2.</t>
    <phoneticPr fontId="9" type="noConversion"/>
  </si>
  <si>
    <t>수성고등학교</t>
    <phoneticPr fontId="9" type="noConversion"/>
  </si>
  <si>
    <t>1995. 2.</t>
    <phoneticPr fontId="9" type="noConversion"/>
  </si>
  <si>
    <t>1996. 3. ~ 2003. 8.</t>
    <phoneticPr fontId="9" type="noConversion"/>
  </si>
  <si>
    <t>2003. 8.</t>
    <phoneticPr fontId="9" type="noConversion"/>
  </si>
  <si>
    <t>강용성</t>
    <phoneticPr fontId="9" type="noConversion"/>
  </si>
  <si>
    <t>父</t>
    <phoneticPr fontId="9" type="noConversion"/>
  </si>
  <si>
    <t>1948. 1. 14.</t>
    <phoneticPr fontId="9" type="noConversion"/>
  </si>
  <si>
    <t>최기순</t>
    <phoneticPr fontId="9" type="noConversion"/>
  </si>
  <si>
    <t>母</t>
    <phoneticPr fontId="9" type="noConversion"/>
  </si>
  <si>
    <t>1951. 12. 16.</t>
    <phoneticPr fontId="9" type="noConversion"/>
  </si>
  <si>
    <t>서울대</t>
    <phoneticPr fontId="1" type="noConversion"/>
  </si>
  <si>
    <t>기계항공공학부</t>
    <phoneticPr fontId="1" type="noConversion"/>
  </si>
  <si>
    <t>강 종 태</t>
    <phoneticPr fontId="9" type="noConversion"/>
  </si>
  <si>
    <t>천주교</t>
    <phoneticPr fontId="9" type="noConversion"/>
  </si>
  <si>
    <t>760816-1018913</t>
    <phoneticPr fontId="9" type="noConversion"/>
  </si>
  <si>
    <t>02-2679-3166</t>
    <phoneticPr fontId="9" type="noConversion"/>
  </si>
  <si>
    <t>컴퓨터</t>
    <phoneticPr fontId="9" type="noConversion"/>
  </si>
  <si>
    <t>운전면허 1종 보통</t>
    <phoneticPr fontId="9" type="noConversion"/>
  </si>
  <si>
    <t>정보처리 산업기사</t>
    <phoneticPr fontId="9" type="noConversion"/>
  </si>
  <si>
    <t>97-10~99-12</t>
    <phoneticPr fontId="9" type="noConversion"/>
  </si>
  <si>
    <t>병장</t>
    <phoneticPr fontId="9" type="noConversion"/>
  </si>
  <si>
    <t>육군</t>
    <phoneticPr fontId="9" type="noConversion"/>
  </si>
  <si>
    <t>106M</t>
    <phoneticPr fontId="9" type="noConversion"/>
  </si>
  <si>
    <t>93.2~95.2</t>
    <phoneticPr fontId="9" type="noConversion"/>
  </si>
  <si>
    <t>여의도 고등학교</t>
    <phoneticPr fontId="9" type="noConversion"/>
  </si>
  <si>
    <t>97.2~2002.2</t>
    <phoneticPr fontId="9" type="noConversion"/>
  </si>
  <si>
    <t>오메가포인트</t>
    <phoneticPr fontId="9" type="noConversion"/>
  </si>
  <si>
    <t>차장</t>
    <phoneticPr fontId="9" type="noConversion"/>
  </si>
  <si>
    <t>모</t>
    <phoneticPr fontId="9" type="noConversion"/>
  </si>
  <si>
    <t>자영업</t>
    <phoneticPr fontId="9" type="noConversion"/>
  </si>
  <si>
    <t>고졸</t>
    <phoneticPr fontId="9" type="noConversion"/>
  </si>
  <si>
    <t>김희진</t>
    <phoneticPr fontId="9" type="noConversion"/>
  </si>
  <si>
    <t>회사원</t>
    <phoneticPr fontId="9" type="noConversion"/>
  </si>
  <si>
    <t xml:space="preserve">숭실대학교 </t>
    <phoneticPr fontId="9" type="noConversion"/>
  </si>
  <si>
    <t>전산원</t>
    <phoneticPr fontId="1" type="noConversion"/>
  </si>
  <si>
    <t>김 우 찬</t>
    <phoneticPr fontId="9" type="noConversion"/>
  </si>
  <si>
    <t>총괄사업본부</t>
    <phoneticPr fontId="1" type="noConversion"/>
  </si>
  <si>
    <t>무교</t>
    <phoneticPr fontId="9" type="noConversion"/>
  </si>
  <si>
    <t>820530-2030818</t>
    <phoneticPr fontId="9" type="noConversion"/>
  </si>
  <si>
    <t>2002-2004</t>
    <phoneticPr fontId="9" type="noConversion"/>
  </si>
  <si>
    <t>2004년 2월</t>
    <phoneticPr fontId="9" type="noConversion"/>
  </si>
  <si>
    <t>편집부</t>
    <phoneticPr fontId="9" type="noConversion"/>
  </si>
  <si>
    <t>아트미디어</t>
    <phoneticPr fontId="9" type="noConversion"/>
  </si>
  <si>
    <t>사원</t>
    <phoneticPr fontId="9" type="noConversion"/>
  </si>
  <si>
    <t>디자인,편집부</t>
    <phoneticPr fontId="9" type="noConversion"/>
  </si>
  <si>
    <t>동국문화</t>
    <phoneticPr fontId="9" type="noConversion"/>
  </si>
  <si>
    <t>군자출판</t>
    <phoneticPr fontId="9" type="noConversion"/>
  </si>
  <si>
    <t>펀북</t>
    <phoneticPr fontId="9" type="noConversion"/>
  </si>
  <si>
    <t>부</t>
    <phoneticPr fontId="9" type="noConversion"/>
  </si>
  <si>
    <t>무직</t>
    <phoneticPr fontId="9" type="noConversion"/>
  </si>
  <si>
    <t>대졸</t>
    <phoneticPr fontId="9" type="noConversion"/>
  </si>
  <si>
    <t>두원공과대학</t>
    <phoneticPr fontId="9" type="noConversion"/>
  </si>
  <si>
    <t>박 여 진</t>
    <phoneticPr fontId="9" type="noConversion"/>
  </si>
  <si>
    <t>주부</t>
    <phoneticPr fontId="9" type="noConversion"/>
  </si>
  <si>
    <t>자</t>
    <phoneticPr fontId="9" type="noConversion"/>
  </si>
  <si>
    <t>대졸</t>
    <phoneticPr fontId="9" type="noConversion"/>
  </si>
  <si>
    <t>산업디자인</t>
    <phoneticPr fontId="1" type="noConversion"/>
  </si>
  <si>
    <t>입 사 일 자</t>
    <phoneticPr fontId="5" type="noConversion"/>
  </si>
  <si>
    <t>퇴 사 일 자</t>
    <phoneticPr fontId="5" type="noConversion"/>
  </si>
  <si>
    <t>이       름</t>
    <phoneticPr fontId="5" type="noConversion"/>
  </si>
  <si>
    <t>종  교</t>
    <phoneticPr fontId="5" type="noConversion"/>
  </si>
  <si>
    <t>無</t>
    <phoneticPr fontId="9" type="noConversion"/>
  </si>
  <si>
    <t>사   진</t>
    <phoneticPr fontId="5" type="noConversion"/>
  </si>
  <si>
    <t>생 년 월 일</t>
    <phoneticPr fontId="5" type="noConversion"/>
  </si>
  <si>
    <t>나  이</t>
    <phoneticPr fontId="5" type="noConversion"/>
  </si>
  <si>
    <t>주민등록번호</t>
    <phoneticPr fontId="5" type="noConversion"/>
  </si>
  <si>
    <t>근속연수</t>
    <phoneticPr fontId="9" type="noConversion"/>
  </si>
  <si>
    <t>현  주  소</t>
    <phoneticPr fontId="5" type="noConversion"/>
  </si>
  <si>
    <t>거  주  지</t>
    <phoneticPr fontId="5" type="noConversion"/>
  </si>
  <si>
    <t>전 화 번 호</t>
    <phoneticPr fontId="5" type="noConversion"/>
  </si>
  <si>
    <t>결혼유무</t>
    <phoneticPr fontId="5" type="noConversion"/>
  </si>
  <si>
    <t>자 격 사 항</t>
    <phoneticPr fontId="5" type="noConversion"/>
  </si>
  <si>
    <t>종     류</t>
    <phoneticPr fontId="5" type="noConversion"/>
  </si>
  <si>
    <t>취   득   일</t>
    <phoneticPr fontId="5" type="noConversion"/>
  </si>
  <si>
    <t>특   기</t>
    <phoneticPr fontId="5" type="noConversion"/>
  </si>
  <si>
    <t>이러닝지도사2급</t>
    <phoneticPr fontId="9" type="noConversion"/>
  </si>
  <si>
    <t>2008.4.30</t>
    <phoneticPr fontId="9" type="noConversion"/>
  </si>
  <si>
    <t>병 력 사 항</t>
    <phoneticPr fontId="5" type="noConversion"/>
  </si>
  <si>
    <t>기  간</t>
    <phoneticPr fontId="5" type="noConversion"/>
  </si>
  <si>
    <t>최종 계급</t>
    <phoneticPr fontId="5" type="noConversion"/>
  </si>
  <si>
    <t>군  별</t>
    <phoneticPr fontId="5" type="noConversion"/>
  </si>
  <si>
    <t>병     과</t>
    <phoneticPr fontId="5" type="noConversion"/>
  </si>
  <si>
    <t>학       력</t>
    <phoneticPr fontId="5" type="noConversion"/>
  </si>
  <si>
    <t>학교 및 전공</t>
    <phoneticPr fontId="9" type="noConversion"/>
  </si>
  <si>
    <t>졸업년월</t>
    <phoneticPr fontId="5" type="noConversion"/>
  </si>
  <si>
    <t>1992.3~1995.2</t>
    <phoneticPr fontId="9" type="noConversion"/>
  </si>
  <si>
    <t>한성여자고등학교 졸업</t>
    <phoneticPr fontId="9" type="noConversion"/>
  </si>
  <si>
    <t>1995.3~2000.2</t>
    <phoneticPr fontId="9" type="noConversion"/>
  </si>
  <si>
    <t>상명대학교</t>
    <phoneticPr fontId="9" type="noConversion"/>
  </si>
  <si>
    <t>지리학</t>
    <phoneticPr fontId="9" type="noConversion"/>
  </si>
  <si>
    <t>경       력</t>
    <phoneticPr fontId="5" type="noConversion"/>
  </si>
  <si>
    <t>재 직 기 간</t>
    <phoneticPr fontId="5" type="noConversion"/>
  </si>
  <si>
    <t>근 무 부 서</t>
    <phoneticPr fontId="9" type="noConversion"/>
  </si>
  <si>
    <t>직 장 명</t>
    <phoneticPr fontId="9" type="noConversion"/>
  </si>
  <si>
    <t>직 위</t>
    <phoneticPr fontId="5" type="noConversion"/>
  </si>
  <si>
    <t>근 무 년 수</t>
    <phoneticPr fontId="9" type="noConversion"/>
  </si>
  <si>
    <t>리테일사업팀</t>
    <phoneticPr fontId="9" type="noConversion"/>
  </si>
  <si>
    <t>한미은행</t>
    <phoneticPr fontId="9" type="noConversion"/>
  </si>
  <si>
    <t>행원</t>
    <phoneticPr fontId="9" type="noConversion"/>
  </si>
  <si>
    <t>학습지사업부</t>
    <phoneticPr fontId="9" type="noConversion"/>
  </si>
  <si>
    <t>㈜세스넷</t>
    <phoneticPr fontId="9" type="noConversion"/>
  </si>
  <si>
    <t>사원</t>
    <phoneticPr fontId="9" type="noConversion"/>
  </si>
  <si>
    <t>교육홍보팀</t>
    <phoneticPr fontId="9" type="noConversion"/>
  </si>
  <si>
    <t>㈜푸른영어</t>
    <phoneticPr fontId="9" type="noConversion"/>
  </si>
  <si>
    <t>대리</t>
    <phoneticPr fontId="9" type="noConversion"/>
  </si>
  <si>
    <t>교육팀</t>
    <phoneticPr fontId="9" type="noConversion"/>
  </si>
  <si>
    <t>㈜위드에프피
(현.웅진패스원)</t>
    <phoneticPr fontId="9" type="noConversion"/>
  </si>
  <si>
    <t>과장</t>
    <phoneticPr fontId="9" type="noConversion"/>
  </si>
  <si>
    <t>이러닝사업부</t>
    <phoneticPr fontId="9" type="noConversion"/>
  </si>
  <si>
    <t>㈜영교</t>
    <phoneticPr fontId="9" type="noConversion"/>
  </si>
  <si>
    <t>경력합계</t>
    <phoneticPr fontId="5" type="noConversion"/>
  </si>
  <si>
    <t>가 족 사 항</t>
    <phoneticPr fontId="5" type="noConversion"/>
  </si>
  <si>
    <t>성   명</t>
    <phoneticPr fontId="5" type="noConversion"/>
  </si>
  <si>
    <t>관 계</t>
    <phoneticPr fontId="5" type="noConversion"/>
  </si>
  <si>
    <t>생년월일</t>
    <phoneticPr fontId="5" type="noConversion"/>
  </si>
  <si>
    <t>직  업</t>
    <phoneticPr fontId="5" type="noConversion"/>
  </si>
  <si>
    <t>학력</t>
    <phoneticPr fontId="5" type="noConversion"/>
  </si>
  <si>
    <t>비고</t>
    <phoneticPr fontId="5" type="noConversion"/>
  </si>
  <si>
    <t>양득승</t>
    <phoneticPr fontId="9" type="noConversion"/>
  </si>
  <si>
    <t>부</t>
    <phoneticPr fontId="9" type="noConversion"/>
  </si>
  <si>
    <t>1948.5.1</t>
    <phoneticPr fontId="9" type="noConversion"/>
  </si>
  <si>
    <t>퇴직</t>
    <phoneticPr fontId="9" type="noConversion"/>
  </si>
  <si>
    <t>조인상</t>
    <phoneticPr fontId="9" type="noConversion"/>
  </si>
  <si>
    <t>모</t>
    <phoneticPr fontId="9" type="noConversion"/>
  </si>
  <si>
    <t>1593.12.2</t>
    <phoneticPr fontId="9" type="noConversion"/>
  </si>
  <si>
    <t>사업</t>
    <phoneticPr fontId="9" type="noConversion"/>
  </si>
  <si>
    <t>양운상</t>
    <phoneticPr fontId="9" type="noConversion"/>
  </si>
  <si>
    <t>오빠</t>
    <phoneticPr fontId="9" type="noConversion"/>
  </si>
  <si>
    <t>1974.10.6</t>
    <phoneticPr fontId="9" type="noConversion"/>
  </si>
  <si>
    <t>대학원졸</t>
    <phoneticPr fontId="9" type="noConversion"/>
  </si>
  <si>
    <t>양 현 미</t>
    <phoneticPr fontId="9" type="noConversion"/>
  </si>
  <si>
    <t>중등사업본부</t>
    <phoneticPr fontId="1" type="noConversion"/>
  </si>
  <si>
    <t>이 항 녕</t>
    <phoneticPr fontId="9" type="noConversion"/>
  </si>
  <si>
    <t>기독교</t>
    <phoneticPr fontId="9" type="noConversion"/>
  </si>
  <si>
    <t>750929-1025635</t>
    <phoneticPr fontId="9" type="noConversion"/>
  </si>
  <si>
    <t>상동</t>
    <phoneticPr fontId="9" type="noConversion"/>
  </si>
  <si>
    <t>031-8016-2023 / 010-3289-2023</t>
    <phoneticPr fontId="9" type="noConversion"/>
  </si>
  <si>
    <t>1996.1.9~1998.3.8</t>
    <phoneticPr fontId="9" type="noConversion"/>
  </si>
  <si>
    <t>병기계</t>
    <phoneticPr fontId="9" type="noConversion"/>
  </si>
  <si>
    <t>2008.09~2011.08</t>
    <phoneticPr fontId="9" type="noConversion"/>
  </si>
  <si>
    <t>1994.03~2002.02</t>
    <phoneticPr fontId="9" type="noConversion"/>
  </si>
  <si>
    <t>경희대학교 경영학부</t>
    <phoneticPr fontId="9" type="noConversion"/>
  </si>
  <si>
    <t>1991.03~1994.02</t>
    <phoneticPr fontId="9" type="noConversion"/>
  </si>
  <si>
    <t>한영고등학교</t>
    <phoneticPr fontId="9" type="noConversion"/>
  </si>
  <si>
    <t>FC운영팀</t>
    <phoneticPr fontId="9" type="noConversion"/>
  </si>
  <si>
    <t>정상JLS</t>
    <phoneticPr fontId="9" type="noConversion"/>
  </si>
  <si>
    <t>팀장</t>
    <phoneticPr fontId="9" type="noConversion"/>
  </si>
  <si>
    <t>특수영업팀</t>
    <phoneticPr fontId="9" type="noConversion"/>
  </si>
  <si>
    <t>카이시스</t>
    <phoneticPr fontId="9" type="noConversion"/>
  </si>
  <si>
    <t>대리</t>
    <phoneticPr fontId="9" type="noConversion"/>
  </si>
  <si>
    <t>경기지사 
영업관리팀</t>
    <phoneticPr fontId="9" type="noConversion"/>
  </si>
  <si>
    <t>신도리코</t>
    <phoneticPr fontId="9" type="noConversion"/>
  </si>
  <si>
    <t>주임</t>
    <phoneticPr fontId="9" type="noConversion"/>
  </si>
  <si>
    <t>이종삼</t>
    <phoneticPr fontId="9" type="noConversion"/>
  </si>
  <si>
    <t>1946.01.18</t>
    <phoneticPr fontId="9" type="noConversion"/>
  </si>
  <si>
    <t>공인중개사</t>
    <phoneticPr fontId="9" type="noConversion"/>
  </si>
  <si>
    <t>주순점</t>
    <phoneticPr fontId="9" type="noConversion"/>
  </si>
  <si>
    <t>1946.11.08</t>
    <phoneticPr fontId="9" type="noConversion"/>
  </si>
  <si>
    <t>이춘화</t>
    <phoneticPr fontId="9" type="noConversion"/>
  </si>
  <si>
    <t>누나</t>
    <phoneticPr fontId="9" type="noConversion"/>
  </si>
  <si>
    <t>1972.08.30</t>
    <phoneticPr fontId="9" type="noConversion"/>
  </si>
  <si>
    <t>사회복지사</t>
    <phoneticPr fontId="9" type="noConversion"/>
  </si>
  <si>
    <t>대학원졸</t>
    <phoneticPr fontId="9" type="noConversion"/>
  </si>
  <si>
    <t>이화진</t>
    <phoneticPr fontId="9" type="noConversion"/>
  </si>
  <si>
    <t>1974.01.25</t>
    <phoneticPr fontId="9" type="noConversion"/>
  </si>
  <si>
    <t>삼평동 봇들마을 금호APT 913동 502호</t>
    <phoneticPr fontId="1" type="noConversion"/>
  </si>
  <si>
    <t>경기도 성남시 분당구</t>
    <phoneticPr fontId="9" type="noConversion"/>
  </si>
  <si>
    <t xml:space="preserve">경영대학원 </t>
    <phoneticPr fontId="1" type="noConversion"/>
  </si>
  <si>
    <t xml:space="preserve">경희대학교
</t>
    <phoneticPr fontId="9" type="noConversion"/>
  </si>
  <si>
    <t>석사</t>
    <phoneticPr fontId="1" type="noConversion"/>
  </si>
  <si>
    <t>직원 인사 기록 카드</t>
    <phoneticPr fontId="9" type="noConversion"/>
  </si>
  <si>
    <t>781002-1030311</t>
    <phoneticPr fontId="9" type="noConversion"/>
  </si>
  <si>
    <t>010-6487-7217</t>
    <phoneticPr fontId="9" type="noConversion"/>
  </si>
  <si>
    <t>정보처리기사</t>
    <phoneticPr fontId="9" type="noConversion"/>
  </si>
  <si>
    <t>무선통신기사</t>
    <phoneticPr fontId="9" type="noConversion"/>
  </si>
  <si>
    <t>운전면허1종보통</t>
    <phoneticPr fontId="9" type="noConversion"/>
  </si>
  <si>
    <t>2004~2006</t>
    <phoneticPr fontId="9" type="noConversion"/>
  </si>
  <si>
    <t>위성통신</t>
    <phoneticPr fontId="9" type="noConversion"/>
  </si>
  <si>
    <t>~1997</t>
    <phoneticPr fontId="9" type="noConversion"/>
  </si>
  <si>
    <t>인헌고등학교</t>
    <phoneticPr fontId="9" type="noConversion"/>
  </si>
  <si>
    <t>~2002</t>
    <phoneticPr fontId="9" type="noConversion"/>
  </si>
  <si>
    <t>유승길</t>
    <phoneticPr fontId="9" type="noConversion"/>
  </si>
  <si>
    <t>1948.3.3</t>
    <phoneticPr fontId="9" type="noConversion"/>
  </si>
  <si>
    <t>운수업</t>
    <phoneticPr fontId="9" type="noConversion"/>
  </si>
  <si>
    <t>김경애</t>
    <phoneticPr fontId="9" type="noConversion"/>
  </si>
  <si>
    <t>1954.6.2</t>
    <phoneticPr fontId="9" type="noConversion"/>
  </si>
  <si>
    <t>유지식</t>
    <phoneticPr fontId="9" type="noConversion"/>
  </si>
  <si>
    <t>형</t>
    <phoneticPr fontId="9" type="noConversion"/>
  </si>
  <si>
    <t>1977.4.24</t>
    <phoneticPr fontId="9" type="noConversion"/>
  </si>
  <si>
    <t>직장인</t>
    <phoneticPr fontId="9" type="noConversion"/>
  </si>
  <si>
    <t>국민대학교</t>
    <phoneticPr fontId="9" type="noConversion"/>
  </si>
  <si>
    <t>전자공학</t>
    <phoneticPr fontId="1" type="noConversion"/>
  </si>
  <si>
    <t>대졸</t>
    <phoneticPr fontId="1" type="noConversion"/>
  </si>
  <si>
    <t>유 종 찬</t>
    <phoneticPr fontId="9" type="noConversion"/>
  </si>
  <si>
    <t>810419-1080016</t>
    <phoneticPr fontId="9" type="noConversion"/>
  </si>
  <si>
    <t>서울시 관악구</t>
    <phoneticPr fontId="9" type="noConversion"/>
  </si>
  <si>
    <t>010-9032-4191</t>
    <phoneticPr fontId="9" type="noConversion"/>
  </si>
  <si>
    <t>ITQ 한글 A등급</t>
    <phoneticPr fontId="9" type="noConversion"/>
  </si>
  <si>
    <t>04.04.07</t>
    <phoneticPr fontId="9" type="noConversion"/>
  </si>
  <si>
    <t>ITQ 인터넷 C등급</t>
    <phoneticPr fontId="9" type="noConversion"/>
  </si>
  <si>
    <t>04.06.08</t>
    <phoneticPr fontId="9" type="noConversion"/>
  </si>
  <si>
    <t>GTQ 그래픽 기술자격 2급</t>
    <phoneticPr fontId="9" type="noConversion"/>
  </si>
  <si>
    <t>11.02.11</t>
    <phoneticPr fontId="9" type="noConversion"/>
  </si>
  <si>
    <t>01.08.  ~ 03.10.</t>
    <phoneticPr fontId="9" type="noConversion"/>
  </si>
  <si>
    <t>화학</t>
    <phoneticPr fontId="9" type="noConversion"/>
  </si>
  <si>
    <t>97.03. ~ 00.02</t>
    <phoneticPr fontId="9" type="noConversion"/>
  </si>
  <si>
    <t>화곡고등학교</t>
    <phoneticPr fontId="9" type="noConversion"/>
  </si>
  <si>
    <t>교재연구</t>
    <phoneticPr fontId="9" type="noConversion"/>
  </si>
  <si>
    <t>LEL어학원</t>
    <phoneticPr fontId="9" type="noConversion"/>
  </si>
  <si>
    <t>경영지원</t>
    <phoneticPr fontId="9" type="noConversion"/>
  </si>
  <si>
    <t>중앙일보
에듀라인</t>
    <phoneticPr fontId="9" type="noConversion"/>
  </si>
  <si>
    <t>조판</t>
    <phoneticPr fontId="9" type="noConversion"/>
  </si>
  <si>
    <t>파트타임</t>
    <phoneticPr fontId="9" type="noConversion"/>
  </si>
  <si>
    <t>계약</t>
    <phoneticPr fontId="9" type="noConversion"/>
  </si>
  <si>
    <t>유부곤</t>
    <phoneticPr fontId="9" type="noConversion"/>
  </si>
  <si>
    <t>53.12.07</t>
    <phoneticPr fontId="9" type="noConversion"/>
  </si>
  <si>
    <t>윤우현</t>
    <phoneticPr fontId="9" type="noConversion"/>
  </si>
  <si>
    <t>50.02.01</t>
    <phoneticPr fontId="9" type="noConversion"/>
  </si>
  <si>
    <t>가사</t>
    <phoneticPr fontId="9" type="noConversion"/>
  </si>
  <si>
    <t>유경화</t>
    <phoneticPr fontId="9" type="noConversion"/>
  </si>
  <si>
    <t>77.11.10</t>
    <phoneticPr fontId="9" type="noConversion"/>
  </si>
  <si>
    <t>고졸</t>
    <phoneticPr fontId="1" type="noConversion"/>
  </si>
  <si>
    <t>전 선 민</t>
    <phoneticPr fontId="9" type="noConversion"/>
  </si>
  <si>
    <t>831218-1640117</t>
    <phoneticPr fontId="9" type="noConversion"/>
  </si>
  <si>
    <t>서울 동대문구</t>
    <phoneticPr fontId="9" type="noConversion"/>
  </si>
  <si>
    <t>제기동 136-296</t>
    <phoneticPr fontId="9" type="noConversion"/>
  </si>
  <si>
    <t>010-9966-0876</t>
    <phoneticPr fontId="9" type="noConversion"/>
  </si>
  <si>
    <t>글쓰기</t>
    <phoneticPr fontId="9" type="noConversion"/>
  </si>
  <si>
    <t>2004.8~2006.8</t>
    <phoneticPr fontId="9" type="noConversion"/>
  </si>
  <si>
    <t>보명</t>
    <phoneticPr fontId="9" type="noConversion"/>
  </si>
  <si>
    <t>4년제</t>
    <phoneticPr fontId="9" type="noConversion"/>
  </si>
  <si>
    <t>고려대학교</t>
    <phoneticPr fontId="9" type="noConversion"/>
  </si>
  <si>
    <t>고고미술사학과</t>
    <phoneticPr fontId="9" type="noConversion"/>
  </si>
  <si>
    <t>박기태</t>
    <phoneticPr fontId="9" type="noConversion"/>
  </si>
  <si>
    <t>조모</t>
    <phoneticPr fontId="9" type="noConversion"/>
  </si>
  <si>
    <t>전양섭</t>
    <phoneticPr fontId="9" type="noConversion"/>
  </si>
  <si>
    <t>박성애</t>
    <phoneticPr fontId="9" type="noConversion"/>
  </si>
  <si>
    <t>전영민</t>
    <phoneticPr fontId="9" type="noConversion"/>
  </si>
  <si>
    <t>동생</t>
    <phoneticPr fontId="9" type="noConversion"/>
  </si>
  <si>
    <t>연구소</t>
    <phoneticPr fontId="1" type="noConversion"/>
  </si>
  <si>
    <t>전 연 진</t>
    <phoneticPr fontId="9" type="noConversion"/>
  </si>
  <si>
    <t>주민등록번호</t>
    <phoneticPr fontId="5" type="noConversion"/>
  </si>
  <si>
    <t>근속연수</t>
    <phoneticPr fontId="9" type="noConversion"/>
  </si>
  <si>
    <t>현  주  소</t>
    <phoneticPr fontId="5" type="noConversion"/>
  </si>
  <si>
    <t>거  주  지</t>
    <phoneticPr fontId="5" type="noConversion"/>
  </si>
  <si>
    <t>전 화 번 호</t>
    <phoneticPr fontId="5" type="noConversion"/>
  </si>
  <si>
    <t>010-4183-0319</t>
    <phoneticPr fontId="9" type="noConversion"/>
  </si>
  <si>
    <t>결혼유무</t>
    <phoneticPr fontId="5" type="noConversion"/>
  </si>
  <si>
    <t>자 격 사 항</t>
    <phoneticPr fontId="5" type="noConversion"/>
  </si>
  <si>
    <t>종     류</t>
    <phoneticPr fontId="5" type="noConversion"/>
  </si>
  <si>
    <t>취   득   일</t>
    <phoneticPr fontId="5" type="noConversion"/>
  </si>
  <si>
    <t>특   기</t>
    <phoneticPr fontId="5" type="noConversion"/>
  </si>
  <si>
    <t>자동차운전면허 1종보통</t>
    <phoneticPr fontId="9" type="noConversion"/>
  </si>
  <si>
    <t>2003.01.11</t>
    <phoneticPr fontId="9" type="noConversion"/>
  </si>
  <si>
    <t>워드프로세서</t>
    <phoneticPr fontId="9" type="noConversion"/>
  </si>
  <si>
    <t>2005.09.08</t>
    <phoneticPr fontId="9" type="noConversion"/>
  </si>
  <si>
    <t>대기환경기사</t>
    <phoneticPr fontId="9" type="noConversion"/>
  </si>
  <si>
    <t>2005.09.11</t>
    <phoneticPr fontId="9" type="noConversion"/>
  </si>
  <si>
    <t>병 력 사 항</t>
    <phoneticPr fontId="5" type="noConversion"/>
  </si>
  <si>
    <t>기  간</t>
    <phoneticPr fontId="5" type="noConversion"/>
  </si>
  <si>
    <t>최종 계급</t>
    <phoneticPr fontId="5" type="noConversion"/>
  </si>
  <si>
    <t>군  별</t>
    <phoneticPr fontId="5" type="noConversion"/>
  </si>
  <si>
    <t>병     과</t>
    <phoneticPr fontId="5" type="noConversion"/>
  </si>
  <si>
    <t>학       력</t>
    <phoneticPr fontId="5" type="noConversion"/>
  </si>
  <si>
    <t>학교 및 전공</t>
    <phoneticPr fontId="9" type="noConversion"/>
  </si>
  <si>
    <t>졸업년월</t>
    <phoneticPr fontId="5" type="noConversion"/>
  </si>
  <si>
    <t>1999.03 ~ 2003.02</t>
    <phoneticPr fontId="9" type="noConversion"/>
  </si>
  <si>
    <t>강원대학교 전자계산환경과학과군</t>
    <phoneticPr fontId="9" type="noConversion"/>
  </si>
  <si>
    <t>2008.09 ~ 2011.02</t>
    <phoneticPr fontId="9" type="noConversion"/>
  </si>
  <si>
    <t>경       력</t>
    <phoneticPr fontId="5" type="noConversion"/>
  </si>
  <si>
    <t>재 직 기 간</t>
    <phoneticPr fontId="5" type="noConversion"/>
  </si>
  <si>
    <t>근 무 부 서</t>
    <phoneticPr fontId="9" type="noConversion"/>
  </si>
  <si>
    <t>직 장 명</t>
    <phoneticPr fontId="9" type="noConversion"/>
  </si>
  <si>
    <t>직 위</t>
    <phoneticPr fontId="5" type="noConversion"/>
  </si>
  <si>
    <t>근 무 년 수</t>
    <phoneticPr fontId="9" type="noConversion"/>
  </si>
  <si>
    <t>와이즈만영재교육원</t>
    <phoneticPr fontId="9" type="noConversion"/>
  </si>
  <si>
    <t>팀장</t>
    <phoneticPr fontId="9" type="noConversion"/>
  </si>
  <si>
    <t>초등개발</t>
    <phoneticPr fontId="9" type="noConversion"/>
  </si>
  <si>
    <t>(주)에듀왕</t>
    <phoneticPr fontId="9" type="noConversion"/>
  </si>
  <si>
    <t>사원</t>
    <phoneticPr fontId="9" type="noConversion"/>
  </si>
  <si>
    <t>기획조정본부</t>
    <phoneticPr fontId="9" type="noConversion"/>
  </si>
  <si>
    <t>㈜이루넷</t>
    <phoneticPr fontId="9" type="noConversion"/>
  </si>
  <si>
    <t>폴라사이언스</t>
    <phoneticPr fontId="9" type="noConversion"/>
  </si>
  <si>
    <t>대리</t>
    <phoneticPr fontId="9" type="noConversion"/>
  </si>
  <si>
    <t>경력합계</t>
    <phoneticPr fontId="5" type="noConversion"/>
  </si>
  <si>
    <t>가 족 사 항</t>
    <phoneticPr fontId="5" type="noConversion"/>
  </si>
  <si>
    <t>성   명</t>
    <phoneticPr fontId="5" type="noConversion"/>
  </si>
  <si>
    <t>관 계</t>
    <phoneticPr fontId="5" type="noConversion"/>
  </si>
  <si>
    <t>생년월일</t>
    <phoneticPr fontId="5" type="noConversion"/>
  </si>
  <si>
    <t>직  업</t>
    <phoneticPr fontId="5" type="noConversion"/>
  </si>
  <si>
    <t>학력</t>
    <phoneticPr fontId="5" type="noConversion"/>
  </si>
  <si>
    <t>비고</t>
    <phoneticPr fontId="5" type="noConversion"/>
  </si>
  <si>
    <t>차승규</t>
    <phoneticPr fontId="9" type="noConversion"/>
  </si>
  <si>
    <t>남편</t>
    <phoneticPr fontId="9" type="noConversion"/>
  </si>
  <si>
    <t>회사원</t>
    <phoneticPr fontId="9" type="noConversion"/>
  </si>
  <si>
    <t>건국대 교육대학원</t>
    <phoneticPr fontId="9" type="noConversion"/>
  </si>
  <si>
    <t>영재교육전공</t>
    <phoneticPr fontId="1" type="noConversion"/>
  </si>
  <si>
    <t>781123-2012011</t>
    <phoneticPr fontId="9" type="noConversion"/>
  </si>
  <si>
    <t>010-3259-0283</t>
    <phoneticPr fontId="9" type="noConversion"/>
  </si>
  <si>
    <t>1994~1996</t>
    <phoneticPr fontId="9" type="noConversion"/>
  </si>
  <si>
    <t xml:space="preserve">대원여자고등학교 </t>
    <phoneticPr fontId="9" type="noConversion"/>
  </si>
  <si>
    <t>1998~2002</t>
    <phoneticPr fontId="9" type="noConversion"/>
  </si>
  <si>
    <t xml:space="preserve">고려대교육대학원영재교육 </t>
    <phoneticPr fontId="9" type="noConversion"/>
  </si>
  <si>
    <t>재적</t>
    <phoneticPr fontId="9" type="noConversion"/>
  </si>
  <si>
    <t>경시</t>
    <phoneticPr fontId="9" type="noConversion"/>
  </si>
  <si>
    <t>한솔학원</t>
    <phoneticPr fontId="9" type="noConversion"/>
  </si>
  <si>
    <t>강사</t>
    <phoneticPr fontId="9" type="noConversion"/>
  </si>
  <si>
    <t>민사고</t>
    <phoneticPr fontId="9" type="noConversion"/>
  </si>
  <si>
    <t>페르마학원</t>
    <phoneticPr fontId="9" type="noConversion"/>
  </si>
  <si>
    <t>힘수학</t>
    <phoneticPr fontId="9" type="noConversion"/>
  </si>
  <si>
    <t>2010-06-31</t>
    <phoneticPr fontId="9" type="noConversion"/>
  </si>
  <si>
    <t>외부강사</t>
    <phoneticPr fontId="9" type="noConversion"/>
  </si>
  <si>
    <t>대원국제중</t>
    <phoneticPr fontId="9" type="noConversion"/>
  </si>
  <si>
    <t>노상구</t>
    <phoneticPr fontId="9" type="noConversion"/>
  </si>
  <si>
    <t>방미자</t>
    <phoneticPr fontId="9" type="noConversion"/>
  </si>
  <si>
    <t>노지현</t>
    <phoneticPr fontId="9" type="noConversion"/>
  </si>
  <si>
    <t>매</t>
    <phoneticPr fontId="9" type="noConversion"/>
  </si>
  <si>
    <t>신라호텔</t>
    <phoneticPr fontId="9" type="noConversion"/>
  </si>
  <si>
    <t>전졸</t>
    <phoneticPr fontId="9" type="noConversion"/>
  </si>
  <si>
    <t>노 정 현</t>
    <phoneticPr fontId="9" type="noConversion"/>
  </si>
  <si>
    <t>경기도 성남시 분당구 수내동 양지마을 청구 아파트 601동 1202호</t>
    <phoneticPr fontId="9" type="noConversion"/>
  </si>
  <si>
    <t>경기도 성남시 분당구</t>
    <phoneticPr fontId="1" type="noConversion"/>
  </si>
  <si>
    <t>수내동 양지마을 청구 아파트 601동 1202호</t>
    <phoneticPr fontId="1" type="noConversion"/>
  </si>
  <si>
    <t>산업공학</t>
    <phoneticPr fontId="1" type="noConversion"/>
  </si>
  <si>
    <t>경희대학교</t>
    <phoneticPr fontId="9" type="noConversion"/>
  </si>
  <si>
    <t>중등개발팀</t>
    <phoneticPr fontId="1" type="noConversion"/>
  </si>
  <si>
    <t>이 지 현</t>
    <phoneticPr fontId="9" type="noConversion"/>
  </si>
  <si>
    <t>771227-2622131</t>
    <phoneticPr fontId="9" type="noConversion"/>
  </si>
  <si>
    <t>서울시 중구 신당동</t>
    <phoneticPr fontId="9" type="noConversion"/>
  </si>
  <si>
    <t>010-9699-1111</t>
    <phoneticPr fontId="9" type="noConversion"/>
  </si>
  <si>
    <t>1999.03~2003.08</t>
    <phoneticPr fontId="9" type="noConversion"/>
  </si>
  <si>
    <t>서울대학교</t>
    <phoneticPr fontId="9" type="noConversion"/>
  </si>
  <si>
    <t>통계학</t>
    <phoneticPr fontId="9" type="noConversion"/>
  </si>
  <si>
    <t>이해종</t>
    <phoneticPr fontId="9" type="noConversion"/>
  </si>
  <si>
    <t>父</t>
    <phoneticPr fontId="9" type="noConversion"/>
  </si>
  <si>
    <t>1947.02.12</t>
    <phoneticPr fontId="9" type="noConversion"/>
  </si>
  <si>
    <t>無</t>
    <phoneticPr fontId="9" type="noConversion"/>
  </si>
  <si>
    <t>학사</t>
    <phoneticPr fontId="9" type="noConversion"/>
  </si>
  <si>
    <t>홍선자</t>
    <phoneticPr fontId="9" type="noConversion"/>
  </si>
  <si>
    <t>母</t>
    <phoneticPr fontId="9" type="noConversion"/>
  </si>
  <si>
    <t>1951.12.15</t>
    <phoneticPr fontId="9" type="noConversion"/>
  </si>
  <si>
    <t>이승호</t>
    <phoneticPr fontId="9" type="noConversion"/>
  </si>
  <si>
    <t>1979.9.15</t>
    <phoneticPr fontId="9" type="noConversion"/>
  </si>
  <si>
    <t>석사</t>
    <phoneticPr fontId="9" type="noConversion"/>
  </si>
  <si>
    <t>이창호</t>
    <phoneticPr fontId="9" type="noConversion"/>
  </si>
  <si>
    <t>1981.7.23</t>
    <phoneticPr fontId="9" type="noConversion"/>
  </si>
  <si>
    <t>800714-1005915</t>
    <phoneticPr fontId="9" type="noConversion"/>
  </si>
  <si>
    <t>010-9856-0511</t>
    <phoneticPr fontId="9" type="noConversion"/>
  </si>
  <si>
    <t>작문</t>
    <phoneticPr fontId="9" type="noConversion"/>
  </si>
  <si>
    <t>컴퓨터활용능력 2급</t>
    <phoneticPr fontId="9" type="noConversion"/>
  </si>
  <si>
    <t>2002.10.05</t>
    <phoneticPr fontId="9" type="noConversion"/>
  </si>
  <si>
    <t>TIQ인터넷실무능력</t>
    <phoneticPr fontId="9" type="noConversion"/>
  </si>
  <si>
    <t>2002.06.04</t>
    <phoneticPr fontId="9" type="noConversion"/>
  </si>
  <si>
    <t>워드프로세서1급</t>
    <phoneticPr fontId="9" type="noConversion"/>
  </si>
  <si>
    <t>2003.07.03</t>
    <phoneticPr fontId="9" type="noConversion"/>
  </si>
  <si>
    <t>2000.07~2003.01</t>
    <phoneticPr fontId="9" type="noConversion"/>
  </si>
  <si>
    <t>공군</t>
    <phoneticPr fontId="9" type="noConversion"/>
  </si>
  <si>
    <t>인사</t>
    <phoneticPr fontId="9" type="noConversion"/>
  </si>
  <si>
    <t>1996.03~1999.02</t>
    <phoneticPr fontId="9" type="noConversion"/>
  </si>
  <si>
    <t>분당고등학교</t>
    <phoneticPr fontId="9" type="noConversion"/>
  </si>
  <si>
    <t>1999.03~2005.08</t>
    <phoneticPr fontId="9" type="noConversion"/>
  </si>
  <si>
    <t>모의고사운영</t>
    <phoneticPr fontId="9" type="noConversion"/>
  </si>
  <si>
    <t>비상에듀</t>
    <phoneticPr fontId="9" type="noConversion"/>
  </si>
  <si>
    <t>사업기획팀</t>
    <phoneticPr fontId="9" type="noConversion"/>
  </si>
  <si>
    <t>엘림에듀</t>
    <phoneticPr fontId="9" type="noConversion"/>
  </si>
  <si>
    <t>제휴영업팀</t>
    <phoneticPr fontId="9" type="noConversion"/>
  </si>
  <si>
    <t>카젠</t>
    <phoneticPr fontId="9" type="noConversion"/>
  </si>
  <si>
    <t>유병호</t>
    <phoneticPr fontId="9" type="noConversion"/>
  </si>
  <si>
    <t>건축업</t>
    <phoneticPr fontId="9" type="noConversion"/>
  </si>
  <si>
    <t>조현숙</t>
    <phoneticPr fontId="9" type="noConversion"/>
  </si>
  <si>
    <t>유유나</t>
    <phoneticPr fontId="9" type="noConversion"/>
  </si>
  <si>
    <t>妹</t>
    <phoneticPr fontId="9" type="noConversion"/>
  </si>
  <si>
    <t>유 민 재</t>
    <phoneticPr fontId="9" type="noConversion"/>
  </si>
  <si>
    <t>고려대학교</t>
    <phoneticPr fontId="9" type="noConversion"/>
  </si>
  <si>
    <t>심리학</t>
    <phoneticPr fontId="1" type="noConversion"/>
  </si>
  <si>
    <t>800502-1023519</t>
    <phoneticPr fontId="9" type="noConversion"/>
  </si>
  <si>
    <t>서울시 노원구 공릉 2동</t>
    <phoneticPr fontId="9" type="noConversion"/>
  </si>
  <si>
    <t>두산힐스빌 아파트 107동 602호</t>
    <phoneticPr fontId="9" type="noConversion"/>
  </si>
  <si>
    <t>서울시 노원구 공릉 2동 두산힐스빌 아파트 107동 602호</t>
    <phoneticPr fontId="9" type="noConversion"/>
  </si>
  <si>
    <t>02)979-7668</t>
    <phoneticPr fontId="9" type="noConversion"/>
  </si>
  <si>
    <t>스키</t>
    <phoneticPr fontId="9" type="noConversion"/>
  </si>
  <si>
    <t>MOS-MASTER</t>
    <phoneticPr fontId="9" type="noConversion"/>
  </si>
  <si>
    <t>농구</t>
    <phoneticPr fontId="9" type="noConversion"/>
  </si>
  <si>
    <t>2001~03. 2003.05</t>
    <phoneticPr fontId="9" type="noConversion"/>
  </si>
  <si>
    <t>보병</t>
    <phoneticPr fontId="9" type="noConversion"/>
  </si>
  <si>
    <t>2000.3 ~ 2010.2</t>
    <phoneticPr fontId="9" type="noConversion"/>
  </si>
  <si>
    <t>왕대근</t>
    <phoneticPr fontId="9" type="noConversion"/>
  </si>
  <si>
    <t>1953.01.30</t>
    <phoneticPr fontId="9" type="noConversion"/>
  </si>
  <si>
    <t>경찰공무원</t>
    <phoneticPr fontId="9" type="noConversion"/>
  </si>
  <si>
    <t>이희자</t>
    <phoneticPr fontId="9" type="noConversion"/>
  </si>
  <si>
    <t>1954.11.20</t>
    <phoneticPr fontId="9" type="noConversion"/>
  </si>
  <si>
    <t>왕수빈</t>
    <phoneticPr fontId="9" type="noConversion"/>
  </si>
  <si>
    <t>1978.03.27</t>
    <phoneticPr fontId="9" type="noConversion"/>
  </si>
  <si>
    <t>교사</t>
    <phoneticPr fontId="9" type="noConversion"/>
  </si>
  <si>
    <t>왕 준 표</t>
    <phoneticPr fontId="9" type="noConversion"/>
  </si>
  <si>
    <t>경영학부</t>
    <phoneticPr fontId="1" type="noConversion"/>
  </si>
  <si>
    <t>성균관대</t>
    <phoneticPr fontId="9" type="noConversion"/>
  </si>
  <si>
    <t>심 종 주</t>
    <phoneticPr fontId="9" type="noConversion"/>
  </si>
  <si>
    <t>무</t>
    <phoneticPr fontId="9" type="noConversion"/>
  </si>
  <si>
    <t>830511-1012516</t>
    <phoneticPr fontId="9" type="noConversion"/>
  </si>
  <si>
    <t>010-3026-0047</t>
    <phoneticPr fontId="1" type="noConversion"/>
  </si>
  <si>
    <t>2003.06 ~ 2005.08</t>
    <phoneticPr fontId="1" type="noConversion"/>
  </si>
  <si>
    <t>공익근무</t>
    <phoneticPr fontId="1" type="noConversion"/>
  </si>
  <si>
    <t>2009.08 졸업</t>
    <phoneticPr fontId="1" type="noConversion"/>
  </si>
  <si>
    <t>한성대학교</t>
    <phoneticPr fontId="1" type="noConversion"/>
  </si>
  <si>
    <t>경영학과</t>
    <phoneticPr fontId="1" type="noConversion"/>
  </si>
  <si>
    <t>농협중앙회</t>
    <phoneticPr fontId="1" type="noConversion"/>
  </si>
  <si>
    <t>사원</t>
    <phoneticPr fontId="1" type="noConversion"/>
  </si>
  <si>
    <t>일산지점 총무과</t>
    <phoneticPr fontId="1" type="noConversion"/>
  </si>
  <si>
    <t>모</t>
    <phoneticPr fontId="1" type="noConversion"/>
  </si>
  <si>
    <t>경영지원팀</t>
    <phoneticPr fontId="1" type="noConversion"/>
  </si>
  <si>
    <t>불교</t>
    <phoneticPr fontId="9" type="noConversion"/>
  </si>
  <si>
    <t>760725-1056917</t>
    <phoneticPr fontId="9" type="noConversion"/>
  </si>
  <si>
    <t>02-857-5671</t>
    <phoneticPr fontId="9" type="noConversion"/>
  </si>
  <si>
    <t>1998.01.06 ~ 2000.03.05</t>
    <phoneticPr fontId="9" type="noConversion"/>
  </si>
  <si>
    <t>1996.3 ~ 2003.2</t>
    <phoneticPr fontId="9" type="noConversion"/>
  </si>
  <si>
    <t>2003. 02</t>
    <phoneticPr fontId="9" type="noConversion"/>
  </si>
  <si>
    <t>그래픽팀</t>
    <phoneticPr fontId="9" type="noConversion"/>
  </si>
  <si>
    <t>KBS</t>
    <phoneticPr fontId="9" type="noConversion"/>
  </si>
  <si>
    <t>직원</t>
    <phoneticPr fontId="9" type="noConversion"/>
  </si>
  <si>
    <t>김정현</t>
    <phoneticPr fontId="9" type="noConversion"/>
  </si>
  <si>
    <t>1953.04.25</t>
    <phoneticPr fontId="9" type="noConversion"/>
  </si>
  <si>
    <t>상업</t>
    <phoneticPr fontId="9" type="noConversion"/>
  </si>
  <si>
    <t>중졸</t>
    <phoneticPr fontId="9" type="noConversion"/>
  </si>
  <si>
    <t>강 재 석</t>
    <phoneticPr fontId="9" type="noConversion"/>
  </si>
  <si>
    <t>서울 관악구 조원동</t>
    <phoneticPr fontId="9" type="noConversion"/>
  </si>
  <si>
    <t>디자인과</t>
    <phoneticPr fontId="1" type="noConversion"/>
  </si>
  <si>
    <t>플래시팀</t>
    <phoneticPr fontId="1" type="noConversion"/>
  </si>
  <si>
    <t>이북플러스</t>
    <phoneticPr fontId="1" type="noConversion"/>
  </si>
  <si>
    <t>디자이너</t>
    <phoneticPr fontId="1" type="noConversion"/>
  </si>
  <si>
    <t>그래픽팀</t>
    <phoneticPr fontId="1" type="noConversion"/>
  </si>
  <si>
    <t>지젤커뮤니케이션</t>
    <phoneticPr fontId="1" type="noConversion"/>
  </si>
  <si>
    <t>김 희 진</t>
    <phoneticPr fontId="9" type="noConversion"/>
  </si>
  <si>
    <t>서울 영등포구 당산동</t>
    <phoneticPr fontId="9" type="noConversion"/>
  </si>
  <si>
    <t>현대3차아파트 106-1207호</t>
    <phoneticPr fontId="1" type="noConversion"/>
  </si>
  <si>
    <t>상동</t>
    <phoneticPr fontId="9" type="noConversion"/>
  </si>
  <si>
    <t>02-822-5650</t>
    <phoneticPr fontId="9" type="noConversion"/>
  </si>
  <si>
    <t>2000-02 ~ 2002-12</t>
    <phoneticPr fontId="9" type="noConversion"/>
  </si>
  <si>
    <t>숭실대학교</t>
    <phoneticPr fontId="9" type="noConversion"/>
  </si>
  <si>
    <t>전산원</t>
    <phoneticPr fontId="1" type="noConversion"/>
  </si>
  <si>
    <t>김우찬</t>
    <phoneticPr fontId="1" type="noConversion"/>
  </si>
  <si>
    <t>남편</t>
    <phoneticPr fontId="1" type="noConversion"/>
  </si>
  <si>
    <t>기본이력사항</t>
    <phoneticPr fontId="1" type="noConversion"/>
  </si>
  <si>
    <t>회사 근무 현황</t>
    <phoneticPr fontId="1" type="noConversion"/>
  </si>
  <si>
    <t>급여정보</t>
    <phoneticPr fontId="1" type="noConversion"/>
  </si>
  <si>
    <t>기타 인사 관련 참고 사항</t>
    <phoneticPr fontId="1" type="noConversion"/>
  </si>
  <si>
    <t>이름</t>
    <phoneticPr fontId="1" type="noConversion"/>
  </si>
  <si>
    <t>나이(만)</t>
    <phoneticPr fontId="1" type="noConversion"/>
  </si>
  <si>
    <t>병역</t>
    <phoneticPr fontId="1" type="noConversion"/>
  </si>
  <si>
    <t>결혼유무</t>
    <phoneticPr fontId="1" type="noConversion"/>
  </si>
  <si>
    <t>자녀</t>
    <phoneticPr fontId="1" type="noConversion"/>
  </si>
  <si>
    <t>학력</t>
    <phoneticPr fontId="1" type="noConversion"/>
  </si>
  <si>
    <t>입사일</t>
    <phoneticPr fontId="1" type="noConversion"/>
  </si>
  <si>
    <t>퇴사일</t>
    <phoneticPr fontId="1" type="noConversion"/>
  </si>
  <si>
    <t>월급여</t>
    <phoneticPr fontId="1" type="noConversion"/>
  </si>
  <si>
    <t>인센티브</t>
    <phoneticPr fontId="1" type="noConversion"/>
  </si>
  <si>
    <t>기준연봉</t>
    <phoneticPr fontId="1" type="noConversion"/>
  </si>
  <si>
    <t>실제연봉</t>
    <phoneticPr fontId="1" type="noConversion"/>
  </si>
  <si>
    <t>없음</t>
    <phoneticPr fontId="9" type="noConversion"/>
  </si>
  <si>
    <t>801025-2574711</t>
    <phoneticPr fontId="9" type="noConversion"/>
  </si>
  <si>
    <t>010-2610-6796</t>
    <phoneticPr fontId="9" type="noConversion"/>
  </si>
  <si>
    <t>정보처리기사</t>
    <phoneticPr fontId="9" type="noConversion"/>
  </si>
  <si>
    <t>중등학교 정교사(수학)</t>
    <phoneticPr fontId="9" type="noConversion"/>
  </si>
  <si>
    <t>2004-2006</t>
    <phoneticPr fontId="9" type="noConversion"/>
  </si>
  <si>
    <t>2006년 02월</t>
    <phoneticPr fontId="9" type="noConversion"/>
  </si>
  <si>
    <t>교무부</t>
    <phoneticPr fontId="9" type="noConversion"/>
  </si>
  <si>
    <t>목포마리아회고등학교</t>
    <phoneticPr fontId="9" type="noConversion"/>
  </si>
  <si>
    <t>교사</t>
    <phoneticPr fontId="9" type="noConversion"/>
  </si>
  <si>
    <t>컨텐츠개발팀</t>
    <phoneticPr fontId="9" type="noConversion"/>
  </si>
  <si>
    <t>MPDA</t>
    <phoneticPr fontId="9" type="noConversion"/>
  </si>
  <si>
    <t>사원</t>
    <phoneticPr fontId="9" type="noConversion"/>
  </si>
  <si>
    <t>편집 1팀</t>
    <phoneticPr fontId="9" type="noConversion"/>
  </si>
  <si>
    <t>시스컴</t>
    <phoneticPr fontId="9" type="noConversion"/>
  </si>
  <si>
    <t>초등사업팀</t>
    <phoneticPr fontId="9" type="noConversion"/>
  </si>
  <si>
    <t>교육지대</t>
    <phoneticPr fontId="9" type="noConversion"/>
  </si>
  <si>
    <t>학력</t>
    <phoneticPr fontId="5" type="noConversion"/>
  </si>
  <si>
    <t>강민기</t>
    <phoneticPr fontId="9" type="noConversion"/>
  </si>
  <si>
    <t>남편</t>
    <phoneticPr fontId="9" type="noConversion"/>
  </si>
  <si>
    <t>회사원</t>
    <phoneticPr fontId="9" type="noConversion"/>
  </si>
  <si>
    <t>대졸</t>
    <phoneticPr fontId="9" type="noConversion"/>
  </si>
  <si>
    <t>강채훈</t>
    <phoneticPr fontId="9" type="noConversion"/>
  </si>
  <si>
    <t>아들</t>
    <phoneticPr fontId="9" type="noConversion"/>
  </si>
  <si>
    <t>650205-1042512</t>
    <phoneticPr fontId="9" type="noConversion"/>
  </si>
  <si>
    <t>상동</t>
    <phoneticPr fontId="9" type="noConversion"/>
  </si>
  <si>
    <t>010-3921-0394</t>
    <phoneticPr fontId="9" type="noConversion"/>
  </si>
  <si>
    <t>1985.10-1988.1</t>
    <phoneticPr fontId="9" type="noConversion"/>
  </si>
  <si>
    <t>병장</t>
    <phoneticPr fontId="9" type="noConversion"/>
  </si>
  <si>
    <t>육군</t>
    <phoneticPr fontId="9" type="noConversion"/>
  </si>
  <si>
    <t>보병</t>
    <phoneticPr fontId="9" type="noConversion"/>
  </si>
  <si>
    <t>건국대학교</t>
    <phoneticPr fontId="9" type="noConversion"/>
  </si>
  <si>
    <t>공과대학 미생물공</t>
    <phoneticPr fontId="9" type="noConversion"/>
  </si>
  <si>
    <t>2000.3.3</t>
    <phoneticPr fontId="9" type="noConversion"/>
  </si>
  <si>
    <t>2003.4.30</t>
    <phoneticPr fontId="9" type="noConversion"/>
  </si>
  <si>
    <t>벽산</t>
    <phoneticPr fontId="9" type="noConversion"/>
  </si>
  <si>
    <t>1998.1.5</t>
    <phoneticPr fontId="9" type="noConversion"/>
  </si>
  <si>
    <t>1999.12.30</t>
    <phoneticPr fontId="9" type="noConversion"/>
  </si>
  <si>
    <t>열린학원</t>
    <phoneticPr fontId="9" type="noConversion"/>
  </si>
  <si>
    <t>1995.6.1</t>
    <phoneticPr fontId="9" type="noConversion"/>
  </si>
  <si>
    <t>1997.10.30</t>
    <phoneticPr fontId="9" type="noConversion"/>
  </si>
  <si>
    <t>LG소프트</t>
    <phoneticPr fontId="9" type="noConversion"/>
  </si>
  <si>
    <t>1991.3.2</t>
    <phoneticPr fontId="9" type="noConversion"/>
  </si>
  <si>
    <t>1995.5.30</t>
    <phoneticPr fontId="9" type="noConversion"/>
  </si>
  <si>
    <t>㈜대교컴퓨터</t>
    <phoneticPr fontId="9" type="noConversion"/>
  </si>
  <si>
    <t>경력합계</t>
    <phoneticPr fontId="5" type="noConversion"/>
  </si>
  <si>
    <t>가 족 사 항</t>
    <phoneticPr fontId="5" type="noConversion"/>
  </si>
  <si>
    <t>성   명</t>
    <phoneticPr fontId="5" type="noConversion"/>
  </si>
  <si>
    <t>관 계</t>
    <phoneticPr fontId="5" type="noConversion"/>
  </si>
  <si>
    <t>생년월일</t>
    <phoneticPr fontId="5" type="noConversion"/>
  </si>
  <si>
    <t>직  업</t>
    <phoneticPr fontId="5" type="noConversion"/>
  </si>
  <si>
    <t>학력</t>
    <phoneticPr fontId="5" type="noConversion"/>
  </si>
  <si>
    <t>비고</t>
    <phoneticPr fontId="5" type="noConversion"/>
  </si>
  <si>
    <t>안미선</t>
    <phoneticPr fontId="9" type="noConversion"/>
  </si>
  <si>
    <t>처</t>
    <phoneticPr fontId="9" type="noConversion"/>
  </si>
  <si>
    <t>69.4.12</t>
    <phoneticPr fontId="9" type="noConversion"/>
  </si>
  <si>
    <t>주부</t>
    <phoneticPr fontId="9" type="noConversion"/>
  </si>
  <si>
    <t>고졸</t>
    <phoneticPr fontId="9" type="noConversion"/>
  </si>
  <si>
    <t>이윤서</t>
    <phoneticPr fontId="9" type="noConversion"/>
  </si>
  <si>
    <t>자</t>
    <phoneticPr fontId="9" type="noConversion"/>
  </si>
  <si>
    <t>92.12.12</t>
    <phoneticPr fontId="9" type="noConversion"/>
  </si>
  <si>
    <t>학생</t>
    <phoneticPr fontId="9" type="noConversion"/>
  </si>
  <si>
    <t>대재</t>
    <phoneticPr fontId="9" type="noConversion"/>
  </si>
  <si>
    <t>이태경</t>
    <phoneticPr fontId="9" type="noConversion"/>
  </si>
  <si>
    <t>95.6.2</t>
    <phoneticPr fontId="9" type="noConversion"/>
  </si>
  <si>
    <t>고재</t>
    <phoneticPr fontId="9" type="noConversion"/>
  </si>
  <si>
    <t>천주교</t>
    <phoneticPr fontId="9" type="noConversion"/>
  </si>
  <si>
    <t>010-7442-1357</t>
    <phoneticPr fontId="9" type="noConversion"/>
  </si>
  <si>
    <t>2002~2005</t>
    <phoneticPr fontId="9" type="noConversion"/>
  </si>
  <si>
    <t>배화여대 응용정보처리</t>
    <phoneticPr fontId="9" type="noConversion"/>
  </si>
  <si>
    <t>2005년 2월</t>
    <phoneticPr fontId="9" type="noConversion"/>
  </si>
  <si>
    <t>2006~2008</t>
    <phoneticPr fontId="9" type="noConversion"/>
  </si>
  <si>
    <t>2008년 2월</t>
    <phoneticPr fontId="9" type="noConversion"/>
  </si>
  <si>
    <t>취재팀</t>
    <phoneticPr fontId="9" type="noConversion"/>
  </si>
  <si>
    <t>ITMG</t>
    <phoneticPr fontId="9" type="noConversion"/>
  </si>
  <si>
    <t>기자</t>
    <phoneticPr fontId="9" type="noConversion"/>
  </si>
  <si>
    <t>편집팀</t>
    <phoneticPr fontId="9" type="noConversion"/>
  </si>
  <si>
    <t>성우</t>
    <phoneticPr fontId="9" type="noConversion"/>
  </si>
  <si>
    <t>입 사 일 자</t>
    <phoneticPr fontId="5" type="noConversion"/>
  </si>
  <si>
    <t>퇴 사 일 자</t>
    <phoneticPr fontId="5" type="noConversion"/>
  </si>
  <si>
    <t>이       름</t>
    <phoneticPr fontId="5" type="noConversion"/>
  </si>
  <si>
    <t>종  교</t>
    <phoneticPr fontId="5" type="noConversion"/>
  </si>
  <si>
    <t>무</t>
    <phoneticPr fontId="1" type="noConversion"/>
  </si>
  <si>
    <t>사   진</t>
    <phoneticPr fontId="5" type="noConversion"/>
  </si>
  <si>
    <t>생 년 월 일</t>
    <phoneticPr fontId="5" type="noConversion"/>
  </si>
  <si>
    <t>나  이</t>
    <phoneticPr fontId="5" type="noConversion"/>
  </si>
  <si>
    <t>주민등록번호</t>
    <phoneticPr fontId="5" type="noConversion"/>
  </si>
  <si>
    <t>840115-1079815</t>
    <phoneticPr fontId="1" type="noConversion"/>
  </si>
  <si>
    <t>근속연수</t>
    <phoneticPr fontId="1" type="noConversion"/>
  </si>
  <si>
    <t>현  주  소</t>
    <phoneticPr fontId="5" type="noConversion"/>
  </si>
  <si>
    <t>거  주  지</t>
    <phoneticPr fontId="5" type="noConversion"/>
  </si>
  <si>
    <t>전 화 번 호</t>
    <phoneticPr fontId="5" type="noConversion"/>
  </si>
  <si>
    <t>010-3003-8470</t>
    <phoneticPr fontId="1" type="noConversion"/>
  </si>
  <si>
    <t>결혼유무</t>
    <phoneticPr fontId="5" type="noConversion"/>
  </si>
  <si>
    <t>자 격 사 항</t>
    <phoneticPr fontId="5" type="noConversion"/>
  </si>
  <si>
    <t>종     류</t>
    <phoneticPr fontId="5" type="noConversion"/>
  </si>
  <si>
    <t>취   득   일</t>
    <phoneticPr fontId="5" type="noConversion"/>
  </si>
  <si>
    <t>특   기</t>
    <phoneticPr fontId="5" type="noConversion"/>
  </si>
  <si>
    <t>문서작성</t>
    <phoneticPr fontId="1" type="noConversion"/>
  </si>
  <si>
    <t>MOS(Powerpoint)</t>
    <phoneticPr fontId="1" type="noConversion"/>
  </si>
  <si>
    <t>운동</t>
    <phoneticPr fontId="1" type="noConversion"/>
  </si>
  <si>
    <t>Mos(Excel)</t>
    <phoneticPr fontId="1" type="noConversion"/>
  </si>
  <si>
    <t>병 력 사 항</t>
    <phoneticPr fontId="5" type="noConversion"/>
  </si>
  <si>
    <t>기  간</t>
    <phoneticPr fontId="5" type="noConversion"/>
  </si>
  <si>
    <t>2005.1.18 ~ 2007.1.17</t>
    <phoneticPr fontId="1" type="noConversion"/>
  </si>
  <si>
    <t>최종 계급</t>
    <phoneticPr fontId="5" type="noConversion"/>
  </si>
  <si>
    <t>병장</t>
    <phoneticPr fontId="1" type="noConversion"/>
  </si>
  <si>
    <t>군  별</t>
    <phoneticPr fontId="5" type="noConversion"/>
  </si>
  <si>
    <t>육군</t>
    <phoneticPr fontId="1" type="noConversion"/>
  </si>
  <si>
    <t>병     과</t>
    <phoneticPr fontId="5" type="noConversion"/>
  </si>
  <si>
    <t>PC운영병</t>
    <phoneticPr fontId="1" type="noConversion"/>
  </si>
  <si>
    <t>학       력</t>
    <phoneticPr fontId="5" type="noConversion"/>
  </si>
  <si>
    <t>학교 및 전공</t>
    <phoneticPr fontId="1" type="noConversion"/>
  </si>
  <si>
    <t>졸업년월</t>
    <phoneticPr fontId="5" type="noConversion"/>
  </si>
  <si>
    <t>2003.3 ~ 2011. 8</t>
    <phoneticPr fontId="1" type="noConversion"/>
  </si>
  <si>
    <t>2011. 8</t>
    <phoneticPr fontId="1" type="noConversion"/>
  </si>
  <si>
    <t>경       력</t>
    <phoneticPr fontId="5" type="noConversion"/>
  </si>
  <si>
    <t>재 직 기 간</t>
    <phoneticPr fontId="5" type="noConversion"/>
  </si>
  <si>
    <t>근 무 부 서</t>
    <phoneticPr fontId="1" type="noConversion"/>
  </si>
  <si>
    <t>직 장 명</t>
    <phoneticPr fontId="1" type="noConversion"/>
  </si>
  <si>
    <t>직 위</t>
    <phoneticPr fontId="5" type="noConversion"/>
  </si>
  <si>
    <t>근 무 년 수</t>
    <phoneticPr fontId="1" type="noConversion"/>
  </si>
  <si>
    <t>경력합계</t>
    <phoneticPr fontId="5" type="noConversion"/>
  </si>
  <si>
    <t>가 족 사 항</t>
    <phoneticPr fontId="5" type="noConversion"/>
  </si>
  <si>
    <t>성   명</t>
    <phoneticPr fontId="5" type="noConversion"/>
  </si>
  <si>
    <t>관 계</t>
    <phoneticPr fontId="5" type="noConversion"/>
  </si>
  <si>
    <t>생년월일</t>
    <phoneticPr fontId="5" type="noConversion"/>
  </si>
  <si>
    <t>직  업</t>
    <phoneticPr fontId="5" type="noConversion"/>
  </si>
  <si>
    <t>학력</t>
    <phoneticPr fontId="5" type="noConversion"/>
  </si>
  <si>
    <t>비고</t>
    <phoneticPr fontId="5" type="noConversion"/>
  </si>
  <si>
    <t>강성덕</t>
    <phoneticPr fontId="1" type="noConversion"/>
  </si>
  <si>
    <t>부</t>
    <phoneticPr fontId="1" type="noConversion"/>
  </si>
  <si>
    <t>자영업</t>
    <phoneticPr fontId="1" type="noConversion"/>
  </si>
  <si>
    <t>고졸</t>
    <phoneticPr fontId="1" type="noConversion"/>
  </si>
  <si>
    <t>김임순</t>
    <phoneticPr fontId="1" type="noConversion"/>
  </si>
  <si>
    <t>모</t>
    <phoneticPr fontId="1" type="noConversion"/>
  </si>
  <si>
    <t>주부</t>
    <phoneticPr fontId="1" type="noConversion"/>
  </si>
  <si>
    <t>중졸</t>
    <phoneticPr fontId="1" type="noConversion"/>
  </si>
  <si>
    <t>강수진</t>
    <phoneticPr fontId="1" type="noConversion"/>
  </si>
  <si>
    <t>여동생</t>
    <phoneticPr fontId="1" type="noConversion"/>
  </si>
  <si>
    <t>쇼핑몰MD</t>
    <phoneticPr fontId="1" type="noConversion"/>
  </si>
  <si>
    <t>대졸</t>
    <phoneticPr fontId="1" type="noConversion"/>
  </si>
  <si>
    <t>이상훈</t>
    <phoneticPr fontId="9" type="noConversion"/>
  </si>
  <si>
    <t>730107-1006722</t>
    <phoneticPr fontId="9" type="noConversion"/>
  </si>
  <si>
    <t>상   동</t>
    <phoneticPr fontId="9" type="noConversion"/>
  </si>
  <si>
    <t>011 - 9021 - 9315</t>
    <phoneticPr fontId="9" type="noConversion"/>
  </si>
  <si>
    <t>운전면허 보통 1종</t>
    <phoneticPr fontId="9" type="noConversion"/>
  </si>
  <si>
    <t>1995/01 ~ 1997/03</t>
    <phoneticPr fontId="9" type="noConversion"/>
  </si>
  <si>
    <t>전투공병</t>
    <phoneticPr fontId="9" type="noConversion"/>
  </si>
  <si>
    <t>1987 ~ 1990</t>
    <phoneticPr fontId="9" type="noConversion"/>
  </si>
  <si>
    <t>서울 인창고등학교</t>
    <phoneticPr fontId="9" type="noConversion"/>
  </si>
  <si>
    <t>1994 ~ 2001</t>
    <phoneticPr fontId="9" type="noConversion"/>
  </si>
  <si>
    <t>경영관리</t>
    <phoneticPr fontId="9" type="noConversion"/>
  </si>
  <si>
    <t>흥진출판사</t>
    <phoneticPr fontId="9" type="noConversion"/>
  </si>
  <si>
    <t>홍보(영업)</t>
    <phoneticPr fontId="9" type="noConversion"/>
  </si>
  <si>
    <t>중앙교육
입시연구원</t>
    <phoneticPr fontId="9" type="noConversion"/>
  </si>
  <si>
    <t>과장</t>
    <phoneticPr fontId="9" type="noConversion"/>
  </si>
  <si>
    <t>영업</t>
    <phoneticPr fontId="9" type="noConversion"/>
  </si>
  <si>
    <t>도서총판
백신도서</t>
    <phoneticPr fontId="9" type="noConversion"/>
  </si>
  <si>
    <t>부장</t>
    <phoneticPr fontId="9" type="noConversion"/>
  </si>
  <si>
    <t>경영기획</t>
    <phoneticPr fontId="9" type="noConversion"/>
  </si>
  <si>
    <t>학천미디어</t>
    <phoneticPr fontId="9" type="noConversion"/>
  </si>
  <si>
    <t>본인</t>
    <phoneticPr fontId="9" type="noConversion"/>
  </si>
  <si>
    <t>1973.01.07</t>
    <phoneticPr fontId="9" type="noConversion"/>
  </si>
  <si>
    <t>회사원</t>
    <phoneticPr fontId="9" type="noConversion"/>
  </si>
  <si>
    <t>대졸</t>
    <phoneticPr fontId="9" type="noConversion"/>
  </si>
  <si>
    <t>장학실</t>
    <phoneticPr fontId="9" type="noConversion"/>
  </si>
  <si>
    <t>처</t>
    <phoneticPr fontId="9" type="noConversion"/>
  </si>
  <si>
    <t>1971.09.13</t>
    <phoneticPr fontId="9" type="noConversion"/>
  </si>
  <si>
    <t>주부</t>
    <phoneticPr fontId="9" type="noConversion"/>
  </si>
  <si>
    <t>이진영</t>
    <phoneticPr fontId="9" type="noConversion"/>
  </si>
  <si>
    <t>자</t>
    <phoneticPr fontId="9" type="noConversion"/>
  </si>
  <si>
    <t>2003.12.29</t>
    <phoneticPr fontId="9" type="noConversion"/>
  </si>
  <si>
    <t>초등학생</t>
    <phoneticPr fontId="9" type="noConversion"/>
  </si>
  <si>
    <t>초등학교 재</t>
    <phoneticPr fontId="9" type="noConversion"/>
  </si>
  <si>
    <t>송 재 완</t>
    <phoneticPr fontId="9" type="noConversion"/>
  </si>
  <si>
    <t>770729-1520311</t>
    <phoneticPr fontId="9" type="noConversion"/>
  </si>
  <si>
    <t>010-4715-1977</t>
    <phoneticPr fontId="9" type="noConversion"/>
  </si>
  <si>
    <t>1993 ~ 1996</t>
    <phoneticPr fontId="9" type="noConversion"/>
  </si>
  <si>
    <t>흥진고등학교</t>
    <phoneticPr fontId="9" type="noConversion"/>
  </si>
  <si>
    <t>1996 ~ 2001</t>
    <phoneticPr fontId="9" type="noConversion"/>
  </si>
  <si>
    <t xml:space="preserve">호원대학교 </t>
    <phoneticPr fontId="9" type="noConversion"/>
  </si>
  <si>
    <t>관광경영학</t>
    <phoneticPr fontId="1" type="noConversion"/>
  </si>
  <si>
    <t>영업부</t>
    <phoneticPr fontId="9" type="noConversion"/>
  </si>
  <si>
    <t>시공사</t>
    <phoneticPr fontId="1" type="noConversion"/>
  </si>
  <si>
    <t>대리</t>
    <phoneticPr fontId="1" type="noConversion"/>
  </si>
  <si>
    <t>박 수 현</t>
    <phoneticPr fontId="1" type="noConversion"/>
  </si>
  <si>
    <t>처</t>
    <phoneticPr fontId="1" type="noConversion"/>
  </si>
  <si>
    <t>송 지 민</t>
    <phoneticPr fontId="1" type="noConversion"/>
  </si>
  <si>
    <t>자</t>
    <phoneticPr fontId="1" type="noConversion"/>
  </si>
  <si>
    <t>오 준 영</t>
    <phoneticPr fontId="9" type="noConversion"/>
  </si>
  <si>
    <t>860827-1065417</t>
    <phoneticPr fontId="9" type="noConversion"/>
  </si>
  <si>
    <t>010-9290-1567</t>
    <phoneticPr fontId="9" type="noConversion"/>
  </si>
  <si>
    <t>전산회계2급</t>
    <phoneticPr fontId="1" type="noConversion"/>
  </si>
  <si>
    <t>양천고등학교</t>
    <phoneticPr fontId="9" type="noConversion"/>
  </si>
  <si>
    <t>2005.03 ~ 2012.02</t>
    <phoneticPr fontId="9" type="noConversion"/>
  </si>
  <si>
    <t>백석대학교</t>
    <phoneticPr fontId="9" type="noConversion"/>
  </si>
  <si>
    <t>국문학(복수:경영)</t>
    <phoneticPr fontId="1" type="noConversion"/>
  </si>
  <si>
    <t>오 수 진</t>
    <phoneticPr fontId="1" type="noConversion"/>
  </si>
  <si>
    <t>김 순 애</t>
    <phoneticPr fontId="1" type="noConversion"/>
  </si>
  <si>
    <t>오 준 영</t>
    <phoneticPr fontId="1" type="noConversion"/>
  </si>
  <si>
    <t>본인</t>
    <phoneticPr fontId="1" type="noConversion"/>
  </si>
  <si>
    <t>오 대 영</t>
    <phoneticPr fontId="1" type="noConversion"/>
  </si>
  <si>
    <t>남동생</t>
    <phoneticPr fontId="1" type="noConversion"/>
  </si>
  <si>
    <t>이 유 미</t>
    <phoneticPr fontId="9" type="noConversion"/>
  </si>
  <si>
    <t>최 보 나</t>
    <phoneticPr fontId="9" type="noConversion"/>
  </si>
  <si>
    <t>수학과</t>
    <phoneticPr fontId="1" type="noConversion"/>
  </si>
  <si>
    <t>충북대학교</t>
    <phoneticPr fontId="9" type="noConversion"/>
  </si>
  <si>
    <t>최종학력</t>
    <phoneticPr fontId="5" type="noConversion"/>
  </si>
  <si>
    <t>대졸</t>
    <phoneticPr fontId="9" type="noConversion"/>
  </si>
  <si>
    <t>연구소</t>
    <phoneticPr fontId="1" type="noConversion"/>
  </si>
  <si>
    <t>박 종 주</t>
    <phoneticPr fontId="9" type="noConversion"/>
  </si>
  <si>
    <t>신림동 306-32</t>
    <phoneticPr fontId="1" type="noConversion"/>
  </si>
  <si>
    <t>서울시 관악구</t>
    <phoneticPr fontId="9" type="noConversion"/>
  </si>
  <si>
    <t xml:space="preserve"> 국어국문</t>
    <phoneticPr fontId="1" type="noConversion"/>
  </si>
  <si>
    <t>경희대학교</t>
    <phoneticPr fontId="9" type="noConversion"/>
  </si>
  <si>
    <t>대졸</t>
    <phoneticPr fontId="1" type="noConversion"/>
  </si>
  <si>
    <t>이 응 희</t>
    <phoneticPr fontId="9" type="noConversion"/>
  </si>
  <si>
    <t>비산3동 1015-5 뷰티하우스B동 401호</t>
    <phoneticPr fontId="1" type="noConversion"/>
  </si>
  <si>
    <t>경기도 안양시 동안구</t>
    <phoneticPr fontId="9" type="noConversion"/>
  </si>
  <si>
    <t>출판사업본부</t>
    <phoneticPr fontId="1" type="noConversion"/>
  </si>
  <si>
    <t>강 철 구</t>
    <phoneticPr fontId="1" type="noConversion"/>
  </si>
  <si>
    <t>최종학력</t>
    <phoneticPr fontId="5" type="noConversion"/>
  </si>
  <si>
    <t>대졸</t>
    <phoneticPr fontId="1" type="noConversion"/>
  </si>
  <si>
    <t>이 상 훈</t>
    <phoneticPr fontId="9" type="noConversion"/>
  </si>
  <si>
    <t>경기도 고양시 덕양구</t>
    <phoneticPr fontId="9" type="noConversion"/>
  </si>
  <si>
    <t>행정학(법학)</t>
    <phoneticPr fontId="1" type="noConversion"/>
  </si>
  <si>
    <t>명지대학교</t>
    <phoneticPr fontId="9" type="noConversion"/>
  </si>
  <si>
    <t>출판개발팀</t>
    <phoneticPr fontId="1" type="noConversion"/>
  </si>
  <si>
    <t>대졸</t>
    <phoneticPr fontId="1" type="noConversion"/>
  </si>
  <si>
    <t>791122-2558117</t>
    <phoneticPr fontId="9" type="noConversion"/>
  </si>
  <si>
    <t>010-9166-5305</t>
    <phoneticPr fontId="9" type="noConversion"/>
  </si>
  <si>
    <t>1998.3~2002.2</t>
    <phoneticPr fontId="1" type="noConversion"/>
  </si>
  <si>
    <t>조선대학교</t>
    <phoneticPr fontId="1" type="noConversion"/>
  </si>
  <si>
    <t>선박해양학과</t>
    <phoneticPr fontId="1" type="noConversion"/>
  </si>
  <si>
    <t>2004.9~2005.2</t>
    <phoneticPr fontId="9" type="noConversion"/>
  </si>
  <si>
    <t>이화여대</t>
    <phoneticPr fontId="9" type="noConversion"/>
  </si>
  <si>
    <t>시각정보디자인</t>
    <phoneticPr fontId="1" type="noConversion"/>
  </si>
  <si>
    <t>2005.3~2007.8</t>
    <phoneticPr fontId="1" type="noConversion"/>
  </si>
  <si>
    <t>이화여대</t>
    <phoneticPr fontId="1" type="noConversion"/>
  </si>
  <si>
    <t>OA산업기사</t>
    <phoneticPr fontId="1" type="noConversion"/>
  </si>
  <si>
    <t>컴퓨터 운용기능사</t>
    <phoneticPr fontId="1" type="noConversion"/>
  </si>
  <si>
    <t>신문철</t>
    <phoneticPr fontId="1" type="noConversion"/>
  </si>
  <si>
    <t>경영지원본부</t>
    <phoneticPr fontId="1" type="noConversion"/>
  </si>
  <si>
    <t>경영지원팀</t>
    <phoneticPr fontId="1" type="noConversion"/>
  </si>
  <si>
    <t xml:space="preserve"> 경영학과</t>
    <phoneticPr fontId="1" type="noConversion"/>
  </si>
  <si>
    <t>가톨릭대학교</t>
    <phoneticPr fontId="1" type="noConversion"/>
  </si>
  <si>
    <t>대림2차 109-1501호</t>
    <phoneticPr fontId="1" type="noConversion"/>
  </si>
  <si>
    <t>신예은</t>
    <phoneticPr fontId="1" type="noConversion"/>
  </si>
  <si>
    <t>출판영업팀</t>
    <phoneticPr fontId="1" type="noConversion"/>
  </si>
  <si>
    <t>김 현 주</t>
    <phoneticPr fontId="9" type="noConversion"/>
  </si>
  <si>
    <t>780717-2654614</t>
    <phoneticPr fontId="9" type="noConversion"/>
  </si>
  <si>
    <t>경기도 분당시 야탑동</t>
    <phoneticPr fontId="1" type="noConversion"/>
  </si>
  <si>
    <t>010-2835-0717</t>
    <phoneticPr fontId="9" type="noConversion"/>
  </si>
  <si>
    <t>~1997-02-13</t>
    <phoneticPr fontId="1" type="noConversion"/>
  </si>
  <si>
    <t>숙명여고</t>
    <phoneticPr fontId="1" type="noConversion"/>
  </si>
  <si>
    <t>~2001.02.27</t>
    <phoneticPr fontId="9" type="noConversion"/>
  </si>
  <si>
    <t>경원대</t>
    <phoneticPr fontId="9" type="noConversion"/>
  </si>
  <si>
    <t>의상학과</t>
    <phoneticPr fontId="1" type="noConversion"/>
  </si>
  <si>
    <t>~2003.01</t>
    <phoneticPr fontId="1" type="noConversion"/>
  </si>
  <si>
    <t>홍익대</t>
    <phoneticPr fontId="1" type="noConversion"/>
  </si>
  <si>
    <t>시매쓰 수내점</t>
    <phoneticPr fontId="1" type="noConversion"/>
  </si>
  <si>
    <t>팀장</t>
    <phoneticPr fontId="1" type="noConversion"/>
  </si>
  <si>
    <t>김 재 성</t>
    <phoneticPr fontId="1" type="noConversion"/>
  </si>
  <si>
    <t>부</t>
    <phoneticPr fontId="1" type="noConversion"/>
  </si>
  <si>
    <t>박 우 월</t>
    <phoneticPr fontId="1" type="noConversion"/>
  </si>
  <si>
    <t>김 옥 주</t>
    <phoneticPr fontId="1" type="noConversion"/>
  </si>
  <si>
    <t>매</t>
    <phoneticPr fontId="1" type="noConversion"/>
  </si>
  <si>
    <t>김 경 환</t>
    <phoneticPr fontId="1" type="noConversion"/>
  </si>
  <si>
    <t>제</t>
    <phoneticPr fontId="1" type="noConversion"/>
  </si>
  <si>
    <t>학원영업팀</t>
    <phoneticPr fontId="1" type="noConversion"/>
  </si>
  <si>
    <t>중등개발팀</t>
    <phoneticPr fontId="1" type="noConversion"/>
  </si>
  <si>
    <t>마케팅기획팀</t>
    <phoneticPr fontId="1" type="noConversion"/>
  </si>
  <si>
    <t>총괄사업본부</t>
    <phoneticPr fontId="1" type="noConversion"/>
  </si>
  <si>
    <t>직영협력팀</t>
    <phoneticPr fontId="1" type="noConversion"/>
  </si>
  <si>
    <t>박 세 균</t>
    <phoneticPr fontId="1" type="noConversion"/>
  </si>
  <si>
    <t>부</t>
    <phoneticPr fontId="1" type="noConversion"/>
  </si>
  <si>
    <t>회사원</t>
    <phoneticPr fontId="1" type="noConversion"/>
  </si>
  <si>
    <t>고졸</t>
    <phoneticPr fontId="1" type="noConversion"/>
  </si>
  <si>
    <t>신 영 단</t>
    <phoneticPr fontId="1" type="noConversion"/>
  </si>
  <si>
    <t>모</t>
    <phoneticPr fontId="1" type="noConversion"/>
  </si>
  <si>
    <t>주부</t>
    <phoneticPr fontId="1" type="noConversion"/>
  </si>
  <si>
    <t>박 정 자</t>
    <phoneticPr fontId="1" type="noConversion"/>
  </si>
  <si>
    <t>언니</t>
    <phoneticPr fontId="1" type="noConversion"/>
  </si>
  <si>
    <t>대졸</t>
    <phoneticPr fontId="1" type="noConversion"/>
  </si>
  <si>
    <t xml:space="preserve">충북 보은군 보은읍 </t>
    <phoneticPr fontId="1" type="noConversion"/>
  </si>
  <si>
    <t>삼산리 122-4</t>
    <phoneticPr fontId="1" type="noConversion"/>
  </si>
  <si>
    <t>처</t>
    <phoneticPr fontId="1" type="noConversion"/>
  </si>
  <si>
    <t>810421-2177414</t>
    <phoneticPr fontId="9" type="noConversion"/>
  </si>
  <si>
    <t>장미마을 현대아파트 808-604호</t>
    <phoneticPr fontId="1" type="noConversion"/>
  </si>
  <si>
    <t>경기도 성남시 분당구</t>
    <phoneticPr fontId="9" type="noConversion"/>
  </si>
  <si>
    <t>수내동 양지마을 청구A 205동 2302호</t>
    <phoneticPr fontId="9" type="noConversion"/>
  </si>
  <si>
    <t>경기도 고양시 덕양구 효자동 96-32</t>
    <phoneticPr fontId="1" type="noConversion"/>
  </si>
  <si>
    <t>서울 동대문구 제기동 136-296</t>
    <phoneticPr fontId="9" type="noConversion"/>
  </si>
  <si>
    <t>서울시 관악구 신림동 306-32</t>
    <phoneticPr fontId="9" type="noConversion"/>
  </si>
  <si>
    <t>경기도 광명시 광명5동</t>
    <phoneticPr fontId="1" type="noConversion"/>
  </si>
  <si>
    <t>현진에버빌 104동 402호</t>
    <phoneticPr fontId="1" type="noConversion"/>
  </si>
  <si>
    <t>조 진 성</t>
    <phoneticPr fontId="9" type="noConversion"/>
  </si>
  <si>
    <t>기독교</t>
    <phoneticPr fontId="1" type="noConversion"/>
  </si>
  <si>
    <t>관양2동 1481-5 에덴아파트 701호</t>
    <phoneticPr fontId="9" type="noConversion"/>
  </si>
  <si>
    <t>010-2765-2075</t>
    <phoneticPr fontId="9" type="noConversion"/>
  </si>
  <si>
    <t>MOS master 2003</t>
    <phoneticPr fontId="9" type="noConversion"/>
  </si>
  <si>
    <t>2008년 2월</t>
    <phoneticPr fontId="9" type="noConversion"/>
  </si>
  <si>
    <t>운전면허2종보통</t>
    <phoneticPr fontId="9" type="noConversion"/>
  </si>
  <si>
    <t>2007년 3월</t>
    <phoneticPr fontId="9" type="noConversion"/>
  </si>
  <si>
    <t>2005.08~2007.10</t>
    <phoneticPr fontId="1" type="noConversion"/>
  </si>
  <si>
    <t>이병</t>
    <phoneticPr fontId="1" type="noConversion"/>
  </si>
  <si>
    <t>공익</t>
    <phoneticPr fontId="1" type="noConversion"/>
  </si>
  <si>
    <t>육군</t>
    <phoneticPr fontId="1" type="noConversion"/>
  </si>
  <si>
    <t>2003.03~2010.02</t>
    <phoneticPr fontId="9" type="noConversion"/>
  </si>
  <si>
    <t>단국대학교</t>
    <phoneticPr fontId="1" type="noConversion"/>
  </si>
  <si>
    <t>영문/광고</t>
    <phoneticPr fontId="1" type="noConversion"/>
  </si>
  <si>
    <t>1999.03~2002.02</t>
    <phoneticPr fontId="1" type="noConversion"/>
  </si>
  <si>
    <t>백영고등학교</t>
    <phoneticPr fontId="1" type="noConversion"/>
  </si>
  <si>
    <t>조광일</t>
    <phoneticPr fontId="9" type="noConversion"/>
  </si>
  <si>
    <t>공무원</t>
    <phoneticPr fontId="9" type="noConversion"/>
  </si>
  <si>
    <t>임연례</t>
    <phoneticPr fontId="9" type="noConversion"/>
  </si>
  <si>
    <t>조진헌</t>
    <phoneticPr fontId="9" type="noConversion"/>
  </si>
  <si>
    <t>회사원</t>
    <phoneticPr fontId="9" type="noConversion"/>
  </si>
  <si>
    <t>무림페이퍼</t>
    <phoneticPr fontId="9" type="noConversion"/>
  </si>
  <si>
    <t>홍보팀</t>
    <phoneticPr fontId="9" type="noConversion"/>
  </si>
  <si>
    <t>위캔두잇커뮤니케이션</t>
    <phoneticPr fontId="9" type="noConversion"/>
  </si>
  <si>
    <t>841031-1644212</t>
    <phoneticPr fontId="9" type="noConversion"/>
  </si>
  <si>
    <t>경기도 성남시 중원구</t>
    <phoneticPr fontId="9" type="noConversion"/>
  </si>
  <si>
    <t>상대원1동 1927-5번지 101호</t>
    <phoneticPr fontId="9" type="noConversion"/>
  </si>
  <si>
    <t>경기도 성남시 중원구 상대원 1동 1927-5번지 101호</t>
    <phoneticPr fontId="9" type="noConversion"/>
  </si>
  <si>
    <t>010-4171-2068</t>
    <phoneticPr fontId="9" type="noConversion"/>
  </si>
  <si>
    <t>컴퓨터활용능력 1급</t>
    <phoneticPr fontId="9" type="noConversion"/>
  </si>
  <si>
    <t>2012. 9. 28</t>
    <phoneticPr fontId="9" type="noConversion"/>
  </si>
  <si>
    <t>한국사능력 검정 1급</t>
    <phoneticPr fontId="9" type="noConversion"/>
  </si>
  <si>
    <t>2012. 11.13</t>
    <phoneticPr fontId="9" type="noConversion"/>
  </si>
  <si>
    <t>중등정교사 2급</t>
    <phoneticPr fontId="9" type="noConversion"/>
  </si>
  <si>
    <t>2010. 2. 18</t>
    <phoneticPr fontId="9" type="noConversion"/>
  </si>
  <si>
    <t>2005.11.21 ~ 2007. 11.21</t>
    <phoneticPr fontId="9" type="noConversion"/>
  </si>
  <si>
    <t>병 장</t>
    <phoneticPr fontId="9" type="noConversion"/>
  </si>
  <si>
    <t>육 군</t>
    <phoneticPr fontId="9" type="noConversion"/>
  </si>
  <si>
    <t>포 병</t>
    <phoneticPr fontId="9" type="noConversion"/>
  </si>
  <si>
    <t>2000.3~2003.2</t>
    <phoneticPr fontId="9" type="noConversion"/>
  </si>
  <si>
    <t>성남서고등학교/문과</t>
    <phoneticPr fontId="9" type="noConversion"/>
  </si>
  <si>
    <t>2003.3~2010.2</t>
    <phoneticPr fontId="9" type="noConversion"/>
  </si>
  <si>
    <t>0000-00-00</t>
    <phoneticPr fontId="9" type="noConversion"/>
  </si>
  <si>
    <t>김순조</t>
    <phoneticPr fontId="9" type="noConversion"/>
  </si>
  <si>
    <t>목 사</t>
    <phoneticPr fontId="9" type="noConversion"/>
  </si>
  <si>
    <t>주재순</t>
    <phoneticPr fontId="9" type="noConversion"/>
  </si>
  <si>
    <t>요양보호사</t>
    <phoneticPr fontId="9" type="noConversion"/>
  </si>
  <si>
    <t>김지열</t>
    <phoneticPr fontId="9" type="noConversion"/>
  </si>
  <si>
    <t>NHN서치마케팅</t>
    <phoneticPr fontId="9" type="noConversion"/>
  </si>
  <si>
    <t>김 경 열</t>
    <phoneticPr fontId="9" type="noConversion"/>
  </si>
  <si>
    <t>사회교육학</t>
    <phoneticPr fontId="1" type="noConversion"/>
  </si>
  <si>
    <t>입 사 일 자</t>
    <phoneticPr fontId="5" type="noConversion"/>
  </si>
  <si>
    <t>퇴 사 일 자</t>
    <phoneticPr fontId="5" type="noConversion"/>
  </si>
  <si>
    <t>이       름</t>
    <phoneticPr fontId="5" type="noConversion"/>
  </si>
  <si>
    <t>종  교</t>
    <phoneticPr fontId="5" type="noConversion"/>
  </si>
  <si>
    <t>없음</t>
    <phoneticPr fontId="9" type="noConversion"/>
  </si>
  <si>
    <t>사   진</t>
    <phoneticPr fontId="5" type="noConversion"/>
  </si>
  <si>
    <t>생 년 월 일</t>
    <phoneticPr fontId="5" type="noConversion"/>
  </si>
  <si>
    <t>나  이</t>
    <phoneticPr fontId="5" type="noConversion"/>
  </si>
  <si>
    <t>주민등록번호</t>
    <phoneticPr fontId="5" type="noConversion"/>
  </si>
  <si>
    <t>860221-1466326</t>
    <phoneticPr fontId="9" type="noConversion"/>
  </si>
  <si>
    <t>근속연수</t>
    <phoneticPr fontId="9" type="noConversion"/>
  </si>
  <si>
    <t>현  주  소</t>
    <phoneticPr fontId="5" type="noConversion"/>
  </si>
  <si>
    <t>거  주  지</t>
    <phoneticPr fontId="5" type="noConversion"/>
  </si>
  <si>
    <t>전 화 번 호</t>
    <phoneticPr fontId="5" type="noConversion"/>
  </si>
  <si>
    <t>010-2256-9299</t>
    <phoneticPr fontId="9" type="noConversion"/>
  </si>
  <si>
    <t>결혼유무</t>
    <phoneticPr fontId="5" type="noConversion"/>
  </si>
  <si>
    <t>자 격 사 항</t>
    <phoneticPr fontId="5" type="noConversion"/>
  </si>
  <si>
    <t>종     류</t>
    <phoneticPr fontId="5" type="noConversion"/>
  </si>
  <si>
    <t>취   득   일</t>
    <phoneticPr fontId="5" type="noConversion"/>
  </si>
  <si>
    <t>특   기</t>
    <phoneticPr fontId="5" type="noConversion"/>
  </si>
  <si>
    <t>등산</t>
    <phoneticPr fontId="9" type="noConversion"/>
  </si>
  <si>
    <t>운전면허 1종 보통</t>
    <phoneticPr fontId="9" type="noConversion"/>
  </si>
  <si>
    <t>병 력 사 항</t>
    <phoneticPr fontId="5" type="noConversion"/>
  </si>
  <si>
    <t>기  간</t>
    <phoneticPr fontId="5" type="noConversion"/>
  </si>
  <si>
    <t>2005.11.9 ~ 2007. 11.8</t>
    <phoneticPr fontId="9" type="noConversion"/>
  </si>
  <si>
    <t>최종 계급</t>
    <phoneticPr fontId="5" type="noConversion"/>
  </si>
  <si>
    <t>병 장</t>
    <phoneticPr fontId="9" type="noConversion"/>
  </si>
  <si>
    <t>군  별</t>
    <phoneticPr fontId="5" type="noConversion"/>
  </si>
  <si>
    <t>의무경찰</t>
    <phoneticPr fontId="9" type="noConversion"/>
  </si>
  <si>
    <t>병     과</t>
    <phoneticPr fontId="5" type="noConversion"/>
  </si>
  <si>
    <t>소총수</t>
    <phoneticPr fontId="9" type="noConversion"/>
  </si>
  <si>
    <t>학       력</t>
    <phoneticPr fontId="5" type="noConversion"/>
  </si>
  <si>
    <t>학교 및 전공</t>
    <phoneticPr fontId="9" type="noConversion"/>
  </si>
  <si>
    <t>졸업년월</t>
    <phoneticPr fontId="5" type="noConversion"/>
  </si>
  <si>
    <t>2001.3-2004.2</t>
    <phoneticPr fontId="9" type="noConversion"/>
  </si>
  <si>
    <t>인천외국어고등학교</t>
    <phoneticPr fontId="9" type="noConversion"/>
  </si>
  <si>
    <t>2004년3월</t>
    <phoneticPr fontId="9" type="noConversion"/>
  </si>
  <si>
    <t>2004.3-2011.3</t>
    <phoneticPr fontId="9" type="noConversion"/>
  </si>
  <si>
    <t>2011년2월</t>
    <phoneticPr fontId="9" type="noConversion"/>
  </si>
  <si>
    <t>경       력</t>
    <phoneticPr fontId="5" type="noConversion"/>
  </si>
  <si>
    <t>재 직 기 간</t>
    <phoneticPr fontId="5" type="noConversion"/>
  </si>
  <si>
    <t>근 무 부 서</t>
    <phoneticPr fontId="9" type="noConversion"/>
  </si>
  <si>
    <t>직 장 명</t>
    <phoneticPr fontId="9" type="noConversion"/>
  </si>
  <si>
    <t>직 위</t>
    <phoneticPr fontId="5" type="noConversion"/>
  </si>
  <si>
    <t>근 무 년 수</t>
    <phoneticPr fontId="9" type="noConversion"/>
  </si>
  <si>
    <t>국어수학</t>
    <phoneticPr fontId="9" type="noConversion"/>
  </si>
  <si>
    <t>한솔교육</t>
    <phoneticPr fontId="9" type="noConversion"/>
  </si>
  <si>
    <t>교사</t>
    <phoneticPr fontId="9" type="noConversion"/>
  </si>
  <si>
    <t>0000-00-00</t>
    <phoneticPr fontId="9" type="noConversion"/>
  </si>
  <si>
    <t>경력합계</t>
    <phoneticPr fontId="5" type="noConversion"/>
  </si>
  <si>
    <t>가 족 사 항</t>
    <phoneticPr fontId="5" type="noConversion"/>
  </si>
  <si>
    <t>성   명</t>
    <phoneticPr fontId="5" type="noConversion"/>
  </si>
  <si>
    <t>관 계</t>
    <phoneticPr fontId="5" type="noConversion"/>
  </si>
  <si>
    <t>생년월일</t>
    <phoneticPr fontId="5" type="noConversion"/>
  </si>
  <si>
    <t>직  업</t>
    <phoneticPr fontId="5" type="noConversion"/>
  </si>
  <si>
    <t>학력</t>
    <phoneticPr fontId="5" type="noConversion"/>
  </si>
  <si>
    <t>비고</t>
    <phoneticPr fontId="5" type="noConversion"/>
  </si>
  <si>
    <t>박인대</t>
    <phoneticPr fontId="9" type="noConversion"/>
  </si>
  <si>
    <t>부</t>
    <phoneticPr fontId="9" type="noConversion"/>
  </si>
  <si>
    <t>자영업</t>
    <phoneticPr fontId="9" type="noConversion"/>
  </si>
  <si>
    <t>대졸</t>
    <phoneticPr fontId="9" type="noConversion"/>
  </si>
  <si>
    <t>이선희</t>
    <phoneticPr fontId="9" type="noConversion"/>
  </si>
  <si>
    <t>모</t>
    <phoneticPr fontId="9" type="noConversion"/>
  </si>
  <si>
    <t>대학원졸</t>
    <phoneticPr fontId="9" type="noConversion"/>
  </si>
  <si>
    <t>박수빈</t>
    <phoneticPr fontId="9" type="noConversion"/>
  </si>
  <si>
    <t>여동생</t>
    <phoneticPr fontId="9" type="noConversion"/>
  </si>
  <si>
    <t>학생</t>
    <phoneticPr fontId="9" type="noConversion"/>
  </si>
  <si>
    <t>고재</t>
    <phoneticPr fontId="9" type="noConversion"/>
  </si>
  <si>
    <t>박유빈</t>
    <phoneticPr fontId="9" type="noConversion"/>
  </si>
  <si>
    <t>초재</t>
    <phoneticPr fontId="9" type="noConversion"/>
  </si>
  <si>
    <t xml:space="preserve"> 서울시 강남구 일원동</t>
    <phoneticPr fontId="9" type="noConversion"/>
  </si>
  <si>
    <t>654번지 204호</t>
    <phoneticPr fontId="1" type="noConversion"/>
  </si>
  <si>
    <t>서울시 서초구 방배동</t>
    <phoneticPr fontId="9" type="noConversion"/>
  </si>
  <si>
    <t>981-26 501호</t>
    <phoneticPr fontId="1" type="noConversion"/>
  </si>
  <si>
    <t>상동</t>
    <phoneticPr fontId="1" type="noConversion"/>
  </si>
  <si>
    <t>010-8454-0430</t>
    <phoneticPr fontId="9" type="noConversion"/>
  </si>
  <si>
    <t>김갑진</t>
    <phoneticPr fontId="1" type="noConversion"/>
  </si>
  <si>
    <t>배우자</t>
    <phoneticPr fontId="1" type="noConversion"/>
  </si>
  <si>
    <t>82.01.07</t>
    <phoneticPr fontId="1" type="noConversion"/>
  </si>
  <si>
    <t>직장인</t>
    <phoneticPr fontId="1" type="noConversion"/>
  </si>
  <si>
    <t>대학원졸</t>
    <phoneticPr fontId="1" type="noConversion"/>
  </si>
  <si>
    <t>기획팀</t>
    <phoneticPr fontId="9" type="noConversion"/>
  </si>
  <si>
    <t>840227-1647911</t>
    <phoneticPr fontId="9" type="noConversion"/>
  </si>
  <si>
    <t>147-14</t>
    <phoneticPr fontId="9" type="noConversion"/>
  </si>
  <si>
    <t>김채율</t>
    <phoneticPr fontId="1" type="noConversion"/>
  </si>
  <si>
    <t>자</t>
    <phoneticPr fontId="1" type="noConversion"/>
  </si>
  <si>
    <t>회사원</t>
    <phoneticPr fontId="1" type="noConversion"/>
  </si>
  <si>
    <t>고졸</t>
    <phoneticPr fontId="1" type="noConversion"/>
  </si>
  <si>
    <t>신지우</t>
    <phoneticPr fontId="1" type="noConversion"/>
  </si>
  <si>
    <t>자녀</t>
    <phoneticPr fontId="1" type="noConversion"/>
  </si>
  <si>
    <t>신림본동 1637-18 302호</t>
    <phoneticPr fontId="9" type="noConversion"/>
  </si>
  <si>
    <t>2012.02 졸업</t>
    <phoneticPr fontId="9" type="noConversion"/>
  </si>
  <si>
    <t>현대1차 111-503호</t>
    <phoneticPr fontId="1" type="noConversion"/>
  </si>
  <si>
    <t>차민우</t>
    <phoneticPr fontId="1" type="noConversion"/>
  </si>
  <si>
    <t>자녀</t>
    <phoneticPr fontId="1" type="noConversion"/>
  </si>
  <si>
    <t>309-116 402호</t>
    <phoneticPr fontId="9" type="noConversion"/>
  </si>
  <si>
    <t>상동</t>
    <phoneticPr fontId="9" type="noConversion"/>
  </si>
  <si>
    <t>1657-48 101호</t>
    <phoneticPr fontId="1" type="noConversion"/>
  </si>
  <si>
    <t>금곡동 청솔마을 한라아파트 303-703</t>
    <phoneticPr fontId="1" type="noConversion"/>
  </si>
  <si>
    <t>경기도 수원시 권선구</t>
    <phoneticPr fontId="1" type="noConversion"/>
  </si>
  <si>
    <t>탑동 776-2 4층</t>
    <phoneticPr fontId="1" type="noConversion"/>
  </si>
  <si>
    <t>경기도 광주시 송정동</t>
    <phoneticPr fontId="9" type="noConversion"/>
  </si>
  <si>
    <t>412-8번지 수목빌 202호</t>
    <phoneticPr fontId="9" type="noConversion"/>
  </si>
  <si>
    <t>경기도 광주시 송정동 412-8번지 수목빌 202호</t>
    <phoneticPr fontId="9" type="noConversion"/>
  </si>
  <si>
    <t>박 대 헌</t>
    <phoneticPr fontId="9" type="noConversion"/>
  </si>
  <si>
    <t>최종학력</t>
    <phoneticPr fontId="5" type="noConversion"/>
  </si>
  <si>
    <t>대졸</t>
    <phoneticPr fontId="1" type="noConversion"/>
  </si>
  <si>
    <t>충주대학교</t>
    <phoneticPr fontId="9" type="noConversion"/>
  </si>
  <si>
    <t>중국어과</t>
    <phoneticPr fontId="1" type="noConversion"/>
  </si>
  <si>
    <t>직영관리팀</t>
    <phoneticPr fontId="1" type="noConversion"/>
  </si>
  <si>
    <t>연구소</t>
    <phoneticPr fontId="1" type="noConversion"/>
  </si>
  <si>
    <t>학원개발지원파트</t>
    <phoneticPr fontId="1" type="noConversion"/>
  </si>
  <si>
    <t>이러닝디자인조판</t>
    <phoneticPr fontId="1" type="noConversion"/>
  </si>
  <si>
    <t>학원개발지원파트</t>
    <phoneticPr fontId="1" type="noConversion"/>
  </si>
  <si>
    <t>천주교</t>
    <phoneticPr fontId="9" type="noConversion"/>
  </si>
  <si>
    <t>850330-2841114</t>
    <phoneticPr fontId="9" type="noConversion"/>
  </si>
  <si>
    <t>010-8556-2241</t>
    <phoneticPr fontId="9" type="noConversion"/>
  </si>
  <si>
    <t>사무자동화 산업기사</t>
    <phoneticPr fontId="9" type="noConversion"/>
  </si>
  <si>
    <t>1종 운전면허</t>
    <phoneticPr fontId="9" type="noConversion"/>
  </si>
  <si>
    <t>TOEIC(830점)</t>
    <phoneticPr fontId="9" type="noConversion"/>
  </si>
  <si>
    <t>2001.03∼2004.02</t>
    <phoneticPr fontId="9" type="noConversion"/>
  </si>
  <si>
    <t>창원명지여자고등학교</t>
    <phoneticPr fontId="9" type="noConversion"/>
  </si>
  <si>
    <t>대졸</t>
    <phoneticPr fontId="9" type="noConversion"/>
  </si>
  <si>
    <t>2004.03∼2009.08</t>
    <phoneticPr fontId="9" type="noConversion"/>
  </si>
  <si>
    <t>가톨릭대학교 수학전공</t>
    <phoneticPr fontId="9" type="noConversion"/>
  </si>
  <si>
    <t>연구소</t>
    <phoneticPr fontId="9" type="noConversion"/>
  </si>
  <si>
    <t>시매쓰</t>
    <phoneticPr fontId="9" type="noConversion"/>
  </si>
  <si>
    <t>사원</t>
    <phoneticPr fontId="9" type="noConversion"/>
  </si>
  <si>
    <t>초등수학3부</t>
    <phoneticPr fontId="9" type="noConversion"/>
  </si>
  <si>
    <t>천재교육</t>
    <phoneticPr fontId="9" type="noConversion"/>
  </si>
  <si>
    <t>김몽상</t>
    <phoneticPr fontId="9" type="noConversion"/>
  </si>
  <si>
    <t>부</t>
    <phoneticPr fontId="9" type="noConversion"/>
  </si>
  <si>
    <t>1953.06.24</t>
    <phoneticPr fontId="9" type="noConversion"/>
  </si>
  <si>
    <t>학교 선생님</t>
    <phoneticPr fontId="9" type="noConversion"/>
  </si>
  <si>
    <t>대학원졸업</t>
    <phoneticPr fontId="9" type="noConversion"/>
  </si>
  <si>
    <t>정점옥</t>
    <phoneticPr fontId="9" type="noConversion"/>
  </si>
  <si>
    <t>모</t>
    <phoneticPr fontId="9" type="noConversion"/>
  </si>
  <si>
    <t>1961.01.17</t>
    <phoneticPr fontId="9" type="noConversion"/>
  </si>
  <si>
    <t>가정주부</t>
    <phoneticPr fontId="9" type="noConversion"/>
  </si>
  <si>
    <t>고등학교졸업</t>
    <phoneticPr fontId="9" type="noConversion"/>
  </si>
  <si>
    <t>김현주</t>
    <phoneticPr fontId="9" type="noConversion"/>
  </si>
  <si>
    <t>매</t>
    <phoneticPr fontId="9" type="noConversion"/>
  </si>
  <si>
    <t>1987.11.24</t>
    <phoneticPr fontId="9" type="noConversion"/>
  </si>
  <si>
    <t>학원 선생님</t>
    <phoneticPr fontId="9" type="noConversion"/>
  </si>
  <si>
    <t>대학교졸업</t>
    <phoneticPr fontId="9" type="noConversion"/>
  </si>
  <si>
    <t>김경민</t>
    <phoneticPr fontId="9" type="noConversion"/>
  </si>
  <si>
    <t>제</t>
    <phoneticPr fontId="9" type="noConversion"/>
  </si>
  <si>
    <t>1991.11.08</t>
    <phoneticPr fontId="9" type="noConversion"/>
  </si>
  <si>
    <t>대학생</t>
    <phoneticPr fontId="9" type="noConversion"/>
  </si>
  <si>
    <t>대학교 재학중</t>
    <phoneticPr fontId="9" type="noConversion"/>
  </si>
  <si>
    <t>김 형 인</t>
    <phoneticPr fontId="9" type="noConversion"/>
  </si>
  <si>
    <t>760405-1011314</t>
    <phoneticPr fontId="9" type="noConversion"/>
  </si>
  <si>
    <t>경기도 광주시 경충대로 1422번길 41, 101동 101호</t>
    <phoneticPr fontId="9" type="noConversion"/>
  </si>
  <si>
    <t>경기도 광주시 쌍령동</t>
    <phoneticPr fontId="9" type="noConversion"/>
  </si>
  <si>
    <t>경충대로 1422번길 101-101호</t>
    <phoneticPr fontId="9" type="noConversion"/>
  </si>
  <si>
    <t>박 용 희</t>
    <phoneticPr fontId="9" type="noConversion"/>
  </si>
  <si>
    <t>770527-1011719</t>
    <phoneticPr fontId="9" type="noConversion"/>
  </si>
  <si>
    <t>경기도 용인시 수지구</t>
    <phoneticPr fontId="1" type="noConversion"/>
  </si>
  <si>
    <t>수풍로 16 101-1104호</t>
    <phoneticPr fontId="1" type="noConversion"/>
  </si>
  <si>
    <t>010-2623-9982</t>
    <phoneticPr fontId="1" type="noConversion"/>
  </si>
  <si>
    <t>서울청량고등학교</t>
    <phoneticPr fontId="9" type="noConversion"/>
  </si>
  <si>
    <t>1996-03-02~2004-02-28</t>
    <phoneticPr fontId="9" type="noConversion"/>
  </si>
  <si>
    <t>한양대학교</t>
    <phoneticPr fontId="9" type="noConversion"/>
  </si>
  <si>
    <t>프랑스어학</t>
    <phoneticPr fontId="1" type="noConversion"/>
  </si>
  <si>
    <t>㈜정상제이엘에스</t>
  </si>
  <si>
    <t>교재사업팀</t>
    <phoneticPr fontId="1" type="noConversion"/>
  </si>
  <si>
    <t>3급 비보직자</t>
    <phoneticPr fontId="1" type="noConversion"/>
  </si>
  <si>
    <t>학원사업본부</t>
    <phoneticPr fontId="1" type="noConversion"/>
  </si>
  <si>
    <t>㈜대교</t>
    <phoneticPr fontId="1" type="noConversion"/>
  </si>
  <si>
    <t>계장</t>
    <phoneticPr fontId="1" type="noConversion"/>
  </si>
  <si>
    <t>배 은 서</t>
    <phoneticPr fontId="9" type="noConversion"/>
  </si>
  <si>
    <t>840518-2024717</t>
    <phoneticPr fontId="9" type="noConversion"/>
  </si>
  <si>
    <t>010-4078-0304</t>
    <phoneticPr fontId="1" type="noConversion"/>
  </si>
  <si>
    <t>2000.03~2003.02</t>
    <phoneticPr fontId="1" type="noConversion"/>
  </si>
  <si>
    <t>이화여자고등학교</t>
    <phoneticPr fontId="9" type="noConversion"/>
  </si>
  <si>
    <t>2005.03~2010.08</t>
    <phoneticPr fontId="9" type="noConversion"/>
  </si>
  <si>
    <t>중앙대학교</t>
    <phoneticPr fontId="9" type="noConversion"/>
  </si>
  <si>
    <t>경제학</t>
    <phoneticPr fontId="1" type="noConversion"/>
  </si>
  <si>
    <t>홍보팀</t>
    <phoneticPr fontId="1" type="noConversion"/>
  </si>
  <si>
    <t>㈜창의와탐구</t>
    <phoneticPr fontId="1" type="noConversion"/>
  </si>
  <si>
    <t>사원</t>
    <phoneticPr fontId="1" type="noConversion"/>
  </si>
  <si>
    <t>㈜휴넷</t>
    <phoneticPr fontId="1" type="noConversion"/>
  </si>
  <si>
    <t>배삼복</t>
    <phoneticPr fontId="1" type="noConversion"/>
  </si>
  <si>
    <t>부</t>
    <phoneticPr fontId="1" type="noConversion"/>
  </si>
  <si>
    <t>모</t>
    <phoneticPr fontId="1" type="noConversion"/>
  </si>
  <si>
    <t>동생</t>
    <phoneticPr fontId="1" type="noConversion"/>
  </si>
  <si>
    <t>유명자</t>
    <phoneticPr fontId="1" type="noConversion"/>
  </si>
  <si>
    <t>배은희</t>
    <phoneticPr fontId="1" type="noConversion"/>
  </si>
  <si>
    <t>개인사업</t>
    <phoneticPr fontId="1" type="noConversion"/>
  </si>
  <si>
    <t>가사</t>
    <phoneticPr fontId="1" type="noConversion"/>
  </si>
  <si>
    <t>고등학생</t>
    <phoneticPr fontId="1" type="noConversion"/>
  </si>
  <si>
    <t>고졸</t>
    <phoneticPr fontId="1" type="noConversion"/>
  </si>
  <si>
    <t>학생</t>
    <phoneticPr fontId="1" type="noConversion"/>
  </si>
  <si>
    <t>761031-2024422</t>
    <phoneticPr fontId="9" type="noConversion"/>
  </si>
  <si>
    <t>경기도 수원시 영통구</t>
    <phoneticPr fontId="9" type="noConversion"/>
  </si>
  <si>
    <t>영통동 황골주공1단지 157-802호</t>
    <phoneticPr fontId="9" type="noConversion"/>
  </si>
  <si>
    <t>경기도 수원시 영통구 영통동 황골주공1단지 157-802호</t>
    <phoneticPr fontId="1" type="noConversion"/>
  </si>
  <si>
    <t>김 란 아</t>
    <phoneticPr fontId="9" type="noConversion"/>
  </si>
  <si>
    <t>인천 계양구 작전동</t>
    <phoneticPr fontId="1" type="noConversion"/>
  </si>
  <si>
    <t>현대아파트 201-803호</t>
    <phoneticPr fontId="1" type="noConversion"/>
  </si>
  <si>
    <t>010-2366-4122</t>
    <phoneticPr fontId="1" type="noConversion"/>
  </si>
  <si>
    <t>2002.03~2005.02</t>
    <phoneticPr fontId="1" type="noConversion"/>
  </si>
  <si>
    <t>부광여자고등학교</t>
    <phoneticPr fontId="9" type="noConversion"/>
  </si>
  <si>
    <t>대졸</t>
    <phoneticPr fontId="1" type="noConversion"/>
  </si>
  <si>
    <t>2006.03~2010.02</t>
    <phoneticPr fontId="9" type="noConversion"/>
  </si>
  <si>
    <t>가정교육(수학과)</t>
    <phoneticPr fontId="1" type="noConversion"/>
  </si>
  <si>
    <t>김은극</t>
    <phoneticPr fontId="1" type="noConversion"/>
  </si>
  <si>
    <t>이진숙</t>
    <phoneticPr fontId="1" type="noConversion"/>
  </si>
  <si>
    <t>서울중경교육학교</t>
    <phoneticPr fontId="1" type="noConversion"/>
  </si>
  <si>
    <t>인천원당고</t>
    <phoneticPr fontId="1" type="noConversion"/>
  </si>
  <si>
    <t>명 수 진</t>
    <phoneticPr fontId="9" type="noConversion"/>
  </si>
  <si>
    <t>811225-2469310</t>
    <phoneticPr fontId="9" type="noConversion"/>
  </si>
  <si>
    <t>서울 강동구 천호3동</t>
    <phoneticPr fontId="1" type="noConversion"/>
  </si>
  <si>
    <t>삼성아파트 101-403호</t>
    <phoneticPr fontId="1" type="noConversion"/>
  </si>
  <si>
    <t>010-7152-9334</t>
    <phoneticPr fontId="1" type="noConversion"/>
  </si>
  <si>
    <t>2000.02 졸업</t>
    <phoneticPr fontId="1" type="noConversion"/>
  </si>
  <si>
    <t>서울대사범대부속고등학교</t>
    <phoneticPr fontId="9" type="noConversion"/>
  </si>
  <si>
    <t>2000.03~2004.08</t>
    <phoneticPr fontId="9" type="noConversion"/>
  </si>
  <si>
    <t>서울시립대</t>
    <phoneticPr fontId="9" type="noConversion"/>
  </si>
  <si>
    <t>수학학과</t>
    <phoneticPr fontId="1" type="noConversion"/>
  </si>
  <si>
    <t>2005.03~2007.02</t>
    <phoneticPr fontId="1" type="noConversion"/>
  </si>
  <si>
    <t>서울대 석사과정(수학교육학)</t>
    <phoneticPr fontId="1" type="noConversion"/>
  </si>
  <si>
    <t>수료</t>
    <phoneticPr fontId="1" type="noConversion"/>
  </si>
  <si>
    <t>수학부서</t>
    <phoneticPr fontId="1" type="noConversion"/>
  </si>
  <si>
    <t>에듀빅</t>
    <phoneticPr fontId="1" type="noConversion"/>
  </si>
  <si>
    <t>팀원</t>
    <phoneticPr fontId="1" type="noConversion"/>
  </si>
  <si>
    <t>디지털컨텐츠</t>
    <phoneticPr fontId="1" type="noConversion"/>
  </si>
  <si>
    <t>웅진 싱크빅</t>
    <phoneticPr fontId="1" type="noConversion"/>
  </si>
  <si>
    <t>편집부</t>
    <phoneticPr fontId="1" type="noConversion"/>
  </si>
  <si>
    <t>해맑음기획</t>
    <phoneticPr fontId="1" type="noConversion"/>
  </si>
  <si>
    <t>송파페르마학원</t>
  </si>
  <si>
    <t>고등수학부</t>
    <phoneticPr fontId="1" type="noConversion"/>
  </si>
  <si>
    <t>강사</t>
    <phoneticPr fontId="1" type="noConversion"/>
  </si>
  <si>
    <t>명제영</t>
    <phoneticPr fontId="1" type="noConversion"/>
  </si>
  <si>
    <t>오미환</t>
    <phoneticPr fontId="1" type="noConversion"/>
  </si>
  <si>
    <t>명지은</t>
    <phoneticPr fontId="1" type="noConversion"/>
  </si>
  <si>
    <t>언니</t>
    <phoneticPr fontId="1" type="noConversion"/>
  </si>
  <si>
    <t>김 진 형</t>
    <phoneticPr fontId="9" type="noConversion"/>
  </si>
  <si>
    <t>831005-1051713</t>
    <phoneticPr fontId="9" type="noConversion"/>
  </si>
  <si>
    <t>서울특별시 은평구 진관동 22</t>
    <phoneticPr fontId="1" type="noConversion"/>
  </si>
  <si>
    <t>은평뉴타운 구파발909-402</t>
    <phoneticPr fontId="1" type="noConversion"/>
  </si>
  <si>
    <t>010-8888-3677</t>
    <phoneticPr fontId="1" type="noConversion"/>
  </si>
  <si>
    <t>2009.11~2012.10</t>
    <phoneticPr fontId="1" type="noConversion"/>
  </si>
  <si>
    <t>중위</t>
    <phoneticPr fontId="1" type="noConversion"/>
  </si>
  <si>
    <t>2002.02 졸업</t>
    <phoneticPr fontId="1" type="noConversion"/>
  </si>
  <si>
    <t>서라벌 고등학교</t>
    <phoneticPr fontId="9" type="noConversion"/>
  </si>
  <si>
    <t>대졸</t>
    <phoneticPr fontId="1" type="noConversion"/>
  </si>
  <si>
    <t>2003.03~2008.01</t>
    <phoneticPr fontId="9" type="noConversion"/>
  </si>
  <si>
    <t>TSING HUA UNI.</t>
    <phoneticPr fontId="9" type="noConversion"/>
  </si>
  <si>
    <t>중어중문</t>
    <phoneticPr fontId="1" type="noConversion"/>
  </si>
  <si>
    <t>김남규</t>
    <phoneticPr fontId="1" type="noConversion"/>
  </si>
  <si>
    <t>박정금</t>
    <phoneticPr fontId="1" type="noConversion"/>
  </si>
  <si>
    <t>840506-1400212</t>
    <phoneticPr fontId="9" type="noConversion"/>
  </si>
  <si>
    <t>연구소</t>
    <phoneticPr fontId="1" type="noConversion"/>
  </si>
  <si>
    <t>대졸</t>
    <phoneticPr fontId="1" type="noConversion"/>
  </si>
  <si>
    <t>석사수료</t>
    <phoneticPr fontId="1" type="noConversion"/>
  </si>
  <si>
    <t>주소</t>
    <phoneticPr fontId="1" type="noConversion"/>
  </si>
  <si>
    <t>카톨릭대학교</t>
    <phoneticPr fontId="1" type="noConversion"/>
  </si>
  <si>
    <t>최종학교명</t>
    <phoneticPr fontId="1" type="noConversion"/>
  </si>
  <si>
    <t>주전공</t>
    <phoneticPr fontId="1" type="noConversion"/>
  </si>
  <si>
    <t>재직여부</t>
    <phoneticPr fontId="1" type="noConversion"/>
  </si>
  <si>
    <t>재직</t>
    <phoneticPr fontId="1" type="noConversion"/>
  </si>
  <si>
    <t>소속 
본부</t>
    <phoneticPr fontId="1" type="noConversion"/>
  </si>
  <si>
    <t>본부장</t>
    <phoneticPr fontId="1" type="noConversion"/>
  </si>
  <si>
    <t>소장</t>
    <phoneticPr fontId="1" type="noConversion"/>
  </si>
  <si>
    <t>최종
직급</t>
    <phoneticPr fontId="1" type="noConversion"/>
  </si>
  <si>
    <t>퇴직사유</t>
    <phoneticPr fontId="1" type="noConversion"/>
  </si>
  <si>
    <t>입사년도</t>
    <phoneticPr fontId="1" type="noConversion"/>
  </si>
  <si>
    <t>입사년</t>
    <phoneticPr fontId="1" type="noConversion"/>
  </si>
  <si>
    <t>입사월</t>
    <phoneticPr fontId="1" type="noConversion"/>
  </si>
  <si>
    <t>퇴사년도</t>
    <phoneticPr fontId="1" type="noConversion"/>
  </si>
  <si>
    <t>퇴사년</t>
    <phoneticPr fontId="1" type="noConversion"/>
  </si>
  <si>
    <t>퇴사월</t>
    <phoneticPr fontId="1" type="noConversion"/>
  </si>
  <si>
    <t>근무년수</t>
    <phoneticPr fontId="1" type="noConversion"/>
  </si>
  <si>
    <t>근무일수</t>
    <phoneticPr fontId="1" type="noConversion"/>
  </si>
  <si>
    <t>정규직
전환일</t>
    <phoneticPr fontId="1" type="noConversion"/>
  </si>
  <si>
    <t>최초
직위</t>
    <phoneticPr fontId="1" type="noConversion"/>
  </si>
  <si>
    <t>대리
승진일</t>
    <phoneticPr fontId="1" type="noConversion"/>
  </si>
  <si>
    <t>과장
승진일</t>
    <phoneticPr fontId="1" type="noConversion"/>
  </si>
  <si>
    <t>차장
승진일</t>
    <phoneticPr fontId="1" type="noConversion"/>
  </si>
  <si>
    <t>부장
승진일</t>
    <phoneticPr fontId="1" type="noConversion"/>
  </si>
  <si>
    <t>포상여부</t>
    <phoneticPr fontId="1" type="noConversion"/>
  </si>
  <si>
    <t>휴직기간</t>
    <phoneticPr fontId="1" type="noConversion"/>
  </si>
  <si>
    <t>소속팀</t>
    <phoneticPr fontId="1" type="noConversion"/>
  </si>
  <si>
    <t>현 승급</t>
    <phoneticPr fontId="1" type="noConversion"/>
  </si>
  <si>
    <t>학원개발지원</t>
    <phoneticPr fontId="1" type="noConversion"/>
  </si>
  <si>
    <t>마케팅기획</t>
    <phoneticPr fontId="1" type="noConversion"/>
  </si>
  <si>
    <t>수석부장
승진일</t>
    <phoneticPr fontId="1" type="noConversion"/>
  </si>
  <si>
    <t>조경희</t>
    <phoneticPr fontId="1" type="noConversion"/>
  </si>
  <si>
    <t>이우기</t>
    <phoneticPr fontId="1" type="noConversion"/>
  </si>
  <si>
    <t>강종태</t>
    <phoneticPr fontId="1" type="noConversion"/>
  </si>
  <si>
    <t>강재석</t>
    <phoneticPr fontId="1" type="noConversion"/>
  </si>
  <si>
    <t>이치영</t>
    <phoneticPr fontId="1" type="noConversion"/>
  </si>
  <si>
    <t>김길중</t>
    <phoneticPr fontId="1" type="noConversion"/>
  </si>
  <si>
    <t>김재근</t>
    <phoneticPr fontId="1" type="noConversion"/>
  </si>
  <si>
    <t>이상훈</t>
    <phoneticPr fontId="1" type="noConversion"/>
  </si>
  <si>
    <t>전연진</t>
    <phoneticPr fontId="1" type="noConversion"/>
  </si>
  <si>
    <t>유상욱</t>
    <phoneticPr fontId="1" type="noConversion"/>
  </si>
  <si>
    <t>송재완</t>
    <phoneticPr fontId="1" type="noConversion"/>
  </si>
  <si>
    <t>김민식</t>
    <phoneticPr fontId="1" type="noConversion"/>
  </si>
  <si>
    <t>심종주</t>
    <phoneticPr fontId="1" type="noConversion"/>
  </si>
  <si>
    <t>유민재</t>
    <phoneticPr fontId="1" type="noConversion"/>
  </si>
  <si>
    <t>노정현</t>
    <phoneticPr fontId="1" type="noConversion"/>
  </si>
  <si>
    <t>박민정</t>
    <phoneticPr fontId="1" type="noConversion"/>
  </si>
  <si>
    <t>최철호</t>
    <phoneticPr fontId="1" type="noConversion"/>
  </si>
  <si>
    <t>김용권</t>
    <phoneticPr fontId="1" type="noConversion"/>
  </si>
  <si>
    <t>유종찬</t>
    <phoneticPr fontId="1" type="noConversion"/>
  </si>
  <si>
    <t>박여진</t>
    <phoneticPr fontId="1" type="noConversion"/>
  </si>
  <si>
    <t>정혜영</t>
    <phoneticPr fontId="1" type="noConversion"/>
  </si>
  <si>
    <t>이종명</t>
    <phoneticPr fontId="1" type="noConversion"/>
  </si>
  <si>
    <t>강철구</t>
    <phoneticPr fontId="1" type="noConversion"/>
  </si>
  <si>
    <t>이유미</t>
    <phoneticPr fontId="1" type="noConversion"/>
  </si>
  <si>
    <t>오준영</t>
    <phoneticPr fontId="1" type="noConversion"/>
  </si>
  <si>
    <t>박대헌</t>
    <phoneticPr fontId="1" type="noConversion"/>
  </si>
  <si>
    <t>김형인</t>
    <phoneticPr fontId="1" type="noConversion"/>
  </si>
  <si>
    <t>박용희</t>
    <phoneticPr fontId="1" type="noConversion"/>
  </si>
  <si>
    <t>배은서</t>
    <phoneticPr fontId="1" type="noConversion"/>
  </si>
  <si>
    <t>김진형</t>
    <phoneticPr fontId="1" type="noConversion"/>
  </si>
  <si>
    <t>명수진</t>
    <phoneticPr fontId="1" type="noConversion"/>
  </si>
  <si>
    <t>김란아</t>
    <phoneticPr fontId="1" type="noConversion"/>
  </si>
  <si>
    <t>이사</t>
    <phoneticPr fontId="1" type="noConversion"/>
  </si>
  <si>
    <t>김희진</t>
    <phoneticPr fontId="1" type="noConversion"/>
  </si>
  <si>
    <t>퇴직</t>
    <phoneticPr fontId="1" type="noConversion"/>
  </si>
  <si>
    <t>이응희</t>
    <phoneticPr fontId="1" type="noConversion"/>
  </si>
  <si>
    <t>김혜진</t>
    <phoneticPr fontId="1" type="noConversion"/>
  </si>
  <si>
    <t>김현주</t>
    <phoneticPr fontId="1" type="noConversion"/>
  </si>
  <si>
    <t>강민영</t>
    <phoneticPr fontId="1" type="noConversion"/>
  </si>
  <si>
    <t>왕준표</t>
    <phoneticPr fontId="1" type="noConversion"/>
  </si>
  <si>
    <t>이항녕</t>
    <phoneticPr fontId="1" type="noConversion"/>
  </si>
  <si>
    <t>정호은</t>
    <phoneticPr fontId="1" type="noConversion"/>
  </si>
  <si>
    <t>전선민</t>
    <phoneticPr fontId="1" type="noConversion"/>
  </si>
  <si>
    <t>조진성</t>
    <phoneticPr fontId="1" type="noConversion"/>
  </si>
  <si>
    <t>김경열</t>
    <phoneticPr fontId="1" type="noConversion"/>
  </si>
  <si>
    <t>육아</t>
    <phoneticPr fontId="1" type="noConversion"/>
  </si>
  <si>
    <t>개인사유</t>
    <phoneticPr fontId="1" type="noConversion"/>
  </si>
  <si>
    <t>직영운영</t>
    <phoneticPr fontId="1" type="noConversion"/>
  </si>
  <si>
    <t>개인사유(중고등개발)</t>
    <phoneticPr fontId="1" type="noConversion"/>
  </si>
  <si>
    <t>개인사유(병가)</t>
    <phoneticPr fontId="1" type="noConversion"/>
  </si>
  <si>
    <t>개인사유(임용고시)</t>
    <phoneticPr fontId="1" type="noConversion"/>
  </si>
  <si>
    <t>박종주</t>
    <phoneticPr fontId="1" type="noConversion"/>
  </si>
  <si>
    <t>개인사유(단행본개발)</t>
    <phoneticPr fontId="1" type="noConversion"/>
  </si>
  <si>
    <t>092-206018-02-102</t>
    <phoneticPr fontId="1" type="noConversion"/>
  </si>
  <si>
    <t>1002-833-919565</t>
    <phoneticPr fontId="1" type="noConversion"/>
  </si>
  <si>
    <t>1002-436-900951</t>
    <phoneticPr fontId="1" type="noConversion"/>
  </si>
  <si>
    <t>793-391251-02-001</t>
    <phoneticPr fontId="1" type="noConversion"/>
  </si>
  <si>
    <t>136-330232-02-001</t>
    <phoneticPr fontId="1" type="noConversion"/>
  </si>
  <si>
    <t>1002-439-250402</t>
    <phoneticPr fontId="1" type="noConversion"/>
  </si>
  <si>
    <t>1002-647-582526</t>
    <phoneticPr fontId="1" type="noConversion"/>
  </si>
  <si>
    <t>1002-344-746439</t>
    <phoneticPr fontId="1" type="noConversion"/>
  </si>
  <si>
    <t>461-116613-02-101</t>
    <phoneticPr fontId="1" type="noConversion"/>
  </si>
  <si>
    <t>1002-833-449249</t>
    <phoneticPr fontId="1" type="noConversion"/>
  </si>
  <si>
    <t>1002-440-033879</t>
    <phoneticPr fontId="1" type="noConversion"/>
  </si>
  <si>
    <t>1002-330-916674</t>
    <phoneticPr fontId="1" type="noConversion"/>
  </si>
  <si>
    <t>553-102619-02-001</t>
    <phoneticPr fontId="1" type="noConversion"/>
  </si>
  <si>
    <t>1002-245-467552</t>
    <phoneticPr fontId="1" type="noConversion"/>
  </si>
  <si>
    <t>1002-513-045498</t>
    <phoneticPr fontId="1" type="noConversion"/>
  </si>
  <si>
    <t>109-334781-02-101</t>
    <phoneticPr fontId="1" type="noConversion"/>
  </si>
  <si>
    <t>1002-315-632437</t>
    <phoneticPr fontId="1" type="noConversion"/>
  </si>
  <si>
    <t>1002-231-847708</t>
    <phoneticPr fontId="1" type="noConversion"/>
  </si>
  <si>
    <t>1002-629-089788</t>
    <phoneticPr fontId="1" type="noConversion"/>
  </si>
  <si>
    <t>1002-738-307629</t>
    <phoneticPr fontId="1" type="noConversion"/>
  </si>
  <si>
    <t>1002-137-499461</t>
    <phoneticPr fontId="1" type="noConversion"/>
  </si>
  <si>
    <t>1002-281-052571</t>
    <phoneticPr fontId="1" type="noConversion"/>
  </si>
  <si>
    <t>1002-549-039302</t>
    <phoneticPr fontId="1" type="noConversion"/>
  </si>
  <si>
    <t>1002-229-669225</t>
    <phoneticPr fontId="1" type="noConversion"/>
  </si>
  <si>
    <t>급여계좌(우리)</t>
    <phoneticPr fontId="1" type="noConversion"/>
  </si>
  <si>
    <t>579-350202-02-101</t>
    <phoneticPr fontId="1" type="noConversion"/>
  </si>
  <si>
    <t>1002-634-419069</t>
    <phoneticPr fontId="1" type="noConversion"/>
  </si>
  <si>
    <t>안영일</t>
    <phoneticPr fontId="1" type="noConversion"/>
  </si>
  <si>
    <t>양현미</t>
    <phoneticPr fontId="1" type="noConversion"/>
  </si>
  <si>
    <t>1002-342-744487</t>
    <phoneticPr fontId="1" type="noConversion"/>
  </si>
  <si>
    <t>1002-743-189595</t>
    <phoneticPr fontId="1" type="noConversion"/>
  </si>
  <si>
    <t>1002-638-777318</t>
    <phoneticPr fontId="1" type="noConversion"/>
  </si>
  <si>
    <t>1002-280-041981</t>
    <phoneticPr fontId="1" type="noConversion"/>
  </si>
  <si>
    <t>332-047806-02-102</t>
    <phoneticPr fontId="1" type="noConversion"/>
  </si>
  <si>
    <t>1002-645-692456</t>
    <phoneticPr fontId="1" type="noConversion"/>
  </si>
  <si>
    <t>1002-180-106796</t>
    <phoneticPr fontId="1" type="noConversion"/>
  </si>
  <si>
    <t>1002-945-871548</t>
    <phoneticPr fontId="1" type="noConversion"/>
  </si>
  <si>
    <t>1002-837-329790</t>
    <phoneticPr fontId="1" type="noConversion"/>
  </si>
  <si>
    <t>서울특별시 동작구 동작대로29길 
109동1103호 사당동 극동아파트</t>
    <phoneticPr fontId="1" type="noConversion"/>
  </si>
  <si>
    <t>840213-2069621</t>
    <phoneticPr fontId="9" type="noConversion"/>
  </si>
  <si>
    <t>1월</t>
    <phoneticPr fontId="1" type="noConversion"/>
  </si>
  <si>
    <t>총 입사</t>
    <phoneticPr fontId="1" type="noConversion"/>
  </si>
  <si>
    <t>총 퇴사</t>
    <phoneticPr fontId="1" type="noConversion"/>
  </si>
  <si>
    <t>과장2년차</t>
    <phoneticPr fontId="1" type="noConversion"/>
  </si>
  <si>
    <t>개인이력</t>
    <phoneticPr fontId="1" type="noConversion"/>
  </si>
  <si>
    <t>년도 별 입, 퇴사자 현황</t>
    <phoneticPr fontId="1" type="noConversion"/>
  </si>
  <si>
    <t>2011년</t>
    <phoneticPr fontId="1" type="noConversion"/>
  </si>
  <si>
    <t>2012년</t>
    <phoneticPr fontId="1" type="noConversion"/>
  </si>
  <si>
    <t>입사자</t>
    <phoneticPr fontId="1" type="noConversion"/>
  </si>
  <si>
    <t>최철호(08.01)</t>
    <phoneticPr fontId="1" type="noConversion"/>
  </si>
  <si>
    <t>박여진(01.01)</t>
    <phoneticPr fontId="1" type="noConversion"/>
  </si>
  <si>
    <t>김형인(04.15)</t>
    <phoneticPr fontId="1" type="noConversion"/>
  </si>
  <si>
    <t>김용권(08.29)</t>
    <phoneticPr fontId="1" type="noConversion"/>
  </si>
  <si>
    <t>정혜영(01.02)</t>
    <phoneticPr fontId="1" type="noConversion"/>
  </si>
  <si>
    <t>박용희(06.17)</t>
    <phoneticPr fontId="1" type="noConversion"/>
  </si>
  <si>
    <t>유종찬(11.01)</t>
    <phoneticPr fontId="1" type="noConversion"/>
  </si>
  <si>
    <t>이종명(01.25)</t>
    <phoneticPr fontId="1" type="noConversion"/>
  </si>
  <si>
    <t>배은서(06.17)</t>
    <phoneticPr fontId="1" type="noConversion"/>
  </si>
  <si>
    <t>정호은(01.25)</t>
    <phoneticPr fontId="1" type="noConversion"/>
  </si>
  <si>
    <t>김진형(10.07)</t>
    <phoneticPr fontId="1" type="noConversion"/>
  </si>
  <si>
    <t>전선민(01.25)</t>
    <phoneticPr fontId="1" type="noConversion"/>
  </si>
  <si>
    <t>명수진(10.07)</t>
    <phoneticPr fontId="1" type="noConversion"/>
  </si>
  <si>
    <t>이유미(02.20)</t>
    <phoneticPr fontId="1" type="noConversion"/>
  </si>
  <si>
    <t>김란아(10.07)</t>
    <phoneticPr fontId="1" type="noConversion"/>
  </si>
  <si>
    <t>박종주(02.06)</t>
    <phoneticPr fontId="1" type="noConversion"/>
  </si>
  <si>
    <t>강철구(02.06)</t>
    <phoneticPr fontId="1" type="noConversion"/>
  </si>
  <si>
    <t>오준영(03.05)</t>
    <phoneticPr fontId="1" type="noConversion"/>
  </si>
  <si>
    <t>조진성(10.25)</t>
    <phoneticPr fontId="1" type="noConversion"/>
  </si>
  <si>
    <t>김경열(12.10)</t>
    <phoneticPr fontId="1" type="noConversion"/>
  </si>
  <si>
    <t>박대헌(12.10)</t>
    <phoneticPr fontId="1" type="noConversion"/>
  </si>
  <si>
    <t>퇴사자</t>
    <phoneticPr fontId="1" type="noConversion"/>
  </si>
  <si>
    <t>임현(05.31)</t>
    <phoneticPr fontId="1" type="noConversion"/>
  </si>
  <si>
    <t>이훈민(01.31)</t>
    <phoneticPr fontId="1" type="noConversion"/>
  </si>
  <si>
    <t>황석연(10.30)</t>
    <phoneticPr fontId="1" type="noConversion"/>
  </si>
  <si>
    <t>김혜진(03.10)</t>
    <phoneticPr fontId="1" type="noConversion"/>
  </si>
  <si>
    <t>이재호(10.30)</t>
    <phoneticPr fontId="1" type="noConversion"/>
  </si>
  <si>
    <t>전선민(07.31)</t>
    <phoneticPr fontId="1" type="noConversion"/>
  </si>
  <si>
    <t>김형인(12.05)</t>
    <phoneticPr fontId="1" type="noConversion"/>
  </si>
  <si>
    <t>왕준표(07.31)</t>
    <phoneticPr fontId="1" type="noConversion"/>
  </si>
  <si>
    <t>최세별(12.07)</t>
    <phoneticPr fontId="1" type="noConversion"/>
  </si>
  <si>
    <t>이항녕(11.26)</t>
    <phoneticPr fontId="1" type="noConversion"/>
  </si>
  <si>
    <t>김설화(12.30)</t>
    <phoneticPr fontId="1" type="noConversion"/>
  </si>
  <si>
    <t>신광용(11.30)</t>
    <phoneticPr fontId="1" type="noConversion"/>
  </si>
  <si>
    <t>이지현</t>
    <phoneticPr fontId="1" type="noConversion"/>
  </si>
  <si>
    <t>1002-429-218282</t>
    <phoneticPr fontId="1" type="noConversion"/>
  </si>
  <si>
    <t>과장5년차</t>
    <phoneticPr fontId="1" type="noConversion"/>
  </si>
  <si>
    <t>결혼</t>
    <phoneticPr fontId="1" type="noConversion"/>
  </si>
  <si>
    <t>최보나</t>
    <phoneticPr fontId="1" type="noConversion"/>
  </si>
  <si>
    <t>1002-835-365215</t>
    <phoneticPr fontId="1" type="noConversion"/>
  </si>
  <si>
    <t>육아문제</t>
    <phoneticPr fontId="1" type="noConversion"/>
  </si>
  <si>
    <t>연구소</t>
    <phoneticPr fontId="1" type="noConversion"/>
  </si>
  <si>
    <t>김 세 영</t>
    <phoneticPr fontId="9" type="noConversion"/>
  </si>
  <si>
    <t>831124-2163412</t>
    <phoneticPr fontId="9" type="noConversion"/>
  </si>
  <si>
    <t>경기도 수원시 영통구 영통1동</t>
    <phoneticPr fontId="1" type="noConversion"/>
  </si>
  <si>
    <t>청명마을3단지 대우@304-1502호</t>
    <phoneticPr fontId="1" type="noConversion"/>
  </si>
  <si>
    <t>010-4145-3768</t>
    <phoneticPr fontId="1" type="noConversion"/>
  </si>
  <si>
    <t>교원자격증 정교사2급(수학)</t>
    <phoneticPr fontId="1" type="noConversion"/>
  </si>
  <si>
    <t>MOS 파워포인트</t>
    <phoneticPr fontId="1" type="noConversion"/>
  </si>
  <si>
    <t>워드프로세서 2급</t>
    <phoneticPr fontId="1" type="noConversion"/>
  </si>
  <si>
    <t>1999.03~2002.02</t>
    <phoneticPr fontId="1" type="noConversion"/>
  </si>
  <si>
    <t>청명 고등학교</t>
    <phoneticPr fontId="9" type="noConversion"/>
  </si>
  <si>
    <t>석사</t>
    <phoneticPr fontId="1" type="noConversion"/>
  </si>
  <si>
    <t>2002.03~2007.08</t>
    <phoneticPr fontId="9" type="noConversion"/>
  </si>
  <si>
    <t>아주대학교</t>
    <phoneticPr fontId="9" type="noConversion"/>
  </si>
  <si>
    <t>수학과</t>
    <phoneticPr fontId="1" type="noConversion"/>
  </si>
  <si>
    <t>2007.08~2009.08</t>
    <phoneticPr fontId="1" type="noConversion"/>
  </si>
  <si>
    <t>아주대학원</t>
    <phoneticPr fontId="1" type="noConversion"/>
  </si>
  <si>
    <t>수학교육</t>
    <phoneticPr fontId="1" type="noConversion"/>
  </si>
  <si>
    <t>KAGE 영재교육학술원</t>
  </si>
  <si>
    <t>㈜미래엔</t>
    <phoneticPr fontId="1" type="noConversion"/>
  </si>
  <si>
    <t>사원</t>
    <phoneticPr fontId="1" type="noConversion"/>
  </si>
  <si>
    <t>김진규</t>
    <phoneticPr fontId="1" type="noConversion"/>
  </si>
  <si>
    <t>부사장</t>
    <phoneticPr fontId="1" type="noConversion"/>
  </si>
  <si>
    <t>윤정순</t>
    <phoneticPr fontId="1" type="noConversion"/>
  </si>
  <si>
    <t>대학원졸</t>
    <phoneticPr fontId="1" type="noConversion"/>
  </si>
  <si>
    <t>김진영</t>
    <phoneticPr fontId="1" type="noConversion"/>
  </si>
  <si>
    <t>오빠</t>
    <phoneticPr fontId="1" type="noConversion"/>
  </si>
  <si>
    <t>의사</t>
    <phoneticPr fontId="1" type="noConversion"/>
  </si>
  <si>
    <t>김세영</t>
    <phoneticPr fontId="1" type="noConversion"/>
  </si>
  <si>
    <t>김현주(02.28)</t>
    <phoneticPr fontId="1" type="noConversion"/>
  </si>
  <si>
    <t>김희진(03.31)</t>
    <phoneticPr fontId="1" type="noConversion"/>
  </si>
  <si>
    <t>조진성(05.08)</t>
    <phoneticPr fontId="1" type="noConversion"/>
  </si>
  <si>
    <t>이응희(05.31)</t>
    <phoneticPr fontId="1" type="noConversion"/>
  </si>
  <si>
    <t>김경열(06.05)</t>
    <phoneticPr fontId="1" type="noConversion"/>
  </si>
  <si>
    <t>강민영(06.30)</t>
    <phoneticPr fontId="1" type="noConversion"/>
  </si>
  <si>
    <t>정호은(07.31)</t>
    <phoneticPr fontId="1" type="noConversion"/>
  </si>
  <si>
    <t>박종주(11.08)</t>
    <phoneticPr fontId="1" type="noConversion"/>
  </si>
  <si>
    <t>박여진(12.13)</t>
    <phoneticPr fontId="1" type="noConversion"/>
  </si>
  <si>
    <t>이지현(12.17)</t>
    <phoneticPr fontId="1" type="noConversion"/>
  </si>
  <si>
    <t>최보나(12.31)</t>
    <phoneticPr fontId="1" type="noConversion"/>
  </si>
  <si>
    <t>2013년</t>
    <phoneticPr fontId="1" type="noConversion"/>
  </si>
  <si>
    <t>2014년</t>
    <phoneticPr fontId="1" type="noConversion"/>
  </si>
  <si>
    <t>2015년</t>
    <phoneticPr fontId="1" type="noConversion"/>
  </si>
  <si>
    <t>경기도 구리시 인창동</t>
    <phoneticPr fontId="1" type="noConversion"/>
  </si>
  <si>
    <t>김 숙 희</t>
    <phoneticPr fontId="9" type="noConversion"/>
  </si>
  <si>
    <t>880830-2055025</t>
    <phoneticPr fontId="9" type="noConversion"/>
  </si>
  <si>
    <t>서울 송파구 오륜동</t>
    <phoneticPr fontId="1" type="noConversion"/>
  </si>
  <si>
    <t>올림픽선수촌아파트 303-2104</t>
    <phoneticPr fontId="1" type="noConversion"/>
  </si>
  <si>
    <t>010-9093-6829</t>
    <phoneticPr fontId="1" type="noConversion"/>
  </si>
  <si>
    <t>컴퓨터활용능력2급</t>
    <phoneticPr fontId="1" type="noConversion"/>
  </si>
  <si>
    <t>2011.07.29</t>
    <phoneticPr fontId="1" type="noConversion"/>
  </si>
  <si>
    <t>MOSmaster 2007</t>
    <phoneticPr fontId="1" type="noConversion"/>
  </si>
  <si>
    <t>2010.07.17</t>
    <phoneticPr fontId="1" type="noConversion"/>
  </si>
  <si>
    <t>한자자격검정 2급</t>
    <phoneticPr fontId="1" type="noConversion"/>
  </si>
  <si>
    <t>2011.03.24</t>
    <phoneticPr fontId="1" type="noConversion"/>
  </si>
  <si>
    <t>2004.03~2007.02</t>
    <phoneticPr fontId="1" type="noConversion"/>
  </si>
  <si>
    <t>창덕여자고등학교 이과</t>
    <phoneticPr fontId="9" type="noConversion"/>
  </si>
  <si>
    <t>학사</t>
    <phoneticPr fontId="1" type="noConversion"/>
  </si>
  <si>
    <t>2007.03~2012.02</t>
    <phoneticPr fontId="1" type="noConversion"/>
  </si>
  <si>
    <t>서울여자대학교</t>
    <phoneticPr fontId="9" type="noConversion"/>
  </si>
  <si>
    <t>김홍기</t>
    <phoneticPr fontId="1" type="noConversion"/>
  </si>
  <si>
    <t>정정임</t>
    <phoneticPr fontId="1" type="noConversion"/>
  </si>
  <si>
    <t>김애란</t>
    <phoneticPr fontId="1" type="noConversion"/>
  </si>
  <si>
    <t>언니</t>
    <phoneticPr fontId="1" type="noConversion"/>
  </si>
  <si>
    <t>김지연</t>
    <phoneticPr fontId="1" type="noConversion"/>
  </si>
  <si>
    <t>동생</t>
    <phoneticPr fontId="1" type="noConversion"/>
  </si>
  <si>
    <t>심 순 자</t>
    <phoneticPr fontId="9" type="noConversion"/>
  </si>
  <si>
    <t>710103-2634530</t>
    <phoneticPr fontId="9" type="noConversion"/>
  </si>
  <si>
    <t>010-3247-9335</t>
    <phoneticPr fontId="1" type="noConversion"/>
  </si>
  <si>
    <t>평생교육사 자격증</t>
    <phoneticPr fontId="1" type="noConversion"/>
  </si>
  <si>
    <t>2종 운전면허</t>
    <phoneticPr fontId="1" type="noConversion"/>
  </si>
  <si>
    <t>1987.3~1990.2</t>
    <phoneticPr fontId="1" type="noConversion"/>
  </si>
  <si>
    <t>순천여자고등학교</t>
    <phoneticPr fontId="9" type="noConversion"/>
  </si>
  <si>
    <t>1990.3~1994.2</t>
    <phoneticPr fontId="1" type="noConversion"/>
  </si>
  <si>
    <t>이화여대</t>
    <phoneticPr fontId="9" type="noConversion"/>
  </si>
  <si>
    <t>통계학</t>
    <phoneticPr fontId="1" type="noConversion"/>
  </si>
  <si>
    <t>2002.3~2005.8</t>
    <phoneticPr fontId="1" type="noConversion"/>
  </si>
  <si>
    <t>방통대</t>
    <phoneticPr fontId="1" type="noConversion"/>
  </si>
  <si>
    <t>교육학</t>
    <phoneticPr fontId="1" type="noConversion"/>
  </si>
  <si>
    <t>㈜교육채널</t>
    <phoneticPr fontId="1" type="noConversion"/>
  </si>
  <si>
    <t>사원</t>
    <phoneticPr fontId="1" type="noConversion"/>
  </si>
  <si>
    <t>㈜교학사</t>
    <phoneticPr fontId="1" type="noConversion"/>
  </si>
  <si>
    <t>㈜천재문화</t>
    <phoneticPr fontId="1" type="noConversion"/>
  </si>
  <si>
    <t>컨텐츠개발팀</t>
    <phoneticPr fontId="1" type="noConversion"/>
  </si>
  <si>
    <t>㈜타임교육</t>
    <phoneticPr fontId="1" type="noConversion"/>
  </si>
  <si>
    <t>이여범</t>
    <phoneticPr fontId="1" type="noConversion"/>
  </si>
  <si>
    <t>남편</t>
    <phoneticPr fontId="1" type="noConversion"/>
  </si>
  <si>
    <t>이준희</t>
    <phoneticPr fontId="1" type="noConversion"/>
  </si>
  <si>
    <t>자</t>
    <phoneticPr fontId="1" type="noConversion"/>
  </si>
  <si>
    <t>이담희</t>
    <phoneticPr fontId="1" type="noConversion"/>
  </si>
  <si>
    <t>녀</t>
    <phoneticPr fontId="1" type="noConversion"/>
  </si>
  <si>
    <t>마 세 영</t>
    <phoneticPr fontId="9" type="noConversion"/>
  </si>
  <si>
    <t>800829-2547517</t>
    <phoneticPr fontId="9" type="noConversion"/>
  </si>
  <si>
    <t>서울시 광진구 구의동</t>
    <phoneticPr fontId="1" type="noConversion"/>
  </si>
  <si>
    <t>251-57번지 101호</t>
    <phoneticPr fontId="1" type="noConversion"/>
  </si>
  <si>
    <t>010-6244-3079</t>
    <phoneticPr fontId="1" type="noConversion"/>
  </si>
  <si>
    <t>대전여자상업고등학교</t>
    <phoneticPr fontId="9" type="noConversion"/>
  </si>
  <si>
    <t>우송정보대학</t>
    <phoneticPr fontId="9" type="noConversion"/>
  </si>
  <si>
    <t>시각디자인과</t>
    <phoneticPr fontId="1" type="noConversion"/>
  </si>
  <si>
    <t>서울디지털대학</t>
    <phoneticPr fontId="1" type="noConversion"/>
  </si>
  <si>
    <t>디자인영상학부</t>
    <phoneticPr fontId="1" type="noConversion"/>
  </si>
  <si>
    <t>캐릭터아이넷</t>
    <phoneticPr fontId="1" type="noConversion"/>
  </si>
  <si>
    <t>애니메이션제작</t>
    <phoneticPr fontId="1" type="noConversion"/>
  </si>
  <si>
    <t>애니메이션제작</t>
    <phoneticPr fontId="1" type="noConversion"/>
  </si>
  <si>
    <t>IMT소프트</t>
    <phoneticPr fontId="1" type="noConversion"/>
  </si>
  <si>
    <t>웹컨텐츠제작</t>
    <phoneticPr fontId="1" type="noConversion"/>
  </si>
  <si>
    <t>텔미정보통신㈜</t>
    <phoneticPr fontId="1" type="noConversion"/>
  </si>
  <si>
    <t>디자이너</t>
    <phoneticPr fontId="1" type="noConversion"/>
  </si>
  <si>
    <t>책디자인</t>
    <phoneticPr fontId="1" type="noConversion"/>
  </si>
  <si>
    <t>에스케이네트워크인터넷㈜</t>
    <phoneticPr fontId="1" type="noConversion"/>
  </si>
  <si>
    <t>㈜씨엠투</t>
    <phoneticPr fontId="1" type="noConversion"/>
  </si>
  <si>
    <t>㈜디스아인</t>
    <phoneticPr fontId="1" type="noConversion"/>
  </si>
  <si>
    <t>김숙희</t>
    <phoneticPr fontId="1" type="noConversion"/>
  </si>
  <si>
    <t>597-522169-02-001</t>
    <phoneticPr fontId="1" type="noConversion"/>
  </si>
  <si>
    <t>1002-235-668776</t>
    <phoneticPr fontId="1" type="noConversion"/>
  </si>
  <si>
    <t>심순자</t>
    <phoneticPr fontId="1" type="noConversion"/>
  </si>
  <si>
    <t>570-146162-02-102</t>
    <phoneticPr fontId="1" type="noConversion"/>
  </si>
  <si>
    <t>마세영</t>
    <phoneticPr fontId="1" type="noConversion"/>
  </si>
  <si>
    <t>529-471528-02-101</t>
    <phoneticPr fontId="1" type="noConversion"/>
  </si>
  <si>
    <t>김소라</t>
    <phoneticPr fontId="1" type="noConversion"/>
  </si>
  <si>
    <t>김소라</t>
    <phoneticPr fontId="9" type="noConversion"/>
  </si>
  <si>
    <t>871113-2320914</t>
    <phoneticPr fontId="9" type="noConversion"/>
  </si>
  <si>
    <t>010-4455-7159</t>
    <phoneticPr fontId="1" type="noConversion"/>
  </si>
  <si>
    <t>홍천여자고등학교</t>
    <phoneticPr fontId="9" type="noConversion"/>
  </si>
  <si>
    <t>강원대학교</t>
    <phoneticPr fontId="9" type="noConversion"/>
  </si>
  <si>
    <t>생명공학과</t>
    <phoneticPr fontId="1" type="noConversion"/>
  </si>
  <si>
    <t>디자인팀</t>
    <phoneticPr fontId="1" type="noConversion"/>
  </si>
  <si>
    <t>세광음악출판사</t>
    <phoneticPr fontId="1" type="noConversion"/>
  </si>
  <si>
    <t>1002-551-003339</t>
    <phoneticPr fontId="1" type="noConversion"/>
  </si>
  <si>
    <t>800319-2009518</t>
    <phoneticPr fontId="9" type="noConversion"/>
  </si>
  <si>
    <t>이직</t>
    <phoneticPr fontId="1" type="noConversion"/>
  </si>
  <si>
    <t>정 용 상</t>
    <phoneticPr fontId="9" type="noConversion"/>
  </si>
  <si>
    <t>790716-1550711</t>
    <phoneticPr fontId="9" type="noConversion"/>
  </si>
  <si>
    <t>서울 금천구 독산3동 973번지</t>
    <phoneticPr fontId="1" type="noConversion"/>
  </si>
  <si>
    <t>여명빌라 B04호</t>
    <phoneticPr fontId="1" type="noConversion"/>
  </si>
  <si>
    <t>010-3007-9040</t>
    <phoneticPr fontId="1" type="noConversion"/>
  </si>
  <si>
    <t xml:space="preserve">광주 인성 고등학교 </t>
    <phoneticPr fontId="9" type="noConversion"/>
  </si>
  <si>
    <t>1997-03~2004-02</t>
    <phoneticPr fontId="9" type="noConversion"/>
  </si>
  <si>
    <t>고려대학교</t>
    <phoneticPr fontId="9" type="noConversion"/>
  </si>
  <si>
    <t>수학과</t>
    <phoneticPr fontId="1" type="noConversion"/>
  </si>
  <si>
    <t>컨텐츠관리</t>
    <phoneticPr fontId="1" type="noConversion"/>
  </si>
  <si>
    <t>㈜오투라인</t>
    <phoneticPr fontId="1" type="noConversion"/>
  </si>
  <si>
    <t>수학교사</t>
    <phoneticPr fontId="1" type="noConversion"/>
  </si>
  <si>
    <t>해보라학교</t>
    <phoneticPr fontId="1" type="noConversion"/>
  </si>
  <si>
    <t>교사</t>
    <phoneticPr fontId="1" type="noConversion"/>
  </si>
  <si>
    <t>정양식</t>
    <phoneticPr fontId="1" type="noConversion"/>
  </si>
  <si>
    <t>위정희</t>
    <phoneticPr fontId="1" type="noConversion"/>
  </si>
  <si>
    <t>정유진</t>
    <phoneticPr fontId="1" type="noConversion"/>
  </si>
  <si>
    <t>정용상</t>
    <phoneticPr fontId="1" type="noConversion"/>
  </si>
  <si>
    <t>심순자(03.01)</t>
    <phoneticPr fontId="1" type="noConversion"/>
  </si>
  <si>
    <t>김숙희(03.01)</t>
    <phoneticPr fontId="1" type="noConversion"/>
  </si>
  <si>
    <t>마세영(03.17)</t>
    <phoneticPr fontId="1" type="noConversion"/>
  </si>
  <si>
    <t>김소라(03.24)</t>
    <phoneticPr fontId="1" type="noConversion"/>
  </si>
  <si>
    <t>정용상(09.01)</t>
    <phoneticPr fontId="1" type="noConversion"/>
  </si>
  <si>
    <t>강재석(02.28)</t>
    <phoneticPr fontId="1" type="noConversion"/>
  </si>
  <si>
    <t>유종찬(03.31)</t>
    <phoneticPr fontId="1" type="noConversion"/>
  </si>
  <si>
    <t>김란아(07.22)</t>
    <phoneticPr fontId="1" type="noConversion"/>
  </si>
  <si>
    <t>김세영(07.31)</t>
    <phoneticPr fontId="1" type="noConversion"/>
  </si>
  <si>
    <t>김세영(01.01)</t>
    <phoneticPr fontId="1" type="noConversion"/>
  </si>
  <si>
    <t>박용희(11.30)</t>
    <phoneticPr fontId="1" type="noConversion"/>
  </si>
  <si>
    <t>노정현(11.30)</t>
    <phoneticPr fontId="1" type="noConversion"/>
  </si>
  <si>
    <t>1002-352-065742</t>
    <phoneticPr fontId="1" type="noConversion"/>
  </si>
  <si>
    <t>재활 및 개인사유</t>
    <phoneticPr fontId="1" type="noConversion"/>
  </si>
  <si>
    <t>㈜이유고연 이직</t>
    <phoneticPr fontId="1" type="noConversion"/>
  </si>
  <si>
    <t>서울시 서초구 잠원동</t>
    <phoneticPr fontId="1" type="noConversion"/>
  </si>
  <si>
    <t>신반포아파트2차 112-103호</t>
    <phoneticPr fontId="1" type="noConversion"/>
  </si>
  <si>
    <t>학원개발팀</t>
    <phoneticPr fontId="1" type="noConversion"/>
  </si>
  <si>
    <t>개발마케팅본부</t>
    <phoneticPr fontId="1" type="noConversion"/>
  </si>
  <si>
    <t>사업그룹장</t>
    <phoneticPr fontId="1" type="noConversion"/>
  </si>
  <si>
    <t>이러닝마케팅팀</t>
    <phoneticPr fontId="1" type="noConversion"/>
  </si>
  <si>
    <t>상무</t>
    <phoneticPr fontId="1" type="noConversion"/>
  </si>
  <si>
    <t>전무</t>
    <phoneticPr fontId="1" type="noConversion"/>
  </si>
  <si>
    <t>미필</t>
    <phoneticPr fontId="1" type="noConversion"/>
  </si>
  <si>
    <t>수석
부장</t>
    <phoneticPr fontId="1" type="noConversion"/>
  </si>
  <si>
    <t>650109-2011122</t>
    <phoneticPr fontId="1" type="noConversion"/>
  </si>
  <si>
    <t>건강상 문제</t>
    <phoneticPr fontId="1" type="noConversion"/>
  </si>
  <si>
    <t>861018-2155618</t>
    <phoneticPr fontId="9" type="noConversion"/>
  </si>
  <si>
    <t>정발산동785 아이스페이스 1603호</t>
    <phoneticPr fontId="1" type="noConversion"/>
  </si>
  <si>
    <t>워킹홀리대이</t>
    <phoneticPr fontId="1" type="noConversion"/>
  </si>
  <si>
    <t>2016년</t>
    <phoneticPr fontId="1" type="noConversion"/>
  </si>
  <si>
    <t>오우림</t>
    <phoneticPr fontId="1" type="noConversion"/>
  </si>
  <si>
    <t>퇴직</t>
    <phoneticPr fontId="1" type="noConversion"/>
  </si>
  <si>
    <t>개인사유</t>
    <phoneticPr fontId="1" type="noConversion"/>
  </si>
  <si>
    <t>개인사업</t>
    <phoneticPr fontId="1" type="noConversion"/>
  </si>
  <si>
    <t>유</t>
    <phoneticPr fontId="1" type="noConversion"/>
  </si>
  <si>
    <t>오우림</t>
    <phoneticPr fontId="1" type="noConversion"/>
  </si>
  <si>
    <t>오 우 림</t>
    <phoneticPr fontId="9" type="noConversion"/>
  </si>
  <si>
    <t>890622-1243412</t>
    <phoneticPr fontId="9" type="noConversion"/>
  </si>
  <si>
    <t>010-9504-6676</t>
    <phoneticPr fontId="1" type="noConversion"/>
  </si>
  <si>
    <t>2010년4월~2012년1월</t>
    <phoneticPr fontId="1" type="noConversion"/>
  </si>
  <si>
    <t>병장</t>
    <phoneticPr fontId="1" type="noConversion"/>
  </si>
  <si>
    <t>조종고등학교</t>
    <phoneticPr fontId="9" type="noConversion"/>
  </si>
  <si>
    <t>2008-03~2014-02</t>
    <phoneticPr fontId="9" type="noConversion"/>
  </si>
  <si>
    <t>건국대학교</t>
    <phoneticPr fontId="9" type="noConversion"/>
  </si>
  <si>
    <t>생명공학</t>
    <phoneticPr fontId="1" type="noConversion"/>
  </si>
  <si>
    <t>필</t>
    <phoneticPr fontId="1" type="noConversion"/>
  </si>
  <si>
    <t>무</t>
    <phoneticPr fontId="1" type="noConversion"/>
  </si>
  <si>
    <t>1002-354-559313</t>
    <phoneticPr fontId="1" type="noConversion"/>
  </si>
  <si>
    <t>재직</t>
    <phoneticPr fontId="1" type="noConversion"/>
  </si>
  <si>
    <t>사원</t>
    <phoneticPr fontId="1" type="noConversion"/>
  </si>
  <si>
    <t>원혜인</t>
    <phoneticPr fontId="1" type="noConversion"/>
  </si>
  <si>
    <t>연구소</t>
    <phoneticPr fontId="1" type="noConversion"/>
  </si>
  <si>
    <t>출판신사업본부</t>
    <phoneticPr fontId="1" type="noConversion"/>
  </si>
  <si>
    <t>학원사업본부</t>
    <phoneticPr fontId="1" type="noConversion"/>
  </si>
  <si>
    <t>개발2팀</t>
    <phoneticPr fontId="1" type="noConversion"/>
  </si>
  <si>
    <t>이러닝디자인팀</t>
    <phoneticPr fontId="1" type="noConversion"/>
  </si>
  <si>
    <t>가맹영업팀</t>
    <phoneticPr fontId="1" type="noConversion"/>
  </si>
  <si>
    <t>학원마케팅파트</t>
    <phoneticPr fontId="1" type="noConversion"/>
  </si>
  <si>
    <t>출판마케팅파트</t>
    <phoneticPr fontId="1" type="noConversion"/>
  </si>
  <si>
    <t>원 혜 인</t>
    <phoneticPr fontId="9" type="noConversion"/>
  </si>
  <si>
    <t>930517-2149815</t>
    <phoneticPr fontId="9" type="noConversion"/>
  </si>
  <si>
    <t>인천광역시 남동구</t>
    <phoneticPr fontId="1" type="noConversion"/>
  </si>
  <si>
    <t>백범로 404, 603호(간석동, 도시에창오피스텔)</t>
    <phoneticPr fontId="1" type="noConversion"/>
  </si>
  <si>
    <t>인천광역시 남동구 백범로 404, 603호(간석동, 도시에창오피스텔)</t>
    <phoneticPr fontId="1" type="noConversion"/>
  </si>
  <si>
    <t>010-7146-8853</t>
    <phoneticPr fontId="1" type="noConversion"/>
  </si>
  <si>
    <t>2012-03~2017-02</t>
    <phoneticPr fontId="9" type="noConversion"/>
  </si>
  <si>
    <t>덕성여자대학교</t>
    <phoneticPr fontId="9" type="noConversion"/>
  </si>
  <si>
    <t>정치외교학</t>
    <phoneticPr fontId="1" type="noConversion"/>
  </si>
  <si>
    <t>1002-056-522488</t>
    <phoneticPr fontId="1" type="noConversion"/>
  </si>
  <si>
    <t>경기도 고양시 일산동구 고봉로278번길 17, 207동 2401호(이편한세상아파트)</t>
    <phoneticPr fontId="1" type="noConversion"/>
  </si>
  <si>
    <t>경기도 고양시 일산동구</t>
    <phoneticPr fontId="1" type="noConversion"/>
  </si>
  <si>
    <t>고봉로278번길 17, 207동 2401호(이편한세상아파트)</t>
    <phoneticPr fontId="1" type="noConversion"/>
  </si>
  <si>
    <t>인천시 남동구 간석4동 청실아파트 가동 501호</t>
    <phoneticPr fontId="9" type="noConversion"/>
  </si>
  <si>
    <t>인천시 남동구 간석4동</t>
    <phoneticPr fontId="9" type="noConversion"/>
  </si>
  <si>
    <t>청실아파트 가동 501호</t>
    <phoneticPr fontId="9" type="noConversion"/>
  </si>
  <si>
    <t>서울시 중랑구 묵동 182-19 코코하우스 401호</t>
    <phoneticPr fontId="1" type="noConversion"/>
  </si>
  <si>
    <t>서울시 성북구 종암동 10-54번지 201호</t>
    <phoneticPr fontId="9" type="noConversion"/>
  </si>
  <si>
    <t>서울시 성북구</t>
    <phoneticPr fontId="9" type="noConversion"/>
  </si>
  <si>
    <t>종암동 10-54번지 201호</t>
    <phoneticPr fontId="9" type="noConversion"/>
  </si>
  <si>
    <t>경기도 용인시 수지구 풍덕천로 52 현대성우아파트 811-901호</t>
    <phoneticPr fontId="9" type="noConversion"/>
  </si>
  <si>
    <t>경기도 용인시 수지구</t>
    <phoneticPr fontId="9" type="noConversion"/>
  </si>
  <si>
    <t>풍덕천로 52 현대성우아파트 811-901호</t>
    <phoneticPr fontId="1" type="noConversion"/>
  </si>
  <si>
    <t>서울시 성동구 옥수동 매봉길15 옥수래미안리버젠 105-1105호</t>
    <phoneticPr fontId="1" type="noConversion"/>
  </si>
  <si>
    <t>서울시 성동구</t>
    <phoneticPr fontId="1" type="noConversion"/>
  </si>
  <si>
    <t>옥수동 매봉길15 옥수래미안리버젠 105-1105호</t>
    <phoneticPr fontId="1" type="noConversion"/>
  </si>
  <si>
    <t>고양동 푸른마을 101동 2102호</t>
    <phoneticPr fontId="1" type="noConversion"/>
  </si>
  <si>
    <t>서울시 마포구 동교동 154-24 302호</t>
    <phoneticPr fontId="9" type="noConversion"/>
  </si>
  <si>
    <t>서울시 마포구</t>
    <phoneticPr fontId="1" type="noConversion"/>
  </si>
  <si>
    <t>동교동 154-24 302호</t>
    <phoneticPr fontId="1" type="noConversion"/>
  </si>
  <si>
    <t>서울시 중랑구 면목동 31-32 301호</t>
    <phoneticPr fontId="9" type="noConversion"/>
  </si>
  <si>
    <t>서울시 중랑구</t>
    <phoneticPr fontId="1" type="noConversion"/>
  </si>
  <si>
    <t>면목동 31-32 301호</t>
    <phoneticPr fontId="1" type="noConversion"/>
  </si>
  <si>
    <t>개발2팀</t>
    <phoneticPr fontId="1" type="noConversion"/>
  </si>
  <si>
    <t>개발2팀</t>
    <phoneticPr fontId="1" type="noConversion"/>
  </si>
  <si>
    <t>연구소</t>
    <phoneticPr fontId="1" type="noConversion"/>
  </si>
  <si>
    <t>학원사업본부</t>
    <phoneticPr fontId="1" type="noConversion"/>
  </si>
  <si>
    <t>가맹영업팀</t>
    <phoneticPr fontId="1" type="noConversion"/>
  </si>
  <si>
    <t>출판신사업본부</t>
    <phoneticPr fontId="1" type="noConversion"/>
  </si>
  <si>
    <t>학원사업본부</t>
    <phoneticPr fontId="1" type="noConversion"/>
  </si>
  <si>
    <t>연구소</t>
    <phoneticPr fontId="1" type="noConversion"/>
  </si>
  <si>
    <t>학원마케팅파트</t>
    <phoneticPr fontId="1" type="noConversion"/>
  </si>
  <si>
    <t>출판마케팅파트</t>
    <phoneticPr fontId="1" type="noConversion"/>
  </si>
  <si>
    <t>오우림(11.01)</t>
    <phoneticPr fontId="1" type="noConversion"/>
  </si>
  <si>
    <t>이종명(1.25)</t>
    <phoneticPr fontId="1" type="noConversion"/>
  </si>
  <si>
    <t>최보나(4.01)</t>
    <phoneticPr fontId="1" type="noConversion"/>
  </si>
  <si>
    <t>정혜영(4.30)</t>
    <phoneticPr fontId="1" type="noConversion"/>
  </si>
  <si>
    <t>배은서(4.29)</t>
    <phoneticPr fontId="1" type="noConversion"/>
  </si>
  <si>
    <t>유민재(7.01)</t>
    <phoneticPr fontId="1" type="noConversion"/>
  </si>
  <si>
    <t>김민식(8.31)</t>
    <phoneticPr fontId="1" type="noConversion"/>
  </si>
  <si>
    <t>오준영(10.15)</t>
    <phoneticPr fontId="1" type="noConversion"/>
  </si>
  <si>
    <t>명수진(1.22)</t>
    <phoneticPr fontId="1" type="noConversion"/>
  </si>
  <si>
    <t>박미영</t>
    <phoneticPr fontId="1" type="noConversion"/>
  </si>
  <si>
    <t>연구소</t>
    <phoneticPr fontId="1" type="noConversion"/>
  </si>
  <si>
    <t>이러닝디자인팀</t>
    <phoneticPr fontId="1" type="noConversion"/>
  </si>
  <si>
    <t>박 미 영</t>
    <phoneticPr fontId="9" type="noConversion"/>
  </si>
  <si>
    <t>740310-2144119</t>
    <phoneticPr fontId="9" type="noConversion"/>
  </si>
  <si>
    <t>010-5161-2536</t>
    <phoneticPr fontId="1" type="noConversion"/>
  </si>
  <si>
    <t>연구소</t>
    <phoneticPr fontId="1" type="noConversion"/>
  </si>
  <si>
    <t>1998-03~2000-02</t>
    <phoneticPr fontId="1" type="noConversion"/>
  </si>
  <si>
    <t>인천대학교</t>
    <phoneticPr fontId="1" type="noConversion"/>
  </si>
  <si>
    <t>영어과</t>
    <phoneticPr fontId="1" type="noConversion"/>
  </si>
  <si>
    <t>무</t>
    <phoneticPr fontId="1" type="noConversion"/>
  </si>
  <si>
    <t>1002-756-804471</t>
    <phoneticPr fontId="1" type="noConversion"/>
  </si>
  <si>
    <t>재직</t>
    <phoneticPr fontId="1" type="noConversion"/>
  </si>
  <si>
    <t>세종시 이사</t>
    <phoneticPr fontId="1" type="noConversion"/>
  </si>
  <si>
    <t>개인사유</t>
    <phoneticPr fontId="1" type="noConversion"/>
  </si>
  <si>
    <t>육아</t>
    <phoneticPr fontId="1" type="noConversion"/>
  </si>
  <si>
    <t>이동희</t>
    <phoneticPr fontId="1" type="noConversion"/>
  </si>
  <si>
    <t>이 동 희</t>
    <phoneticPr fontId="1" type="noConversion"/>
  </si>
  <si>
    <t>서울시 도봉구</t>
    <phoneticPr fontId="1" type="noConversion"/>
  </si>
  <si>
    <t>시루봉로25길 30(도봉동)</t>
    <phoneticPr fontId="1" type="noConversion"/>
  </si>
  <si>
    <t>서울특별시 도봉구 시루봉로25길 30 (도봉동)</t>
    <phoneticPr fontId="1" type="noConversion"/>
  </si>
  <si>
    <t>010-2589-9400</t>
    <phoneticPr fontId="1" type="noConversion"/>
  </si>
  <si>
    <t>2012-03~2017-02</t>
    <phoneticPr fontId="1" type="noConversion"/>
  </si>
  <si>
    <t>동덕여대</t>
    <phoneticPr fontId="1" type="noConversion"/>
  </si>
  <si>
    <t>국문학</t>
    <phoneticPr fontId="1" type="noConversion"/>
  </si>
  <si>
    <t>무</t>
    <phoneticPr fontId="1" type="noConversion"/>
  </si>
  <si>
    <t>재직</t>
    <phoneticPr fontId="1" type="noConversion"/>
  </si>
  <si>
    <t>사원</t>
    <phoneticPr fontId="1" type="noConversion"/>
  </si>
  <si>
    <t>최준석</t>
    <phoneticPr fontId="1" type="noConversion"/>
  </si>
  <si>
    <t>최 준 석</t>
    <phoneticPr fontId="1" type="noConversion"/>
  </si>
  <si>
    <t>830130-1178327</t>
    <phoneticPr fontId="1" type="noConversion"/>
  </si>
  <si>
    <t>경기도 김포시</t>
    <phoneticPr fontId="1" type="noConversion"/>
  </si>
  <si>
    <t>봉화로59-17 농장마을 신안아파트 105-702</t>
    <phoneticPr fontId="1" type="noConversion"/>
  </si>
  <si>
    <t>경기도 김포시 봉화로59-17 농장마을 신안아파트 105-702</t>
    <phoneticPr fontId="1" type="noConversion"/>
  </si>
  <si>
    <t>010-7189-0243</t>
    <phoneticPr fontId="1" type="noConversion"/>
  </si>
  <si>
    <t>건설기계조종사면허</t>
    <phoneticPr fontId="1" type="noConversion"/>
  </si>
  <si>
    <t>2003-2005</t>
    <phoneticPr fontId="1" type="noConversion"/>
  </si>
  <si>
    <t>2001-03~2003-02</t>
    <phoneticPr fontId="1" type="noConversion"/>
  </si>
  <si>
    <t>동국대 전산원</t>
    <phoneticPr fontId="1" type="noConversion"/>
  </si>
  <si>
    <t>인터넷정보</t>
    <phoneticPr fontId="1" type="noConversion"/>
  </si>
  <si>
    <t>물류팀</t>
    <phoneticPr fontId="1" type="noConversion"/>
  </si>
  <si>
    <t>날개물류</t>
    <phoneticPr fontId="1" type="noConversion"/>
  </si>
  <si>
    <t>필</t>
    <phoneticPr fontId="1" type="noConversion"/>
  </si>
  <si>
    <t>이화종</t>
    <phoneticPr fontId="1" type="noConversion"/>
  </si>
  <si>
    <t>이 화 종</t>
    <phoneticPr fontId="1" type="noConversion"/>
  </si>
  <si>
    <t>770603-1019410</t>
    <phoneticPr fontId="1" type="noConversion"/>
  </si>
  <si>
    <t>경기도 부천시</t>
    <phoneticPr fontId="1" type="noConversion"/>
  </si>
  <si>
    <t>중동로 71번길 뉴서울아파트 103-1201호</t>
    <phoneticPr fontId="1" type="noConversion"/>
  </si>
  <si>
    <t>경기도 부천시 중동로 71번길 뉴서울아파트 103-1201호</t>
    <phoneticPr fontId="1" type="noConversion"/>
  </si>
  <si>
    <t>010-9475-5651</t>
    <phoneticPr fontId="1" type="noConversion"/>
  </si>
  <si>
    <t>1998-05 ~ 2000-11</t>
    <phoneticPr fontId="1" type="noConversion"/>
  </si>
  <si>
    <t>군악병</t>
    <phoneticPr fontId="1" type="noConversion"/>
  </si>
  <si>
    <t>1998-03 ~ 2004-03</t>
    <phoneticPr fontId="1" type="noConversion"/>
  </si>
  <si>
    <t>상지대</t>
    <phoneticPr fontId="1" type="noConversion"/>
  </si>
  <si>
    <t>유</t>
    <phoneticPr fontId="1" type="noConversion"/>
  </si>
  <si>
    <t>유 기 선</t>
    <phoneticPr fontId="1" type="noConversion"/>
  </si>
  <si>
    <t>891111-2055415</t>
    <phoneticPr fontId="1" type="noConversion"/>
  </si>
  <si>
    <t>서울시 서초구</t>
    <phoneticPr fontId="1" type="noConversion"/>
  </si>
  <si>
    <t>반포2동 애미안 117-603</t>
    <phoneticPr fontId="1" type="noConversion"/>
  </si>
  <si>
    <t>서울시 서초구 반포2동 애미안 117-603</t>
    <phoneticPr fontId="1" type="noConversion"/>
  </si>
  <si>
    <t>010-4723-3238</t>
    <phoneticPr fontId="1" type="noConversion"/>
  </si>
  <si>
    <t>2008.02~2012.02</t>
    <phoneticPr fontId="1" type="noConversion"/>
  </si>
  <si>
    <t>서강대</t>
    <phoneticPr fontId="1" type="noConversion"/>
  </si>
  <si>
    <t>2012.02~2014.08</t>
    <phoneticPr fontId="1" type="noConversion"/>
  </si>
  <si>
    <t>연세대</t>
    <phoneticPr fontId="1" type="noConversion"/>
  </si>
  <si>
    <t>수학교육과</t>
    <phoneticPr fontId="1" type="noConversion"/>
  </si>
  <si>
    <t>유기선</t>
    <phoneticPr fontId="1" type="noConversion"/>
  </si>
  <si>
    <t>연구소</t>
    <phoneticPr fontId="1" type="noConversion"/>
  </si>
  <si>
    <t>조 성 아</t>
    <phoneticPr fontId="1" type="noConversion"/>
  </si>
  <si>
    <t>901121-2052111</t>
    <phoneticPr fontId="1" type="noConversion"/>
  </si>
  <si>
    <t>서울시 광진구</t>
    <phoneticPr fontId="1" type="noConversion"/>
  </si>
  <si>
    <t>구의강변로 11 5동 1006호</t>
    <phoneticPr fontId="1" type="noConversion"/>
  </si>
  <si>
    <t>서울시 광진구 구의강변로 11 5동 1006호</t>
    <phoneticPr fontId="1" type="noConversion"/>
  </si>
  <si>
    <t>010-9095-0353</t>
    <phoneticPr fontId="1" type="noConversion"/>
  </si>
  <si>
    <t>2010.03~2016.08</t>
    <phoneticPr fontId="1" type="noConversion"/>
  </si>
  <si>
    <t>서울여자대학교</t>
    <phoneticPr fontId="1" type="noConversion"/>
  </si>
  <si>
    <t>조성아</t>
    <phoneticPr fontId="1" type="noConversion"/>
  </si>
  <si>
    <t>2017년</t>
    <phoneticPr fontId="1" type="noConversion"/>
  </si>
  <si>
    <t>원혜인(2.14)</t>
    <phoneticPr fontId="1" type="noConversion"/>
  </si>
  <si>
    <t>박미영(3.20)</t>
    <phoneticPr fontId="1" type="noConversion"/>
  </si>
  <si>
    <t>이동희(7.1)</t>
    <phoneticPr fontId="1" type="noConversion"/>
  </si>
  <si>
    <t>이화종(10.23)</t>
    <phoneticPr fontId="1" type="noConversion"/>
  </si>
  <si>
    <t>최준석(10.23)</t>
    <phoneticPr fontId="1" type="noConversion"/>
  </si>
  <si>
    <t>마세영(3.10)</t>
    <phoneticPr fontId="1" type="noConversion"/>
  </si>
  <si>
    <t>김형인(5.16)</t>
    <phoneticPr fontId="1" type="noConversion"/>
  </si>
  <si>
    <t>강철구(8.30)</t>
    <phoneticPr fontId="1" type="noConversion"/>
  </si>
  <si>
    <t>김용권(6.30)</t>
    <phoneticPr fontId="1" type="noConversion"/>
  </si>
  <si>
    <t>911014-2013317</t>
    <phoneticPr fontId="1" type="noConversion"/>
  </si>
  <si>
    <t>이 승 희</t>
    <phoneticPr fontId="1" type="noConversion"/>
  </si>
  <si>
    <t>920112-1030511</t>
    <phoneticPr fontId="1" type="noConversion"/>
  </si>
  <si>
    <t>서울시 동작구</t>
    <phoneticPr fontId="1" type="noConversion"/>
  </si>
  <si>
    <t>동작대로29길 119 109-1103호(사당동, 극동아파트)</t>
    <phoneticPr fontId="1" type="noConversion"/>
  </si>
  <si>
    <t>서울시 동작구 동작대로29길 119 109-1103호(사당동, 극동아파트)</t>
    <phoneticPr fontId="1" type="noConversion"/>
  </si>
  <si>
    <t>010-7273-1393</t>
    <phoneticPr fontId="1" type="noConversion"/>
  </si>
  <si>
    <t>2009~2011</t>
    <phoneticPr fontId="1" type="noConversion"/>
  </si>
  <si>
    <t>Morthwest Missouri state University</t>
    <phoneticPr fontId="1" type="noConversion"/>
  </si>
  <si>
    <t>Mathmatics &amp; Science</t>
    <phoneticPr fontId="1" type="noConversion"/>
  </si>
  <si>
    <t>2011~2015</t>
    <phoneticPr fontId="1" type="noConversion"/>
  </si>
  <si>
    <t>Boston University</t>
    <phoneticPr fontId="1" type="noConversion"/>
  </si>
  <si>
    <t>chemistry</t>
    <phoneticPr fontId="1" type="noConversion"/>
  </si>
  <si>
    <t>이승희</t>
    <phoneticPr fontId="1" type="noConversion"/>
  </si>
  <si>
    <t>필</t>
    <phoneticPr fontId="1" type="noConversion"/>
  </si>
  <si>
    <t>무</t>
    <phoneticPr fontId="1" type="noConversion"/>
  </si>
  <si>
    <t>2018년</t>
    <phoneticPr fontId="1" type="noConversion"/>
  </si>
  <si>
    <t>조성아(2.23)</t>
    <phoneticPr fontId="1" type="noConversion"/>
  </si>
  <si>
    <t>유기선(2.23)</t>
    <phoneticPr fontId="1" type="noConversion"/>
  </si>
  <si>
    <t>이승희(6.1)</t>
    <phoneticPr fontId="1" type="noConversion"/>
  </si>
  <si>
    <t>박대헌(1.10)</t>
    <phoneticPr fontId="1" type="noConversion"/>
  </si>
  <si>
    <t>이치영(1.31)</t>
    <phoneticPr fontId="1" type="noConversion"/>
  </si>
  <si>
    <t>860221-1466326</t>
  </si>
  <si>
    <t>인천시 남구 숙골로 88번길 46(도화동,e편한세상)601-2404호</t>
    <phoneticPr fontId="1" type="noConversion"/>
  </si>
  <si>
    <t>010-2256-9299</t>
    <phoneticPr fontId="1" type="noConversion"/>
  </si>
  <si>
    <t>오메가포인트</t>
    <phoneticPr fontId="1" type="noConversion"/>
  </si>
  <si>
    <t>시매쓰 송도</t>
    <phoneticPr fontId="1" type="noConversion"/>
  </si>
  <si>
    <t>상담관리</t>
    <phoneticPr fontId="1" type="noConversion"/>
  </si>
  <si>
    <t>한세희</t>
    <phoneticPr fontId="1" type="noConversion"/>
  </si>
  <si>
    <t>필</t>
    <phoneticPr fontId="1" type="noConversion"/>
  </si>
  <si>
    <t>유</t>
    <phoneticPr fontId="1" type="noConversion"/>
  </si>
  <si>
    <t>숙골로 88번길 46(도화동,e편한세상)601-2404호</t>
    <phoneticPr fontId="1" type="noConversion"/>
  </si>
  <si>
    <t>인천시 남구</t>
    <phoneticPr fontId="1" type="noConversion"/>
  </si>
  <si>
    <t>1002-647-582526</t>
  </si>
  <si>
    <t>2019년</t>
  </si>
  <si>
    <t>박대헌(2.11)</t>
    <phoneticPr fontId="1" type="noConversion"/>
  </si>
  <si>
    <t>2020년</t>
  </si>
  <si>
    <t>김현종(6.1)</t>
    <phoneticPr fontId="1" type="noConversion"/>
  </si>
  <si>
    <t>김종순(9.7)</t>
    <phoneticPr fontId="1" type="noConversion"/>
  </si>
  <si>
    <t>심순자(12.31)</t>
    <phoneticPr fontId="1" type="noConversion"/>
  </si>
  <si>
    <t>안다애</t>
    <phoneticPr fontId="1" type="noConversion"/>
  </si>
  <si>
    <t>박유린</t>
    <phoneticPr fontId="1" type="noConversion"/>
  </si>
  <si>
    <t>장호경</t>
    <phoneticPr fontId="1" type="noConversion"/>
  </si>
  <si>
    <t>김문수</t>
    <phoneticPr fontId="1" type="noConversion"/>
  </si>
  <si>
    <t>김현종</t>
    <phoneticPr fontId="1" type="noConversion"/>
  </si>
  <si>
    <t>김종순</t>
    <phoneticPr fontId="1" type="noConversion"/>
  </si>
  <si>
    <t>정용상(12.31)</t>
    <phoneticPr fontId="1" type="noConversion"/>
  </si>
  <si>
    <t>이유미(12.31)</t>
    <phoneticPr fontId="1" type="noConversion"/>
  </si>
  <si>
    <t>김재근(7.19)</t>
    <phoneticPr fontId="1" type="noConversion"/>
  </si>
  <si>
    <t>원혜인(2.28)</t>
    <phoneticPr fontId="1" type="noConversion"/>
  </si>
  <si>
    <t>구자홍</t>
    <phoneticPr fontId="1" type="noConversion"/>
  </si>
  <si>
    <t>2020년</t>
    <phoneticPr fontId="1" type="noConversion"/>
  </si>
  <si>
    <t>2021년</t>
  </si>
  <si>
    <t>2021년</t>
    <phoneticPr fontId="1" type="noConversion"/>
  </si>
  <si>
    <t>2022년</t>
  </si>
  <si>
    <t>2022년</t>
    <phoneticPr fontId="1" type="noConversion"/>
  </si>
  <si>
    <t>지성구</t>
    <phoneticPr fontId="1" type="noConversion"/>
  </si>
  <si>
    <t>김문수(12.1)</t>
    <phoneticPr fontId="1" type="noConversion"/>
  </si>
  <si>
    <t>구자홍(12.6)</t>
    <phoneticPr fontId="1" type="noConversion"/>
  </si>
  <si>
    <t>김문수(3.1)</t>
    <phoneticPr fontId="1" type="noConversion"/>
  </si>
  <si>
    <t>유기선(11.1)</t>
    <phoneticPr fontId="1" type="noConversion"/>
  </si>
  <si>
    <t>박대헌(4.30)</t>
    <phoneticPr fontId="1" type="noConversion"/>
  </si>
  <si>
    <t>이승희(5.31)</t>
    <phoneticPr fontId="1" type="noConversion"/>
  </si>
  <si>
    <t>김길중(6.30)</t>
    <phoneticPr fontId="1" type="noConversion"/>
  </si>
  <si>
    <t>지성구(8.8)</t>
    <phoneticPr fontId="1" type="noConversion"/>
  </si>
  <si>
    <t>안 다 애</t>
    <phoneticPr fontId="1" type="noConversion"/>
  </si>
  <si>
    <t>940613-2221415</t>
    <phoneticPr fontId="1" type="noConversion"/>
  </si>
  <si>
    <t>경기도 양주시</t>
    <phoneticPr fontId="1" type="noConversion"/>
  </si>
  <si>
    <t>옥정서로130 915-2904호</t>
    <phoneticPr fontId="1" type="noConversion"/>
  </si>
  <si>
    <t>경기도 양주시 옥정서로130 915-2904호</t>
    <phoneticPr fontId="1" type="noConversion"/>
  </si>
  <si>
    <t>삼육대학교</t>
    <phoneticPr fontId="1" type="noConversion"/>
  </si>
  <si>
    <t>2014.03~2018.08</t>
    <phoneticPr fontId="1" type="noConversion"/>
  </si>
  <si>
    <t>최미애</t>
    <phoneticPr fontId="1" type="noConversion"/>
  </si>
  <si>
    <t>이러닝디자인마케팅팀</t>
    <phoneticPr fontId="1" type="noConversion"/>
  </si>
  <si>
    <t>950915-2025817</t>
    <phoneticPr fontId="1" type="noConversion"/>
  </si>
  <si>
    <t>아차산로40길 10-6 C동 501호</t>
    <phoneticPr fontId="1" type="noConversion"/>
  </si>
  <si>
    <t>서울시 광진구 아차산로40길 10-6 C동 501호</t>
    <phoneticPr fontId="1" type="noConversion"/>
  </si>
  <si>
    <t>010-3137-1963</t>
    <phoneticPr fontId="1" type="noConversion"/>
  </si>
  <si>
    <t>010-2369-3204</t>
    <phoneticPr fontId="1" type="noConversion"/>
  </si>
  <si>
    <t>경희대학교</t>
    <phoneticPr fontId="1" type="noConversion"/>
  </si>
  <si>
    <t>유선주</t>
    <phoneticPr fontId="1" type="noConversion"/>
  </si>
  <si>
    <t>박준영</t>
    <phoneticPr fontId="1" type="noConversion"/>
  </si>
  <si>
    <t>개발팀</t>
    <phoneticPr fontId="1" type="noConversion"/>
  </si>
  <si>
    <t>890513-1018825</t>
    <phoneticPr fontId="1" type="noConversion"/>
  </si>
  <si>
    <t>인천광역시 서구</t>
    <phoneticPr fontId="1" type="noConversion"/>
  </si>
  <si>
    <t>승학로 495번길 7 101-1803호</t>
    <phoneticPr fontId="1" type="noConversion"/>
  </si>
  <si>
    <t>010-2620-5532</t>
    <phoneticPr fontId="1" type="noConversion"/>
  </si>
  <si>
    <t>2008.03~2015.02</t>
    <phoneticPr fontId="1" type="noConversion"/>
  </si>
  <si>
    <t>국민대학교</t>
    <phoneticPr fontId="1" type="noConversion"/>
  </si>
  <si>
    <t>2015.03~2017.08</t>
    <phoneticPr fontId="1" type="noConversion"/>
  </si>
  <si>
    <t>성균관대학교 대학원</t>
    <phoneticPr fontId="1" type="noConversion"/>
  </si>
  <si>
    <t>수학부</t>
    <phoneticPr fontId="1" type="noConversion"/>
  </si>
  <si>
    <t>정스터디학원</t>
    <phoneticPr fontId="1" type="noConversion"/>
  </si>
  <si>
    <t>장석기</t>
    <phoneticPr fontId="1" type="noConversion"/>
  </si>
  <si>
    <t>박오순</t>
    <phoneticPr fontId="1" type="noConversion"/>
  </si>
  <si>
    <t>911008-1046610</t>
    <phoneticPr fontId="1" type="noConversion"/>
  </si>
  <si>
    <t>서울특별시 마포구</t>
    <phoneticPr fontId="1" type="noConversion"/>
  </si>
  <si>
    <t>만리재로6길 3-24</t>
    <phoneticPr fontId="1" type="noConversion"/>
  </si>
  <si>
    <t>서울특별시 마포구 만리재로6길 3-24</t>
    <phoneticPr fontId="1" type="noConversion"/>
  </si>
  <si>
    <t>010-4550-4839</t>
    <phoneticPr fontId="1" type="noConversion"/>
  </si>
  <si>
    <t>2011.04.25~2013.04.24</t>
    <phoneticPr fontId="1" type="noConversion"/>
  </si>
  <si>
    <t>공군</t>
    <phoneticPr fontId="1" type="noConversion"/>
  </si>
  <si>
    <t>2010.03~2018.02</t>
    <phoneticPr fontId="1" type="noConversion"/>
  </si>
  <si>
    <t>정보통신전자공학</t>
    <phoneticPr fontId="1" type="noConversion"/>
  </si>
  <si>
    <t>941012-2244712</t>
    <phoneticPr fontId="1" type="noConversion"/>
  </si>
  <si>
    <t>서울특별시 중랑구</t>
    <phoneticPr fontId="1" type="noConversion"/>
  </si>
  <si>
    <t>망우로73길 71</t>
    <phoneticPr fontId="1" type="noConversion"/>
  </si>
  <si>
    <t>서울특별시 중랑구 망우로73길 71</t>
    <phoneticPr fontId="1" type="noConversion"/>
  </si>
  <si>
    <t>010-7576-4712</t>
    <phoneticPr fontId="1" type="noConversion"/>
  </si>
  <si>
    <t>2013.03~2016.12</t>
    <phoneticPr fontId="1" type="noConversion"/>
  </si>
  <si>
    <t>강원대학교</t>
    <phoneticPr fontId="1" type="noConversion"/>
  </si>
  <si>
    <t>멀티디자인과</t>
    <phoneticPr fontId="1" type="noConversion"/>
  </si>
  <si>
    <t>콘텐츠개발</t>
    <phoneticPr fontId="1" type="noConversion"/>
  </si>
  <si>
    <t>어뮤즈트레블</t>
    <phoneticPr fontId="1" type="noConversion"/>
  </si>
  <si>
    <t>870228-1082425</t>
    <phoneticPr fontId="1" type="noConversion"/>
  </si>
  <si>
    <t>서울특별시 강동구</t>
    <phoneticPr fontId="1" type="noConversion"/>
  </si>
  <si>
    <t>아리수로93가길 110, 403-1401호</t>
    <phoneticPr fontId="1" type="noConversion"/>
  </si>
  <si>
    <t>서울특별시 강동구 아리수로93가길 110, 403-1401호</t>
    <phoneticPr fontId="1" type="noConversion"/>
  </si>
  <si>
    <t>010-7274-9932</t>
    <phoneticPr fontId="1" type="noConversion"/>
  </si>
  <si>
    <t>2015.03~2017.02</t>
    <phoneticPr fontId="1" type="noConversion"/>
  </si>
  <si>
    <t>수원대학교</t>
    <phoneticPr fontId="1" type="noConversion"/>
  </si>
  <si>
    <t>성균관대학교</t>
    <phoneticPr fontId="1" type="noConversion"/>
  </si>
  <si>
    <t>비트루브</t>
    <phoneticPr fontId="1" type="noConversion"/>
  </si>
  <si>
    <t>유예지</t>
    <phoneticPr fontId="1" type="noConversion"/>
  </si>
  <si>
    <t>경영총괄실</t>
    <phoneticPr fontId="1" type="noConversion"/>
  </si>
  <si>
    <t>직영교육팀</t>
    <phoneticPr fontId="1" type="noConversion"/>
  </si>
  <si>
    <t>770817-1079521</t>
    <phoneticPr fontId="1" type="noConversion"/>
  </si>
  <si>
    <t>월드고양로 19, 205-4202호</t>
    <phoneticPr fontId="1" type="noConversion"/>
  </si>
  <si>
    <t>경기도 고양시 일산동구 월드고양로 19, 205-4202호</t>
    <phoneticPr fontId="1" type="noConversion"/>
  </si>
  <si>
    <t>010-6613-3079</t>
    <phoneticPr fontId="1" type="noConversion"/>
  </si>
  <si>
    <t>건설기계조종사</t>
    <phoneticPr fontId="1" type="noConversion"/>
  </si>
  <si>
    <t>2022.7.12</t>
    <phoneticPr fontId="1" type="noConversion"/>
  </si>
  <si>
    <t>1997.03~2003.02</t>
    <phoneticPr fontId="1" type="noConversion"/>
  </si>
  <si>
    <t>가천대학교</t>
    <phoneticPr fontId="1" type="noConversion"/>
  </si>
  <si>
    <t>체육전문학</t>
    <phoneticPr fontId="1" type="noConversion"/>
  </si>
  <si>
    <t>물류</t>
    <phoneticPr fontId="1" type="noConversion"/>
  </si>
  <si>
    <t>팬시로비</t>
    <phoneticPr fontId="1" type="noConversion"/>
  </si>
  <si>
    <t>주임</t>
    <phoneticPr fontId="1" type="noConversion"/>
  </si>
  <si>
    <t>헤이런제이</t>
    <phoneticPr fontId="1" type="noConversion"/>
  </si>
  <si>
    <t>카피어랜드</t>
    <phoneticPr fontId="1" type="noConversion"/>
  </si>
  <si>
    <t>최은주</t>
    <phoneticPr fontId="1" type="noConversion"/>
  </si>
  <si>
    <t>지서진</t>
    <phoneticPr fontId="1" type="noConversion"/>
  </si>
  <si>
    <t>지예진</t>
    <phoneticPr fontId="1" type="noConversion"/>
  </si>
  <si>
    <t>631110-1552811</t>
    <phoneticPr fontId="1" type="noConversion"/>
  </si>
  <si>
    <t>서울 강동구</t>
    <phoneticPr fontId="1" type="noConversion"/>
  </si>
  <si>
    <t>고덕로333, 112-2202호</t>
    <phoneticPr fontId="1" type="noConversion"/>
  </si>
  <si>
    <t>서울 강동구 고덕로333, 112-2202호</t>
    <phoneticPr fontId="1" type="noConversion"/>
  </si>
  <si>
    <t>010-5398-6777</t>
    <phoneticPr fontId="1" type="noConversion"/>
  </si>
  <si>
    <t>박화란</t>
    <phoneticPr fontId="1" type="noConversion"/>
  </si>
  <si>
    <t>김동이</t>
    <phoneticPr fontId="1" type="noConversion"/>
  </si>
  <si>
    <t>김동규</t>
    <phoneticPr fontId="1" type="noConversion"/>
  </si>
  <si>
    <t>1982.03~1989.02</t>
    <phoneticPr fontId="1" type="noConversion"/>
  </si>
  <si>
    <t>한양대학교</t>
    <phoneticPr fontId="1" type="noConversion"/>
  </si>
  <si>
    <t>재료공학과</t>
    <phoneticPr fontId="1" type="noConversion"/>
  </si>
  <si>
    <t>대우전자</t>
    <phoneticPr fontId="1" type="noConversion"/>
  </si>
  <si>
    <t>대우 대만법인</t>
    <phoneticPr fontId="1" type="noConversion"/>
  </si>
  <si>
    <t>East Co.,Ltd</t>
    <phoneticPr fontId="1" type="noConversion"/>
  </si>
  <si>
    <t>대표</t>
    <phoneticPr fontId="1" type="noConversion"/>
  </si>
  <si>
    <t>singatron korea</t>
    <phoneticPr fontId="1" type="noConversion"/>
  </si>
  <si>
    <t>지사장</t>
    <phoneticPr fontId="1" type="noConversion"/>
  </si>
  <si>
    <t>허철우</t>
    <phoneticPr fontId="1" type="noConversion"/>
  </si>
  <si>
    <t>901106-1169514</t>
    <phoneticPr fontId="1" type="noConversion"/>
  </si>
  <si>
    <t>경기도 성남시</t>
    <phoneticPr fontId="1" type="noConversion"/>
  </si>
  <si>
    <t>010-5749-1511</t>
    <phoneticPr fontId="1" type="noConversion"/>
  </si>
  <si>
    <t>한국교통대학교</t>
    <phoneticPr fontId="1" type="noConversion"/>
  </si>
  <si>
    <t>전자공학과</t>
    <phoneticPr fontId="1" type="noConversion"/>
  </si>
  <si>
    <t>올댓에디팅</t>
    <phoneticPr fontId="1" type="noConversion"/>
  </si>
  <si>
    <t>조판</t>
    <phoneticPr fontId="1" type="noConversion"/>
  </si>
  <si>
    <t>포토샵</t>
    <phoneticPr fontId="1" type="noConversion"/>
  </si>
  <si>
    <t>메이크원</t>
    <phoneticPr fontId="1" type="noConversion"/>
  </si>
  <si>
    <t>허용회</t>
    <phoneticPr fontId="1" type="noConversion"/>
  </si>
  <si>
    <t>김형숙</t>
    <phoneticPr fontId="1" type="noConversion"/>
  </si>
  <si>
    <t>허자람</t>
    <phoneticPr fontId="1" type="noConversion"/>
  </si>
  <si>
    <t>형제</t>
    <phoneticPr fontId="1" type="noConversion"/>
  </si>
  <si>
    <t>최준석(9.1)</t>
    <phoneticPr fontId="1" type="noConversion"/>
  </si>
  <si>
    <t>김문수(9.1)</t>
    <phoneticPr fontId="1" type="noConversion"/>
  </si>
  <si>
    <t>이우기(1.31)</t>
    <phoneticPr fontId="1" type="noConversion"/>
  </si>
  <si>
    <t>전무이사</t>
    <phoneticPr fontId="1" type="noConversion"/>
  </si>
  <si>
    <t>이사/실장</t>
    <phoneticPr fontId="1" type="noConversion"/>
  </si>
  <si>
    <t>부소장</t>
    <phoneticPr fontId="1" type="noConversion"/>
  </si>
  <si>
    <t>손주호</t>
    <phoneticPr fontId="1" type="noConversion"/>
  </si>
  <si>
    <t>가맹사업팀</t>
    <phoneticPr fontId="1" type="noConversion"/>
  </si>
  <si>
    <t>010-3793-0468</t>
    <phoneticPr fontId="1" type="noConversion"/>
  </si>
  <si>
    <t>대구대학교</t>
    <phoneticPr fontId="1" type="noConversion"/>
  </si>
  <si>
    <t>2008-03 ~ 2016-02</t>
    <phoneticPr fontId="1" type="noConversion"/>
  </si>
  <si>
    <t>CMS</t>
    <phoneticPr fontId="1" type="noConversion"/>
  </si>
  <si>
    <t>부산사하 본원</t>
    <phoneticPr fontId="1" type="noConversion"/>
  </si>
  <si>
    <t>차본안</t>
    <phoneticPr fontId="1" type="noConversion"/>
  </si>
  <si>
    <t>010-3687-5699</t>
    <phoneticPr fontId="1" type="noConversion"/>
  </si>
  <si>
    <t>손주호</t>
    <phoneticPr fontId="1" type="noConversion"/>
  </si>
  <si>
    <t>김연경</t>
    <phoneticPr fontId="1" type="noConversion"/>
  </si>
  <si>
    <t>강규영</t>
    <phoneticPr fontId="1" type="noConversion"/>
  </si>
  <si>
    <t>한정규</t>
    <phoneticPr fontId="1" type="noConversion"/>
  </si>
  <si>
    <t>스마트학습팀</t>
    <phoneticPr fontId="1" type="noConversion"/>
  </si>
  <si>
    <t>스마트학습팀</t>
    <phoneticPr fontId="1" type="noConversion"/>
  </si>
  <si>
    <t>서울시 마포구 독막로 28길 10 밤섬경남아너스빌 103동 1801호</t>
    <phoneticPr fontId="1" type="noConversion"/>
  </si>
  <si>
    <t>독막로 28길 10 밤섬경남아너스빌 103동 1801호</t>
    <phoneticPr fontId="1" type="noConversion"/>
  </si>
  <si>
    <t>서울 영등포구 당산로41길 23 106동 1207호</t>
    <phoneticPr fontId="9" type="noConversion"/>
  </si>
  <si>
    <t>서울시 영등포구</t>
    <phoneticPr fontId="9" type="noConversion"/>
  </si>
  <si>
    <t>당산로41길 23 106동 1207호</t>
    <phoneticPr fontId="1" type="noConversion"/>
  </si>
  <si>
    <t>김채아</t>
    <phoneticPr fontId="1" type="noConversion"/>
  </si>
  <si>
    <t>김시후</t>
    <phoneticPr fontId="1" type="noConversion"/>
  </si>
  <si>
    <t>경기 의왕시 포일세거리로 73 401동 201호</t>
    <phoneticPr fontId="1" type="noConversion"/>
  </si>
  <si>
    <t>경기도 의왕시</t>
    <phoneticPr fontId="9" type="noConversion"/>
  </si>
  <si>
    <t>포일세거리로 73 401동 201호</t>
    <phoneticPr fontId="1" type="noConversion"/>
  </si>
  <si>
    <t>오선희</t>
    <phoneticPr fontId="1" type="noConversion"/>
  </si>
  <si>
    <t>강다은</t>
    <phoneticPr fontId="1" type="noConversion"/>
  </si>
  <si>
    <t>수학영재지도자과정 수료</t>
    <phoneticPr fontId="1" type="noConversion"/>
  </si>
  <si>
    <t>커뮤니케이션역량과정 수료</t>
    <phoneticPr fontId="1" type="noConversion"/>
  </si>
  <si>
    <t>17기벤처최고경영자과정</t>
    <phoneticPr fontId="1" type="noConversion"/>
  </si>
  <si>
    <t>경기도 부천시 옥길로 55 709동 1402호</t>
    <phoneticPr fontId="1" type="noConversion"/>
  </si>
  <si>
    <t>옥길로 55 709동 1402호</t>
    <phoneticPr fontId="1" type="noConversion"/>
  </si>
  <si>
    <t>차유승</t>
    <phoneticPr fontId="1" type="noConversion"/>
  </si>
  <si>
    <t>류 상 욱</t>
    <phoneticPr fontId="9" type="noConversion"/>
  </si>
  <si>
    <t>경기 하남시 감일백제로 65 1202동 2005호</t>
    <phoneticPr fontId="1" type="noConversion"/>
  </si>
  <si>
    <t>경기도 하남시</t>
    <phoneticPr fontId="9" type="noConversion"/>
  </si>
  <si>
    <t>감일백제로 65 1202동 2005호</t>
    <phoneticPr fontId="1" type="noConversion"/>
  </si>
  <si>
    <t>경기도 수원시 장안구 정자동 연꽃마을 424동 801호</t>
    <phoneticPr fontId="9" type="noConversion"/>
  </si>
  <si>
    <t>경기도 수원시 장안구</t>
    <phoneticPr fontId="1" type="noConversion"/>
  </si>
  <si>
    <t>정자동 연꽃마을 424동 801호</t>
    <phoneticPr fontId="1" type="noConversion"/>
  </si>
  <si>
    <t>이직</t>
    <phoneticPr fontId="1" type="noConversion"/>
  </si>
  <si>
    <t>경기도 파주시</t>
    <phoneticPr fontId="9" type="noConversion"/>
  </si>
  <si>
    <t>청암로28 819동 801호</t>
    <phoneticPr fontId="9" type="noConversion"/>
  </si>
  <si>
    <t>경기도 파주시 청암로28 819동801ㅗㅓ</t>
    <phoneticPr fontId="1" type="noConversion"/>
  </si>
  <si>
    <t>노무관리 이슈/트렌드 수료</t>
    <phoneticPr fontId="1" type="noConversion"/>
  </si>
  <si>
    <t>원가절감 분석 수료</t>
    <phoneticPr fontId="1" type="noConversion"/>
  </si>
  <si>
    <t>근로기준법 실무 수료</t>
    <phoneticPr fontId="1" type="noConversion"/>
  </si>
  <si>
    <t>강지민</t>
    <phoneticPr fontId="1" type="noConversion"/>
  </si>
  <si>
    <t>심재희</t>
    <phoneticPr fontId="1" type="noConversion"/>
  </si>
  <si>
    <t>심찬희</t>
    <phoneticPr fontId="1" type="noConversion"/>
  </si>
  <si>
    <t>㈜제사교육</t>
    <phoneticPr fontId="1" type="noConversion"/>
  </si>
  <si>
    <t>㈜티스터디</t>
    <phoneticPr fontId="1" type="noConversion"/>
  </si>
  <si>
    <t>MOS Master 2003</t>
    <phoneticPr fontId="1" type="noConversion"/>
  </si>
  <si>
    <t>사무자동화산업기사</t>
    <phoneticPr fontId="1" type="noConversion"/>
  </si>
  <si>
    <t>전자출판기능사</t>
    <phoneticPr fontId="1" type="noConversion"/>
  </si>
  <si>
    <t>문영진</t>
    <phoneticPr fontId="1" type="noConversion"/>
  </si>
  <si>
    <t>010-2072-3703</t>
    <phoneticPr fontId="1" type="noConversion"/>
  </si>
  <si>
    <t>문동욱</t>
    <phoneticPr fontId="1" type="noConversion"/>
  </si>
  <si>
    <t>경기도 수원시 팔당구 고등로 15 143동 1607호</t>
    <phoneticPr fontId="9" type="noConversion"/>
  </si>
  <si>
    <t>경기도 수원시 팔당구</t>
    <phoneticPr fontId="1" type="noConversion"/>
  </si>
  <si>
    <t>고등로 15 143동 1607호</t>
    <phoneticPr fontId="1" type="noConversion"/>
  </si>
  <si>
    <t>오성환</t>
    <phoneticPr fontId="1" type="noConversion"/>
  </si>
  <si>
    <t>최영해</t>
    <phoneticPr fontId="1" type="noConversion"/>
  </si>
  <si>
    <t>오지은</t>
    <phoneticPr fontId="1" type="noConversion"/>
  </si>
  <si>
    <t>오윤재</t>
    <phoneticPr fontId="1" type="noConversion"/>
  </si>
  <si>
    <t>IT디자인팀</t>
    <phoneticPr fontId="1" type="noConversion"/>
  </si>
  <si>
    <t>서울특별시 송파구 문정동 652-4 810호</t>
    <phoneticPr fontId="1" type="noConversion"/>
  </si>
  <si>
    <t>서울특별시 송파구</t>
    <phoneticPr fontId="1" type="noConversion"/>
  </si>
  <si>
    <t>문정동 652-4 810호</t>
    <phoneticPr fontId="1" type="noConversion"/>
  </si>
  <si>
    <t>푸른날개(단행본)</t>
    <phoneticPr fontId="1" type="noConversion"/>
  </si>
  <si>
    <t>㈜삼성비엔씨</t>
    <phoneticPr fontId="1" type="noConversion"/>
  </si>
  <si>
    <t>㈜기호일보</t>
    <phoneticPr fontId="1" type="noConversion"/>
  </si>
  <si>
    <t>신영희</t>
    <phoneticPr fontId="1" type="noConversion"/>
  </si>
  <si>
    <t>2007-03~2010-02</t>
    <phoneticPr fontId="1" type="noConversion"/>
  </si>
  <si>
    <t>도봉고등학교</t>
    <phoneticPr fontId="1" type="noConversion"/>
  </si>
  <si>
    <t>인문</t>
    <phoneticPr fontId="1" type="noConversion"/>
  </si>
  <si>
    <t>교외동아리</t>
    <phoneticPr fontId="1" type="noConversion"/>
  </si>
  <si>
    <t>영화제홍보</t>
    <phoneticPr fontId="1" type="noConversion"/>
  </si>
  <si>
    <t>교내동아리</t>
    <phoneticPr fontId="1" type="noConversion"/>
  </si>
  <si>
    <t>영화제 홍보</t>
    <phoneticPr fontId="1" type="noConversion"/>
  </si>
  <si>
    <t>밴드공연홍보</t>
    <phoneticPr fontId="1" type="noConversion"/>
  </si>
  <si>
    <t>청춘자생캠페인</t>
    <phoneticPr fontId="1" type="noConversion"/>
  </si>
  <si>
    <t>마케팅</t>
    <phoneticPr fontId="1" type="noConversion"/>
  </si>
  <si>
    <t>아르바이트</t>
    <phoneticPr fontId="1" type="noConversion"/>
  </si>
  <si>
    <t>빅데이터 소셜마케팅 양성과정</t>
    <phoneticPr fontId="1" type="noConversion"/>
  </si>
  <si>
    <t>이길수</t>
    <phoneticPr fontId="1" type="noConversion"/>
  </si>
  <si>
    <t>이찬희</t>
    <phoneticPr fontId="1" type="noConversion"/>
  </si>
  <si>
    <t>이동현</t>
    <phoneticPr fontId="1" type="noConversion"/>
  </si>
  <si>
    <t>1993-03 ~ 1996-02</t>
    <phoneticPr fontId="1" type="noConversion"/>
  </si>
  <si>
    <t>잠실고등학교</t>
    <phoneticPr fontId="1" type="noConversion"/>
  </si>
  <si>
    <t>학원운영관리</t>
    <phoneticPr fontId="1" type="noConversion"/>
  </si>
  <si>
    <t>서부지역 학원관리</t>
    <phoneticPr fontId="1" type="noConversion"/>
  </si>
  <si>
    <t>총판관리</t>
    <phoneticPr fontId="1" type="noConversion"/>
  </si>
  <si>
    <t>㈜TACT</t>
    <phoneticPr fontId="1" type="noConversion"/>
  </si>
  <si>
    <t>한국사업준비</t>
    <phoneticPr fontId="1" type="noConversion"/>
  </si>
  <si>
    <t>㈜다쿠토코리아</t>
    <phoneticPr fontId="1" type="noConversion"/>
  </si>
  <si>
    <t>프랜차이즈산업</t>
    <phoneticPr fontId="1" type="noConversion"/>
  </si>
  <si>
    <t>공 주</t>
    <phoneticPr fontId="1" type="noConversion"/>
  </si>
  <si>
    <t>최대우</t>
    <phoneticPr fontId="1" type="noConversion"/>
  </si>
  <si>
    <t>이현주</t>
    <phoneticPr fontId="1" type="noConversion"/>
  </si>
  <si>
    <t>김희연</t>
    <phoneticPr fontId="1" type="noConversion"/>
  </si>
  <si>
    <t>경기도 성남시 중원구 금광동 3351번지 4층</t>
    <phoneticPr fontId="1" type="noConversion"/>
  </si>
  <si>
    <t>중원구 금광동 3351번지 4층</t>
    <phoneticPr fontId="1" type="noConversion"/>
  </si>
  <si>
    <t>성남서고등학교</t>
    <phoneticPr fontId="1" type="noConversion"/>
  </si>
  <si>
    <t>서울 은평구 통이로71가길 10-11 202호</t>
    <phoneticPr fontId="1" type="noConversion"/>
  </si>
  <si>
    <t>고설아</t>
    <phoneticPr fontId="1" type="noConversion"/>
  </si>
  <si>
    <t>2007.03~2010.02</t>
    <phoneticPr fontId="1" type="noConversion"/>
  </si>
  <si>
    <t>배문고등학교</t>
    <phoneticPr fontId="1" type="noConversion"/>
  </si>
  <si>
    <t>페르마</t>
    <phoneticPr fontId="1" type="noConversion"/>
  </si>
  <si>
    <t>960422-2002311</t>
    <phoneticPr fontId="1" type="noConversion"/>
  </si>
  <si>
    <t>경기도 남양주시 별내면 순화궁로988번길 14  101호</t>
    <phoneticPr fontId="1" type="noConversion"/>
  </si>
  <si>
    <t>경기도 남양주시</t>
    <phoneticPr fontId="1" type="noConversion"/>
  </si>
  <si>
    <t>별내면 순화궁로988번길 14  101호</t>
    <phoneticPr fontId="1" type="noConversion"/>
  </si>
  <si>
    <t>2017-03 ~ 2021-02</t>
    <phoneticPr fontId="1" type="noConversion"/>
  </si>
  <si>
    <t>연세대학교 미래캠퍼스</t>
    <phoneticPr fontId="1" type="noConversion"/>
  </si>
  <si>
    <t>연구조교</t>
    <phoneticPr fontId="1" type="noConversion"/>
  </si>
  <si>
    <t>강호준</t>
    <phoneticPr fontId="1" type="noConversion"/>
  </si>
  <si>
    <t>최영민</t>
    <phoneticPr fontId="1" type="noConversion"/>
  </si>
  <si>
    <t>960911-2078812</t>
    <phoneticPr fontId="1" type="noConversion"/>
  </si>
  <si>
    <t>경기도 하남시 감일로 86 103동 2004호</t>
    <phoneticPr fontId="1" type="noConversion"/>
  </si>
  <si>
    <t>경기도 하남시</t>
    <phoneticPr fontId="1" type="noConversion"/>
  </si>
  <si>
    <t>감일로 86 103동 2004호</t>
    <phoneticPr fontId="1" type="noConversion"/>
  </si>
  <si>
    <t>010-8612-9596</t>
    <phoneticPr fontId="1" type="noConversion"/>
  </si>
  <si>
    <t>컴퓨터활용능력 2급</t>
    <phoneticPr fontId="1" type="noConversion"/>
  </si>
  <si>
    <t>SNS마케팅전문가 1급</t>
    <phoneticPr fontId="1" type="noConversion"/>
  </si>
  <si>
    <t>중등학교정교사(중국어) 2급</t>
    <phoneticPr fontId="1" type="noConversion"/>
  </si>
  <si>
    <t>독서지도사 2급</t>
    <phoneticPr fontId="1" type="noConversion"/>
  </si>
  <si>
    <t>한국사능력검정시험 3급</t>
    <phoneticPr fontId="1" type="noConversion"/>
  </si>
  <si>
    <t>배재대학교</t>
    <phoneticPr fontId="1" type="noConversion"/>
  </si>
  <si>
    <t>중국학과</t>
    <phoneticPr fontId="1" type="noConversion"/>
  </si>
  <si>
    <t>2016-03 ~ 2019-08</t>
    <phoneticPr fontId="1" type="noConversion"/>
  </si>
  <si>
    <t>스포메틱스</t>
    <phoneticPr fontId="1" type="noConversion"/>
  </si>
  <si>
    <t>BM</t>
    <phoneticPr fontId="1" type="noConversion"/>
  </si>
  <si>
    <t>EIE고려대어학원</t>
    <phoneticPr fontId="1" type="noConversion"/>
  </si>
  <si>
    <t>마케팅/학습관리/원생관리</t>
    <phoneticPr fontId="1" type="noConversion"/>
  </si>
  <si>
    <t>행당중학교</t>
    <phoneticPr fontId="1" type="noConversion"/>
  </si>
  <si>
    <t>중국어강사</t>
    <phoneticPr fontId="1" type="noConversion"/>
  </si>
  <si>
    <t>010-9031-0167</t>
    <phoneticPr fontId="1" type="noConversion"/>
  </si>
  <si>
    <t>탁현호</t>
    <phoneticPr fontId="1" type="noConversion"/>
  </si>
  <si>
    <t>김연진</t>
    <phoneticPr fontId="1" type="noConversion"/>
  </si>
  <si>
    <t>김사론</t>
    <phoneticPr fontId="1" type="noConversion"/>
  </si>
  <si>
    <t>서울 동작구 여의대방로 24라길 7  401호</t>
    <phoneticPr fontId="1" type="noConversion"/>
  </si>
  <si>
    <t>여의대방로 24라길 7  401호</t>
    <phoneticPr fontId="1" type="noConversion"/>
  </si>
  <si>
    <t>유학</t>
    <phoneticPr fontId="1" type="noConversion"/>
  </si>
  <si>
    <t>이직</t>
    <phoneticPr fontId="1" type="noConversion"/>
  </si>
  <si>
    <t>필</t>
    <phoneticPr fontId="1" type="noConversion"/>
  </si>
  <si>
    <t>무</t>
    <phoneticPr fontId="1" type="noConversion"/>
  </si>
  <si>
    <t>재직</t>
    <phoneticPr fontId="1" type="noConversion"/>
  </si>
  <si>
    <t>신사업본부</t>
    <phoneticPr fontId="1" type="noConversion"/>
  </si>
  <si>
    <t>930105-1690925</t>
    <phoneticPr fontId="1" type="noConversion"/>
  </si>
  <si>
    <t>서울 용산구 백범로90길 26, 102동 2403호</t>
    <phoneticPr fontId="1" type="noConversion"/>
  </si>
  <si>
    <t>서울시 용산구</t>
    <phoneticPr fontId="1" type="noConversion"/>
  </si>
  <si>
    <t>백범로90길 26, 102동 2403호</t>
    <phoneticPr fontId="1" type="noConversion"/>
  </si>
  <si>
    <t>010-6474-8886</t>
    <phoneticPr fontId="1" type="noConversion"/>
  </si>
  <si>
    <t>2023년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</si>
  <si>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</si>
  <si>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</si>
  <si>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</si>
  <si>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</si>
  <si>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</si>
  <si>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</si>
  <si>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</si>
  <si>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</si>
  <si>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</si>
  <si>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</si>
  <si>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</si>
  <si>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2023년</t>
    <phoneticPr fontId="1" type="noConversion"/>
  </si>
  <si>
    <t>평균직원</t>
    <phoneticPr fontId="1" type="noConversion"/>
  </si>
  <si>
    <t>본사 정규</t>
    <phoneticPr fontId="1" type="noConversion"/>
  </si>
  <si>
    <t>입사</t>
    <phoneticPr fontId="1" type="noConversion"/>
  </si>
  <si>
    <t>강규영
김연경
손주호</t>
    <phoneticPr fontId="1" type="noConversion"/>
  </si>
  <si>
    <t>퇴사</t>
    <phoneticPr fontId="1" type="noConversion"/>
  </si>
  <si>
    <t>최문희
변혜진
이승희
박유린</t>
    <phoneticPr fontId="1" type="noConversion"/>
  </si>
  <si>
    <t>퇴직율</t>
    <phoneticPr fontId="1" type="noConversion"/>
  </si>
  <si>
    <t>직영 정규</t>
    <phoneticPr fontId="1" type="noConversion"/>
  </si>
  <si>
    <t>중등 정재준</t>
    <phoneticPr fontId="1" type="noConversion"/>
  </si>
  <si>
    <t>잠실 김유정
잠실 김은희
잠실 전영은</t>
    <phoneticPr fontId="1" type="noConversion"/>
  </si>
  <si>
    <t>대치 박다솜
대치 이나지</t>
    <phoneticPr fontId="1" type="noConversion"/>
  </si>
  <si>
    <t>대치 정승지</t>
    <phoneticPr fontId="1" type="noConversion"/>
  </si>
  <si>
    <t>잠실 정이수
잠실 홍아름</t>
    <phoneticPr fontId="1" type="noConversion"/>
  </si>
  <si>
    <t>잠실 김은희</t>
    <phoneticPr fontId="1" type="noConversion"/>
  </si>
  <si>
    <t>잠실 이채윤</t>
    <phoneticPr fontId="1" type="noConversion"/>
  </si>
  <si>
    <t>중등 운영준</t>
    <phoneticPr fontId="1" type="noConversion"/>
  </si>
  <si>
    <t>중등 박정흠</t>
    <phoneticPr fontId="1" type="noConversion"/>
  </si>
  <si>
    <t>대치 정승지
중계 강애리</t>
    <phoneticPr fontId="1" type="noConversion"/>
  </si>
  <si>
    <t>잠실 김유정</t>
    <phoneticPr fontId="1" type="noConversion"/>
  </si>
  <si>
    <t>차량기사</t>
    <phoneticPr fontId="1" type="noConversion"/>
  </si>
  <si>
    <t>동백</t>
    <phoneticPr fontId="1" type="noConversion"/>
  </si>
  <si>
    <t>압구정</t>
    <phoneticPr fontId="1" type="noConversion"/>
  </si>
  <si>
    <t>잠실</t>
    <phoneticPr fontId="1" type="noConversion"/>
  </si>
  <si>
    <t>중계</t>
    <phoneticPr fontId="1" type="noConversion"/>
  </si>
  <si>
    <t>목동</t>
    <phoneticPr fontId="1" type="noConversion"/>
  </si>
  <si>
    <t>동탄</t>
    <phoneticPr fontId="1" type="noConversion"/>
  </si>
  <si>
    <t>계</t>
    <phoneticPr fontId="1" type="noConversion"/>
  </si>
  <si>
    <t>강규영(1.27)</t>
    <phoneticPr fontId="1" type="noConversion"/>
  </si>
  <si>
    <t>김연경(1.27)</t>
    <phoneticPr fontId="1" type="noConversion"/>
  </si>
  <si>
    <t>손주호(1.27)</t>
    <phoneticPr fontId="1" type="noConversion"/>
  </si>
  <si>
    <t>한정규(9.1)</t>
    <phoneticPr fontId="1" type="noConversion"/>
  </si>
  <si>
    <t>최문희(2.10)</t>
    <phoneticPr fontId="1" type="noConversion"/>
  </si>
  <si>
    <t>변혜진(2.1)</t>
    <phoneticPr fontId="1" type="noConversion"/>
  </si>
  <si>
    <t>이승희(2.1)</t>
    <phoneticPr fontId="1" type="noConversion"/>
  </si>
  <si>
    <t>박유린(2.1)</t>
    <phoneticPr fontId="1" type="noConversion"/>
  </si>
  <si>
    <t>기타</t>
    <phoneticPr fontId="1" type="noConversion"/>
  </si>
  <si>
    <t>최정우</t>
    <phoneticPr fontId="1" type="noConversion"/>
  </si>
  <si>
    <t>941226-1070727</t>
    <phoneticPr fontId="1" type="noConversion"/>
  </si>
  <si>
    <t>경기도 광명시</t>
    <phoneticPr fontId="1" type="noConversion"/>
  </si>
  <si>
    <t>시청로 50 111동 602호</t>
    <phoneticPr fontId="1" type="noConversion"/>
  </si>
  <si>
    <t>경기도 광명시 시청로 50 111동 602호</t>
    <phoneticPr fontId="1" type="noConversion"/>
  </si>
  <si>
    <t>010-3046-4085</t>
    <phoneticPr fontId="1" type="noConversion"/>
  </si>
  <si>
    <t>컴퓨터활용능력1급</t>
    <phoneticPr fontId="1" type="noConversion"/>
  </si>
  <si>
    <t>사회조사분석사2급</t>
    <phoneticPr fontId="1" type="noConversion"/>
  </si>
  <si>
    <t>2018.09~2020.07</t>
    <phoneticPr fontId="1" type="noConversion"/>
  </si>
  <si>
    <t>2015.03~2021.02</t>
    <phoneticPr fontId="1" type="noConversion"/>
  </si>
  <si>
    <t>국어국문</t>
    <phoneticPr fontId="1" type="noConversion"/>
  </si>
  <si>
    <t>2013 졸업</t>
    <phoneticPr fontId="1" type="noConversion"/>
  </si>
  <si>
    <t>광명북고등학교</t>
    <phoneticPr fontId="1" type="noConversion"/>
  </si>
  <si>
    <t>문과</t>
    <phoneticPr fontId="1" type="noConversion"/>
  </si>
  <si>
    <t>방사보건원</t>
    <phoneticPr fontId="1" type="noConversion"/>
  </si>
  <si>
    <t>한수원</t>
    <phoneticPr fontId="1" type="noConversion"/>
  </si>
  <si>
    <t>인턴</t>
    <phoneticPr fontId="1" type="noConversion"/>
  </si>
  <si>
    <t>인재개발원</t>
    <phoneticPr fontId="1" type="noConversion"/>
  </si>
  <si>
    <t>최을식</t>
    <phoneticPr fontId="1" type="noConversion"/>
  </si>
  <si>
    <t>정미금</t>
    <phoneticPr fontId="1" type="noConversion"/>
  </si>
  <si>
    <t>최정윤</t>
    <phoneticPr fontId="1" type="noConversion"/>
  </si>
  <si>
    <t>이영주</t>
    <phoneticPr fontId="1" type="noConversion"/>
  </si>
  <si>
    <t>010311-4382111</t>
    <phoneticPr fontId="1" type="noConversion"/>
  </si>
  <si>
    <t>서울시 강북구</t>
    <phoneticPr fontId="1" type="noConversion"/>
  </si>
  <si>
    <t>덕릉로 111 9층 904호</t>
    <phoneticPr fontId="1" type="noConversion"/>
  </si>
  <si>
    <t>서울시 강북구 덕릉로 111 9층 904호</t>
    <phoneticPr fontId="1" type="noConversion"/>
  </si>
  <si>
    <t>010-4515-4384</t>
    <phoneticPr fontId="1" type="noConversion"/>
  </si>
  <si>
    <t>정보처리기사</t>
    <phoneticPr fontId="1" type="noConversion"/>
  </si>
  <si>
    <t>컴퓨터활용능력 1급</t>
    <phoneticPr fontId="1" type="noConversion"/>
  </si>
  <si>
    <t>2020.03 ~ 2024.02</t>
    <phoneticPr fontId="1" type="noConversion"/>
  </si>
  <si>
    <t>진하람</t>
    <phoneticPr fontId="1" type="noConversion"/>
  </si>
  <si>
    <t>930321-1284118</t>
    <phoneticPr fontId="1" type="noConversion"/>
  </si>
  <si>
    <t>서울시 동대문구</t>
    <phoneticPr fontId="1" type="noConversion"/>
  </si>
  <si>
    <t>사가정로21가길 13-3</t>
    <phoneticPr fontId="1" type="noConversion"/>
  </si>
  <si>
    <t>서울시 동대문구 사가정로21가길 13-3</t>
    <phoneticPr fontId="1" type="noConversion"/>
  </si>
  <si>
    <t>010-7346-2392</t>
    <phoneticPr fontId="1" type="noConversion"/>
  </si>
  <si>
    <t>2014-05 ~ 2016-02</t>
    <phoneticPr fontId="1" type="noConversion"/>
  </si>
  <si>
    <t>김지현플러스수학학원</t>
    <phoneticPr fontId="1" type="noConversion"/>
  </si>
  <si>
    <t>한수학학원</t>
    <phoneticPr fontId="1" type="noConversion"/>
  </si>
  <si>
    <t>(주)올마이티캠퍼스</t>
    <phoneticPr fontId="1" type="noConversion"/>
  </si>
  <si>
    <t>황대위</t>
    <phoneticPr fontId="1" type="noConversion"/>
  </si>
  <si>
    <t>920422-1011811</t>
    <phoneticPr fontId="1" type="noConversion"/>
  </si>
  <si>
    <t>서울시 중랑구 묵동</t>
    <phoneticPr fontId="1" type="noConversion"/>
  </si>
  <si>
    <t>묵동 188-1 장미아파트 3-307</t>
    <phoneticPr fontId="1" type="noConversion"/>
  </si>
  <si>
    <t>010-7132-3334</t>
    <phoneticPr fontId="1" type="noConversion"/>
  </si>
  <si>
    <t>서울시 중랑구 묵동 188-1 장미아파트 3-307</t>
    <phoneticPr fontId="1" type="noConversion"/>
  </si>
  <si>
    <t>면제</t>
    <phoneticPr fontId="1" type="noConversion"/>
  </si>
  <si>
    <t>2011.03 ~ 2015.02</t>
    <phoneticPr fontId="1" type="noConversion"/>
  </si>
  <si>
    <t>동서울대학</t>
    <phoneticPr fontId="1" type="noConversion"/>
  </si>
  <si>
    <t>정보통신</t>
    <phoneticPr fontId="1" type="noConversion"/>
  </si>
  <si>
    <t>㈜에브리플레이</t>
    <phoneticPr fontId="1" type="noConversion"/>
  </si>
  <si>
    <t>b2b영업</t>
    <phoneticPr fontId="1" type="noConversion"/>
  </si>
  <si>
    <t>법인영업</t>
    <phoneticPr fontId="1" type="noConversion"/>
  </si>
  <si>
    <t>㈜에스티엠넷</t>
    <phoneticPr fontId="1" type="noConversion"/>
  </si>
  <si>
    <t>㈜골든블루</t>
    <phoneticPr fontId="1" type="noConversion"/>
  </si>
  <si>
    <t>동부지점</t>
    <phoneticPr fontId="1" type="noConversion"/>
  </si>
  <si>
    <t>㈜롯데아사히주류</t>
    <phoneticPr fontId="1" type="noConversion"/>
  </si>
  <si>
    <t>유흥판촉</t>
    <phoneticPr fontId="1" type="noConversion"/>
  </si>
  <si>
    <t>이준호</t>
    <phoneticPr fontId="1" type="noConversion"/>
  </si>
  <si>
    <t>면목동 79길 8-21</t>
    <phoneticPr fontId="1" type="noConversion"/>
  </si>
  <si>
    <t>서울시 중랑구 면목동 79길 8-21</t>
    <phoneticPr fontId="1" type="noConversion"/>
  </si>
  <si>
    <t>2009 ~2011</t>
    <phoneticPr fontId="1" type="noConversion"/>
  </si>
  <si>
    <t>Northwest Missouri State University</t>
    <phoneticPr fontId="1" type="noConversion"/>
  </si>
  <si>
    <t>Mathmatics &amp; science</t>
    <phoneticPr fontId="1" type="noConversion"/>
  </si>
  <si>
    <t>2011-2015</t>
    <phoneticPr fontId="1" type="noConversion"/>
  </si>
  <si>
    <t>비슈어보컬리스트</t>
    <phoneticPr fontId="1" type="noConversion"/>
  </si>
  <si>
    <t>브이알웨이</t>
    <phoneticPr fontId="1" type="noConversion"/>
  </si>
  <si>
    <t>김태경</t>
    <phoneticPr fontId="1" type="noConversion"/>
  </si>
  <si>
    <t>610426-1675423</t>
    <phoneticPr fontId="1" type="noConversion"/>
  </si>
  <si>
    <t>경기도 파주시</t>
    <phoneticPr fontId="1" type="noConversion"/>
  </si>
  <si>
    <t>용상골길 186-43</t>
    <phoneticPr fontId="1" type="noConversion"/>
  </si>
  <si>
    <t>010-4503-6632</t>
    <phoneticPr fontId="1" type="noConversion"/>
  </si>
  <si>
    <t>김경애</t>
    <phoneticPr fontId="1" type="noConversion"/>
  </si>
  <si>
    <t>기타</t>
    <phoneticPr fontId="1" type="noConversion"/>
  </si>
  <si>
    <t>질병</t>
    <phoneticPr fontId="1" type="noConversion"/>
  </si>
  <si>
    <t>이직</t>
    <phoneticPr fontId="1" type="noConversion"/>
  </si>
  <si>
    <t>유</t>
    <phoneticPr fontId="1" type="noConversion"/>
  </si>
  <si>
    <t>무</t>
    <phoneticPr fontId="1" type="noConversion"/>
  </si>
  <si>
    <t>재직</t>
    <phoneticPr fontId="1" type="noConversion"/>
  </si>
  <si>
    <t>필</t>
    <phoneticPr fontId="1" type="noConversion"/>
  </si>
  <si>
    <t>2012.02~2019.02</t>
    <phoneticPr fontId="1" type="noConversion"/>
  </si>
  <si>
    <t>계약직 전환</t>
    <phoneticPr fontId="1" type="noConversion"/>
  </si>
  <si>
    <t>면제</t>
    <phoneticPr fontId="1" type="noConversion"/>
  </si>
  <si>
    <t>퇴직</t>
    <phoneticPr fontId="1" type="noConversion"/>
  </si>
  <si>
    <t>육아</t>
    <phoneticPr fontId="1" type="noConversion"/>
  </si>
  <si>
    <t>스마트학습</t>
    <phoneticPr fontId="1" type="noConversion"/>
  </si>
  <si>
    <t>본사 계약</t>
    <phoneticPr fontId="1" type="noConversion"/>
  </si>
  <si>
    <t>김미성</t>
    <phoneticPr fontId="1" type="noConversion"/>
  </si>
  <si>
    <t>안혜진</t>
    <phoneticPr fontId="1" type="noConversion"/>
  </si>
  <si>
    <t>김민아</t>
    <phoneticPr fontId="1" type="noConversion"/>
  </si>
  <si>
    <t>김지민</t>
    <phoneticPr fontId="1" type="noConversion"/>
  </si>
  <si>
    <t>연은진</t>
    <phoneticPr fontId="1" type="noConversion"/>
  </si>
  <si>
    <t>임지은</t>
    <phoneticPr fontId="1" type="noConversion"/>
  </si>
  <si>
    <t>채민아</t>
    <phoneticPr fontId="1" type="noConversion"/>
  </si>
  <si>
    <t>이혜림</t>
    <phoneticPr fontId="1" type="noConversion"/>
  </si>
  <si>
    <t>김예영</t>
    <phoneticPr fontId="1" type="noConversion"/>
  </si>
  <si>
    <t>유기선, 김미성</t>
    <phoneticPr fontId="1" type="noConversion"/>
  </si>
  <si>
    <t>동백 안수인</t>
    <phoneticPr fontId="1" type="noConversion"/>
  </si>
  <si>
    <t>중등 최초원</t>
    <phoneticPr fontId="1" type="noConversion"/>
  </si>
  <si>
    <t>대치 김다예
대치 김소연</t>
    <phoneticPr fontId="1" type="noConversion"/>
  </si>
  <si>
    <t>잠실 김지민</t>
    <phoneticPr fontId="1" type="noConversion"/>
  </si>
  <si>
    <t>잠실 김숙영
잠실 순지혜</t>
    <phoneticPr fontId="1" type="noConversion"/>
  </si>
  <si>
    <t>중계 연은진</t>
    <phoneticPr fontId="1" type="noConversion"/>
  </si>
  <si>
    <t>중등 박상글
중등 최초원</t>
    <phoneticPr fontId="1" type="noConversion"/>
  </si>
  <si>
    <t>2022년 입퇴사 현황(본사/직영)</t>
    <phoneticPr fontId="1" type="noConversion"/>
  </si>
  <si>
    <t>최준석
김문수</t>
    <phoneticPr fontId="1" type="noConversion"/>
  </si>
  <si>
    <t>최문희
변혜진
이승희</t>
    <phoneticPr fontId="1" type="noConversion"/>
  </si>
  <si>
    <t>박대헌
이승희</t>
    <phoneticPr fontId="1" type="noConversion"/>
  </si>
  <si>
    <t>중계 강애리
중계 안유연</t>
    <phoneticPr fontId="1" type="noConversion"/>
  </si>
  <si>
    <t>중등 윤영준</t>
    <phoneticPr fontId="1" type="noConversion"/>
  </si>
  <si>
    <t>동탄 공선경
잠실 홍아름</t>
    <phoneticPr fontId="1" type="noConversion"/>
  </si>
  <si>
    <t>중등 한수진</t>
    <phoneticPr fontId="1" type="noConversion"/>
  </si>
  <si>
    <t>중계 박준희</t>
    <phoneticPr fontId="1" type="noConversion"/>
  </si>
  <si>
    <t>대치 박인재</t>
    <phoneticPr fontId="1" type="noConversion"/>
  </si>
  <si>
    <t>대치 김소연</t>
    <phoneticPr fontId="1" type="noConversion"/>
  </si>
  <si>
    <t>잠실 백혜진</t>
    <phoneticPr fontId="1" type="noConversion"/>
  </si>
  <si>
    <t>동백 안혜진
대치 이지희</t>
    <phoneticPr fontId="1" type="noConversion"/>
  </si>
  <si>
    <t>2023년 입퇴사 현황(본사/직영)</t>
    <phoneticPr fontId="1" type="noConversion"/>
  </si>
  <si>
    <t>2024년 입퇴사 현황(본사/직영)</t>
    <phoneticPr fontId="1" type="noConversion"/>
  </si>
  <si>
    <t>2024년</t>
    <phoneticPr fontId="1" type="noConversion"/>
  </si>
  <si>
    <t>동탄 김옥엽</t>
    <phoneticPr fontId="1" type="noConversion"/>
  </si>
  <si>
    <t>잠실 이선형</t>
    <phoneticPr fontId="1" type="noConversion"/>
  </si>
  <si>
    <t>대치 박다솜
대치 이나지
중등 최세별</t>
    <phoneticPr fontId="1" type="noConversion"/>
  </si>
  <si>
    <t>동탄 이원준</t>
    <phoneticPr fontId="1" type="noConversion"/>
  </si>
  <si>
    <t>합계</t>
    <phoneticPr fontId="1" type="noConversion"/>
  </si>
  <si>
    <t>최종(임원제외)</t>
    <phoneticPr fontId="1" type="noConversion"/>
  </si>
  <si>
    <t>청년</t>
    <phoneticPr fontId="1" type="noConversion"/>
  </si>
  <si>
    <t>2025년 입퇴사 현황(본사/직영)</t>
    <phoneticPr fontId="1" type="noConversion"/>
  </si>
  <si>
    <t>2025년</t>
    <phoneticPr fontId="1" type="noConversion"/>
  </si>
  <si>
    <t>대표이사 제외</t>
    <phoneticPr fontId="1" type="noConversion"/>
  </si>
  <si>
    <t>이영주
진하람</t>
    <phoneticPr fontId="1" type="noConversion"/>
  </si>
  <si>
    <t>이윤희(계약)</t>
    <phoneticPr fontId="1" type="noConversion"/>
  </si>
  <si>
    <t>대표이사포함</t>
    <phoneticPr fontId="1" type="noConversion"/>
  </si>
  <si>
    <t>대치 김민주
대치 김진실
대치 이미현</t>
    <phoneticPr fontId="1" type="noConversion"/>
  </si>
  <si>
    <t>대치 정승원
대치 정소희
잠실 김현</t>
    <phoneticPr fontId="1" type="noConversion"/>
  </si>
  <si>
    <t>동백 이호영
(동백에신고)</t>
    <phoneticPr fontId="1" type="noConversion"/>
  </si>
  <si>
    <t>사직 김재이
사직 송은</t>
    <phoneticPr fontId="1" type="noConversion"/>
  </si>
  <si>
    <t>대치 김민선
대치 이지영
대치 이권현</t>
    <phoneticPr fontId="1" type="noConversion"/>
  </si>
  <si>
    <t>사직 신정윤</t>
    <phoneticPr fontId="1" type="noConversion"/>
  </si>
  <si>
    <t>대치 이미현</t>
    <phoneticPr fontId="1" type="noConversion"/>
  </si>
  <si>
    <t>대치 김진실</t>
    <phoneticPr fontId="1" type="noConversion"/>
  </si>
  <si>
    <t>잠실 김현</t>
    <phoneticPr fontId="1" type="noConversion"/>
  </si>
  <si>
    <t>2026년 입퇴사 현황(본사/직영)</t>
    <phoneticPr fontId="1" type="noConversion"/>
  </si>
  <si>
    <t>2026년</t>
    <phoneticPr fontId="1" type="noConversion"/>
  </si>
  <si>
    <t>판테 정미나</t>
    <phoneticPr fontId="1" type="noConversion"/>
  </si>
  <si>
    <t>동백 이호영
대치 김다예
대치 김진실</t>
    <phoneticPr fontId="1" type="noConversion"/>
  </si>
  <si>
    <t>2024년</t>
  </si>
  <si>
    <t>2025년</t>
  </si>
  <si>
    <t>최정우(10.28)</t>
    <phoneticPr fontId="1" type="noConversion"/>
  </si>
  <si>
    <t>이화종(6.28)</t>
    <phoneticPr fontId="1" type="noConversion"/>
  </si>
  <si>
    <t>김문수(9.10)</t>
    <phoneticPr fontId="1" type="noConversion"/>
  </si>
  <si>
    <t>강규영(10.18)</t>
    <phoneticPr fontId="1" type="noConversion"/>
  </si>
  <si>
    <t>조성아(11.24)</t>
    <phoneticPr fontId="1" type="noConversion"/>
  </si>
  <si>
    <t>이준호(1.2)</t>
    <phoneticPr fontId="1" type="noConversion"/>
  </si>
  <si>
    <t>이영주(2.1)</t>
    <phoneticPr fontId="1" type="noConversion"/>
  </si>
  <si>
    <t>진하람(2.1)</t>
    <phoneticPr fontId="1" type="noConversion"/>
  </si>
  <si>
    <t>황대위(3.1)</t>
    <phoneticPr fontId="1" type="noConversion"/>
  </si>
  <si>
    <t>김태경(4.1)</t>
    <phoneticPr fontId="1" type="noConversion"/>
  </si>
  <si>
    <t>이윤희(5.1)</t>
    <phoneticPr fontId="1" type="noConversion"/>
  </si>
  <si>
    <t>최철호(5.31)</t>
    <phoneticPr fontId="1" type="noConversion"/>
  </si>
  <si>
    <t>황대위(7.31)</t>
    <phoneticPr fontId="1" type="noConversion"/>
  </si>
  <si>
    <t>김종순(10.28)</t>
    <phoneticPr fontId="1" type="noConversion"/>
  </si>
  <si>
    <t>890318-1852922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</si>
</sst>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&quot;-&quot;m&quot;-&quot;d;@"/>
    <numFmt numFmtId="177" formatCode="0.0_ "/>
    <numFmt numFmtId="178" formatCode="0_);[Red]\(0\)"/>
    <numFmt numFmtId="179" formatCode="0.00_ "/>
    <numFmt numFmtId="180" formatCode="0.0"/>
    <numFmt numFmtId="181" formatCode="0.0%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indexed="8"/>
      <name val="굴림체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sz val="10"/>
      <color indexed="8"/>
      <name val="굴림체"/>
      <family val="3"/>
      <charset val="129"/>
    </font>
    <font>
      <sz val="8"/>
      <name val="굴림체"/>
      <family val="3"/>
      <charset val="129"/>
    </font>
    <font>
      <b/>
      <sz val="10"/>
      <name val="굴림체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name val="굴림체"/>
      <family val="3"/>
      <charset val="129"/>
    </font>
    <font>
      <sz val="6"/>
      <name val="굴림체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7"/>
      <name val="굴림체"/>
      <family val="3"/>
      <charset val="129"/>
    </font>
    <font>
      <sz val="9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1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223">
    <xf numFmtId="0" fontId="0" fillId="0" borderId="0" xfId="0">
      <alignment vertical="center"/>
    </xf>
    <xf numFmtId="0" fontId="4" fillId="0" borderId="0" xfId="1" applyFont="1"/>
    <xf numFmtId="0" fontId="4" fillId="0" borderId="0" xfId="1" applyFont="1" applyAlignment="1">
      <alignment vertical="center"/>
    </xf>
    <xf numFmtId="0" fontId="11" fillId="0" borderId="0" xfId="2" applyFont="1" applyAlignment="1">
      <alignment horizontal="center" vertical="center" wrapText="1"/>
    </xf>
    <xf numFmtId="0" fontId="10" fillId="0" borderId="0" xfId="2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79" fontId="16" fillId="0" borderId="9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17" fillId="0" borderId="9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4" fontId="16" fillId="0" borderId="9" xfId="0" applyNumberFormat="1" applyFont="1" applyBorder="1" applyAlignment="1">
      <alignment horizontal="center" vertical="center"/>
    </xf>
    <xf numFmtId="178" fontId="16" fillId="0" borderId="9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4" fontId="16" fillId="0" borderId="14" xfId="0" applyNumberFormat="1" applyFont="1" applyBorder="1" applyAlignment="1">
      <alignment horizontal="center" vertical="center"/>
    </xf>
    <xf numFmtId="14" fontId="16" fillId="0" borderId="30" xfId="0" applyNumberFormat="1" applyFont="1" applyBorder="1" applyAlignment="1">
      <alignment horizontal="center" vertical="center"/>
    </xf>
    <xf numFmtId="14" fontId="16" fillId="0" borderId="29" xfId="0" applyNumberFormat="1" applyFont="1" applyBorder="1" applyAlignment="1">
      <alignment horizontal="center" vertical="center"/>
    </xf>
    <xf numFmtId="14" fontId="16" fillId="0" borderId="28" xfId="0" applyNumberFormat="1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12" fillId="0" borderId="0" xfId="0" applyFont="1">
      <alignment vertical="center"/>
    </xf>
    <xf numFmtId="14" fontId="17" fillId="0" borderId="9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4" fontId="17" fillId="0" borderId="30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5" fillId="6" borderId="9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/>
    </xf>
    <xf numFmtId="14" fontId="17" fillId="0" borderId="28" xfId="0" applyNumberFormat="1" applyFont="1" applyBorder="1" applyAlignment="1">
      <alignment horizontal="center" vertical="center"/>
    </xf>
    <xf numFmtId="14" fontId="17" fillId="0" borderId="2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14" fontId="15" fillId="6" borderId="30" xfId="0" applyNumberFormat="1" applyFont="1" applyFill="1" applyBorder="1" applyAlignment="1">
      <alignment horizontal="center" vertical="center"/>
    </xf>
    <xf numFmtId="14" fontId="15" fillId="6" borderId="29" xfId="0" applyNumberFormat="1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0" fillId="2" borderId="1" xfId="0" applyFill="1" applyBorder="1">
      <alignment vertical="center"/>
    </xf>
    <xf numFmtId="179" fontId="24" fillId="0" borderId="9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2" fontId="16" fillId="0" borderId="9" xfId="0" applyNumberFormat="1" applyFont="1" applyBorder="1" applyAlignment="1">
      <alignment horizontal="center" vertical="center"/>
    </xf>
    <xf numFmtId="178" fontId="17" fillId="0" borderId="15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5" fillId="0" borderId="9" xfId="4" applyBorder="1" applyAlignment="1">
      <alignment horizontal="center" vertical="center"/>
    </xf>
    <xf numFmtId="0" fontId="25" fillId="0" borderId="29" xfId="4" applyBorder="1" applyAlignment="1">
      <alignment horizontal="center" vertical="center"/>
    </xf>
    <xf numFmtId="0" fontId="25" fillId="0" borderId="28" xfId="4" applyBorder="1" applyAlignment="1">
      <alignment horizontal="center" vertical="center"/>
    </xf>
    <xf numFmtId="0" fontId="26" fillId="0" borderId="9" xfId="4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26" fillId="0" borderId="0" xfId="4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179" fontId="1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26" fillId="0" borderId="30" xfId="4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2" fontId="17" fillId="0" borderId="9" xfId="0" applyNumberFormat="1" applyFont="1" applyBorder="1" applyAlignment="1">
      <alignment horizontal="center" vertical="center"/>
    </xf>
    <xf numFmtId="0" fontId="25" fillId="0" borderId="30" xfId="4" applyBorder="1" applyAlignment="1">
      <alignment horizontal="center" vertical="center"/>
    </xf>
    <xf numFmtId="0" fontId="16" fillId="0" borderId="30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27" fillId="0" borderId="1" xfId="0" applyFont="1" applyBorder="1">
      <alignment vertical="center"/>
    </xf>
    <xf numFmtId="0" fontId="27" fillId="4" borderId="1" xfId="0" applyFont="1" applyFill="1" applyBorder="1" applyAlignment="1">
      <alignment vertical="center" wrapText="1"/>
    </xf>
    <xf numFmtId="0" fontId="27" fillId="8" borderId="1" xfId="0" applyFont="1" applyFill="1" applyBorder="1" applyAlignment="1">
      <alignment vertical="center" wrapText="1"/>
    </xf>
    <xf numFmtId="0" fontId="0" fillId="9" borderId="33" xfId="0" applyFill="1" applyBorder="1">
      <alignment vertical="center"/>
    </xf>
    <xf numFmtId="9" fontId="0" fillId="9" borderId="33" xfId="3" applyFont="1" applyFill="1" applyBorder="1">
      <alignment vertical="center"/>
    </xf>
    <xf numFmtId="0" fontId="27" fillId="4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>
      <alignment vertical="center"/>
    </xf>
    <xf numFmtId="9" fontId="0" fillId="9" borderId="1" xfId="3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32" xfId="0" applyFill="1" applyBorder="1">
      <alignment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>
      <alignment vertical="center"/>
    </xf>
    <xf numFmtId="0" fontId="20" fillId="4" borderId="0" xfId="0" applyFont="1" applyFill="1">
      <alignment vertical="center"/>
    </xf>
    <xf numFmtId="0" fontId="20" fillId="6" borderId="0" xfId="0" applyFont="1" applyFill="1">
      <alignment vertical="center"/>
    </xf>
    <xf numFmtId="0" fontId="0" fillId="2" borderId="0" xfId="0" applyFill="1">
      <alignment vertical="center"/>
    </xf>
    <xf numFmtId="0" fontId="20" fillId="4" borderId="0" xfId="0" applyFont="1" applyFill="1" applyAlignment="1">
      <alignment vertical="center" wrapText="1"/>
    </xf>
    <xf numFmtId="0" fontId="20" fillId="2" borderId="0" xfId="0" applyFont="1" applyFill="1" applyAlignment="1">
      <alignment vertical="center" wrapText="1"/>
    </xf>
    <xf numFmtId="0" fontId="20" fillId="6" borderId="0" xfId="0" applyFont="1" applyFill="1" applyAlignment="1">
      <alignment vertical="center" wrapText="1"/>
    </xf>
    <xf numFmtId="0" fontId="20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>
      <alignment vertical="center"/>
    </xf>
    <xf numFmtId="0" fontId="16" fillId="4" borderId="0" xfId="0" applyFont="1" applyFill="1">
      <alignment vertical="center"/>
    </xf>
    <xf numFmtId="0" fontId="16" fillId="4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6" fillId="6" borderId="0" xfId="0" applyFont="1" applyFill="1" applyAlignment="1">
      <alignment vertical="center" wrapText="1"/>
    </xf>
    <xf numFmtId="0" fontId="16" fillId="6" borderId="0" xfId="0" applyFont="1" applyFill="1">
      <alignment vertical="center"/>
    </xf>
    <xf numFmtId="0" fontId="16" fillId="0" borderId="0" xfId="0" applyFont="1">
      <alignment vertical="center"/>
    </xf>
    <xf numFmtId="0" fontId="0" fillId="9" borderId="0" xfId="0" applyFill="1">
      <alignment vertical="center"/>
    </xf>
    <xf numFmtId="9" fontId="0" fillId="9" borderId="0" xfId="3" applyFont="1" applyFill="1" applyBorder="1">
      <alignment vertical="center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>
      <alignment vertical="center"/>
    </xf>
    <xf numFmtId="181" fontId="0" fillId="0" borderId="0" xfId="3" applyNumberFormat="1" applyFont="1">
      <alignment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>
      <alignment vertical="center"/>
    </xf>
    <xf numFmtId="0" fontId="27" fillId="10" borderId="1" xfId="0" applyFont="1" applyFill="1" applyBorder="1" applyAlignment="1">
      <alignment vertical="center" wrapText="1"/>
    </xf>
    <xf numFmtId="0" fontId="15" fillId="6" borderId="9" xfId="0" applyFont="1" applyFill="1" applyBorder="1" applyAlignment="1">
      <alignment horizontal="center" vertical="center"/>
    </xf>
    <xf numFmtId="14" fontId="15" fillId="6" borderId="30" xfId="0" applyNumberFormat="1" applyFont="1" applyFill="1" applyBorder="1" applyAlignment="1">
      <alignment horizontal="center" vertical="center"/>
    </xf>
    <xf numFmtId="14" fontId="15" fillId="6" borderId="29" xfId="0" applyNumberFormat="1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9" fillId="9" borderId="34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2" borderId="4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0" fontId="0" fillId="2" borderId="35" xfId="0" applyNumberFormat="1" applyFill="1" applyBorder="1" applyAlignment="1">
      <alignment horizontal="center" vertical="center"/>
    </xf>
    <xf numFmtId="180" fontId="0" fillId="2" borderId="36" xfId="0" applyNumberFormat="1" applyFill="1" applyBorder="1" applyAlignment="1">
      <alignment horizontal="center" vertical="center"/>
    </xf>
    <xf numFmtId="180" fontId="0" fillId="2" borderId="37" xfId="0" applyNumberFormat="1" applyFill="1" applyBorder="1" applyAlignment="1">
      <alignment horizontal="center" vertical="center"/>
    </xf>
    <xf numFmtId="180" fontId="0" fillId="2" borderId="38" xfId="0" applyNumberFormat="1" applyFill="1" applyBorder="1" applyAlignment="1">
      <alignment horizontal="center" vertical="center"/>
    </xf>
    <xf numFmtId="180" fontId="0" fillId="2" borderId="39" xfId="0" applyNumberFormat="1" applyFill="1" applyBorder="1" applyAlignment="1">
      <alignment horizontal="center" vertical="center"/>
    </xf>
    <xf numFmtId="180" fontId="0" fillId="2" borderId="4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77" fontId="4" fillId="0" borderId="15" xfId="1" applyNumberFormat="1" applyFont="1" applyBorder="1" applyAlignment="1">
      <alignment horizontal="center" vertical="center"/>
    </xf>
    <xf numFmtId="177" fontId="4" fillId="0" borderId="17" xfId="1" applyNumberFormat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177" fontId="4" fillId="0" borderId="14" xfId="1" applyNumberFormat="1" applyFont="1" applyBorder="1" applyAlignment="1">
      <alignment horizontal="center" vertical="center"/>
    </xf>
    <xf numFmtId="177" fontId="4" fillId="0" borderId="16" xfId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14" fontId="4" fillId="0" borderId="9" xfId="1" applyNumberFormat="1" applyFont="1" applyBorder="1" applyAlignment="1">
      <alignment horizontal="center" vertical="center"/>
    </xf>
    <xf numFmtId="14" fontId="4" fillId="0" borderId="14" xfId="1" applyNumberFormat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6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176" fontId="4" fillId="0" borderId="9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76" fontId="4" fillId="0" borderId="3" xfId="1" applyNumberFormat="1" applyFont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14" fontId="4" fillId="0" borderId="27" xfId="1" applyNumberFormat="1" applyFont="1" applyBorder="1" applyAlignment="1">
      <alignment horizontal="center"/>
    </xf>
    <xf numFmtId="0" fontId="4" fillId="0" borderId="27" xfId="1" applyFont="1" applyBorder="1" applyAlignment="1">
      <alignment horizontal="center"/>
    </xf>
    <xf numFmtId="0" fontId="8" fillId="0" borderId="9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10" fillId="0" borderId="15" xfId="2" applyBorder="1" applyAlignment="1">
      <alignment horizontal="center" vertical="center"/>
    </xf>
    <xf numFmtId="0" fontId="10" fillId="0" borderId="16" xfId="2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" fontId="4" fillId="0" borderId="9" xfId="1" applyNumberFormat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/>
    </xf>
    <xf numFmtId="0" fontId="21" fillId="0" borderId="16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20" fillId="0" borderId="15" xfId="2" applyFont="1" applyBorder="1" applyAlignment="1">
      <alignment horizontal="center" vertical="center"/>
    </xf>
    <xf numFmtId="0" fontId="20" fillId="0" borderId="16" xfId="2" applyFont="1" applyBorder="1" applyAlignment="1">
      <alignment horizontal="center" vertical="center"/>
    </xf>
    <xf numFmtId="0" fontId="23" fillId="0" borderId="15" xfId="2" applyFont="1" applyBorder="1" applyAlignment="1">
      <alignment horizontal="center" vertical="center"/>
    </xf>
    <xf numFmtId="0" fontId="23" fillId="0" borderId="16" xfId="2" applyFont="1" applyBorder="1" applyAlignment="1">
      <alignment horizontal="center" vertical="center"/>
    </xf>
    <xf numFmtId="14" fontId="4" fillId="0" borderId="15" xfId="1" applyNumberFormat="1" applyFont="1" applyBorder="1" applyAlignment="1">
      <alignment horizontal="center" vertical="center"/>
    </xf>
    <xf numFmtId="14" fontId="4" fillId="0" borderId="16" xfId="1" applyNumberFormat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31" fontId="4" fillId="0" borderId="9" xfId="1" applyNumberFormat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top" wrapText="1"/>
    </xf>
    <xf numFmtId="0" fontId="4" fillId="0" borderId="15" xfId="1" applyFont="1" applyBorder="1" applyAlignment="1">
      <alignment horizontal="center" vertical="top" wrapText="1"/>
    </xf>
    <xf numFmtId="17" fontId="4" fillId="0" borderId="14" xfId="1" applyNumberFormat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shrinkToFit="1"/>
    </xf>
    <xf numFmtId="0" fontId="4" fillId="0" borderId="15" xfId="1" applyFont="1" applyBorder="1" applyAlignment="1">
      <alignment horizontal="center" vertical="center" shrinkToFit="1"/>
    </xf>
    <xf numFmtId="0" fontId="4" fillId="0" borderId="16" xfId="1" applyFont="1" applyBorder="1" applyAlignment="1">
      <alignment horizontal="center" vertical="center" shrinkToFit="1"/>
    </xf>
    <xf numFmtId="17" fontId="4" fillId="0" borderId="15" xfId="1" applyNumberFormat="1" applyFont="1" applyBorder="1" applyAlignment="1">
      <alignment horizontal="center" vertical="center"/>
    </xf>
    <xf numFmtId="0" fontId="10" fillId="0" borderId="15" xfId="2" applyBorder="1">
      <alignment vertical="center"/>
    </xf>
    <xf numFmtId="0" fontId="10" fillId="0" borderId="16" xfId="2" applyBorder="1">
      <alignment vertical="center"/>
    </xf>
    <xf numFmtId="0" fontId="4" fillId="0" borderId="16" xfId="1" applyFont="1" applyBorder="1" applyAlignment="1">
      <alignment horizontal="center" vertical="center" wrapText="1"/>
    </xf>
    <xf numFmtId="0" fontId="13" fillId="0" borderId="16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 shrinkToFit="1"/>
    </xf>
    <xf numFmtId="0" fontId="7" fillId="0" borderId="16" xfId="1" applyFont="1" applyBorder="1" applyAlignment="1">
      <alignment horizontal="center" vertical="center" shrinkToFit="1"/>
    </xf>
    <xf numFmtId="0" fontId="4" fillId="0" borderId="0" xfId="1" applyFont="1" applyAlignment="1">
      <alignment horizontal="left" vertical="center"/>
    </xf>
    <xf numFmtId="0" fontId="7" fillId="0" borderId="16" xfId="1" applyFont="1" applyBorder="1" applyAlignment="1">
      <alignment horizontal="center" vertical="center" wrapText="1"/>
    </xf>
  </cellXfs>
  <cellStyles count="5">
    <cellStyle name="백분율" xfId="3" builtinId="5"/>
    <cellStyle name="표준" xfId="0" builtinId="0"/>
    <cellStyle name="표준 2" xfId="1" xr:uid="{00000000-0005-0000-0000-000002000000}"/>
    <cellStyle name="표준 3" xfId="2" xr:uid="{00000000-0005-0000-0000-000003000000}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checked="Checked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checked="Checked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checked="Checked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checked="Checked" lockText="1" noThreeD="1"/>
</file>

<file path=xl/ctrlProps/ctrlProp201.xml><?xml version="1.0" encoding="utf-8"?>
<formControlPr xmlns="http://schemas.microsoft.com/office/spreadsheetml/2009/9/main" objectType="CheckBox" checked="Checked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checked="Checked" lockText="1" noThreeD="1"/>
</file>

<file path=xl/ctrlProps/ctrlProp207.xml><?xml version="1.0" encoding="utf-8"?>
<formControlPr xmlns="http://schemas.microsoft.com/office/spreadsheetml/2009/9/main" objectType="CheckBox" checked="Checked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checked="Checked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checked="Checked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checked="Checked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checked="Checked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checked="Checked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checked="Checked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checked="Checked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checked="Checked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checked="Checked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checked="Checked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checked="Checked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checked="Checked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checked="Checked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checked="Checked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checked="Checked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checked="Checked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checked="Checked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checked="Checked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checked="Checked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checked="Checked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checked="Checked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checked="Checked" lockText="1" noThreeD="1"/>
</file>

<file path=xl/ctrlProps/ctrlProp305.xml><?xml version="1.0" encoding="utf-8"?>
<formControlPr xmlns="http://schemas.microsoft.com/office/spreadsheetml/2009/9/main" objectType="CheckBox" checked="Checked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checked="Checked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checked="Checked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checked="Checked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checked="Checked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checked="Checked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checked="Checked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checked="Checked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checked="Checked" lockText="1" noThreeD="1"/>
</file>

<file path=xl/ctrlProps/ctrlProp335.xml><?xml version="1.0" encoding="utf-8"?>
<formControlPr xmlns="http://schemas.microsoft.com/office/spreadsheetml/2009/9/main" objectType="CheckBox" checked="Checked" lockText="1" noThreeD="1"/>
</file>

<file path=xl/ctrlProps/ctrlProp336.xml><?xml version="1.0" encoding="utf-8"?>
<formControlPr xmlns="http://schemas.microsoft.com/office/spreadsheetml/2009/9/main" objectType="CheckBox" lockText="1" noThreeD="1"/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8433" name="Check Box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4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4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4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8436" name="Check Box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4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5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7410" name="Check Box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5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5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5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4</xdr:row>
      <xdr:rowOff>9525</xdr:rowOff>
    </xdr:from>
    <xdr:to>
      <xdr:col>20</xdr:col>
      <xdr:colOff>9525</xdr:colOff>
      <xdr:row>9</xdr:row>
      <xdr:rowOff>0</xdr:rowOff>
    </xdr:to>
    <xdr:pic>
      <xdr:nvPicPr>
        <xdr:cNvPr id="2" name="_x69364080" descr="EMB000003c813b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62575" y="1352550"/>
          <a:ext cx="962025" cy="1228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0961" name="Check Box 1" hidden="1">
              <a:extLst>
                <a:ext uri="{63B3BB69-23CF-44E3-9099-C40C66FF867C}">
                  <a14:compatExt spid="_x0000_s40961"/>
                </a:ext>
                <a:ext uri="{FF2B5EF4-FFF2-40B4-BE49-F238E27FC236}">
                  <a16:creationId xmlns:a16="http://schemas.microsoft.com/office/drawing/2014/main" id="{00000000-0008-0000-0600-000001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0962" name="Check Box 2" hidden="1">
              <a:extLst>
                <a:ext uri="{63B3BB69-23CF-44E3-9099-C40C66FF867C}">
                  <a14:compatExt spid="_x0000_s40962"/>
                </a:ext>
                <a:ext uri="{FF2B5EF4-FFF2-40B4-BE49-F238E27FC236}">
                  <a16:creationId xmlns:a16="http://schemas.microsoft.com/office/drawing/2014/main" id="{00000000-0008-0000-0600-000002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0963" name="Check Box 3" hidden="1">
              <a:extLst>
                <a:ext uri="{63B3BB69-23CF-44E3-9099-C40C66FF867C}">
                  <a14:compatExt spid="_x0000_s40963"/>
                </a:ext>
                <a:ext uri="{FF2B5EF4-FFF2-40B4-BE49-F238E27FC236}">
                  <a16:creationId xmlns:a16="http://schemas.microsoft.com/office/drawing/2014/main" id="{00000000-0008-0000-0600-000003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0964" name="Check Box 4" hidden="1">
              <a:extLst>
                <a:ext uri="{63B3BB69-23CF-44E3-9099-C40C66FF867C}">
                  <a14:compatExt spid="_x0000_s40964"/>
                </a:ext>
                <a:ext uri="{FF2B5EF4-FFF2-40B4-BE49-F238E27FC236}">
                  <a16:creationId xmlns:a16="http://schemas.microsoft.com/office/drawing/2014/main" id="{00000000-0008-0000-0600-000004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7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7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7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7652" name="Check Box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7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4577" name="Check Box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8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4578" name="Check Box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8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4579" name="Check Box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8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4580" name="Check Box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8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1985" name="Check Box 1" hidden="1">
              <a:extLst>
                <a:ext uri="{63B3BB69-23CF-44E3-9099-C40C66FF867C}">
                  <a14:compatExt spid="_x0000_s41985"/>
                </a:ext>
                <a:ext uri="{FF2B5EF4-FFF2-40B4-BE49-F238E27FC236}">
                  <a16:creationId xmlns:a16="http://schemas.microsoft.com/office/drawing/2014/main" id="{00000000-0008-0000-0900-000001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1986" name="Check Box 2" hidden="1">
              <a:extLst>
                <a:ext uri="{63B3BB69-23CF-44E3-9099-C40C66FF867C}">
                  <a14:compatExt spid="_x0000_s41986"/>
                </a:ext>
                <a:ext uri="{FF2B5EF4-FFF2-40B4-BE49-F238E27FC236}">
                  <a16:creationId xmlns:a16="http://schemas.microsoft.com/office/drawing/2014/main" id="{00000000-0008-0000-0900-000002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1987" name="Check Box 3" hidden="1">
              <a:extLst>
                <a:ext uri="{63B3BB69-23CF-44E3-9099-C40C66FF867C}">
                  <a14:compatExt spid="_x0000_s41987"/>
                </a:ext>
                <a:ext uri="{FF2B5EF4-FFF2-40B4-BE49-F238E27FC236}">
                  <a16:creationId xmlns:a16="http://schemas.microsoft.com/office/drawing/2014/main" id="{00000000-0008-0000-0900-000003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1988" name="Check Box 4" hidden="1">
              <a:extLst>
                <a:ext uri="{63B3BB69-23CF-44E3-9099-C40C66FF867C}">
                  <a14:compatExt spid="_x0000_s41988"/>
                </a:ext>
                <a:ext uri="{FF2B5EF4-FFF2-40B4-BE49-F238E27FC236}">
                  <a16:creationId xmlns:a16="http://schemas.microsoft.com/office/drawing/2014/main" id="{00000000-0008-0000-0900-000004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1505" name="Check Box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A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A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A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1508" name="Check Box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0A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3793" name="Check Box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0000000-0008-0000-0B00-00000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3794" name="Check Box 2" hidden="1">
              <a:extLst>
                <a:ext uri="{63B3BB69-23CF-44E3-9099-C40C66FF867C}">
                  <a14:compatExt spid="_x0000_s33794"/>
                </a:ext>
                <a:ext uri="{FF2B5EF4-FFF2-40B4-BE49-F238E27FC236}">
                  <a16:creationId xmlns:a16="http://schemas.microsoft.com/office/drawing/2014/main" id="{00000000-0008-0000-0B00-000002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3795" name="Check Box 3" hidden="1">
              <a:extLst>
                <a:ext uri="{63B3BB69-23CF-44E3-9099-C40C66FF867C}">
                  <a14:compatExt spid="_x0000_s33795"/>
                </a:ext>
                <a:ext uri="{FF2B5EF4-FFF2-40B4-BE49-F238E27FC236}">
                  <a16:creationId xmlns:a16="http://schemas.microsoft.com/office/drawing/2014/main" id="{00000000-0008-0000-0B00-000003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3796" name="Check Box 4" hidden="1">
              <a:extLst>
                <a:ext uri="{63B3BB69-23CF-44E3-9099-C40C66FF867C}">
                  <a14:compatExt spid="_x0000_s33796"/>
                </a:ext>
                <a:ext uri="{FF2B5EF4-FFF2-40B4-BE49-F238E27FC236}">
                  <a16:creationId xmlns:a16="http://schemas.microsoft.com/office/drawing/2014/main" id="{00000000-0008-0000-0B00-000004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C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C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C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C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D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D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D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D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41665" name="Check Box 1" hidden="1">
              <a:extLst>
                <a:ext uri="{63B3BB69-23CF-44E3-9099-C40C66FF867C}">
                  <a14:compatExt spid="_x0000_s241665"/>
                </a:ext>
                <a:ext uri="{FF2B5EF4-FFF2-40B4-BE49-F238E27FC236}">
                  <a16:creationId xmlns:a16="http://schemas.microsoft.com/office/drawing/2014/main" id="{00000000-0008-0000-0E00-000001B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41666" name="Check Box 2" hidden="1">
              <a:extLst>
                <a:ext uri="{63B3BB69-23CF-44E3-9099-C40C66FF867C}">
                  <a14:compatExt spid="_x0000_s241666"/>
                </a:ext>
                <a:ext uri="{FF2B5EF4-FFF2-40B4-BE49-F238E27FC236}">
                  <a16:creationId xmlns:a16="http://schemas.microsoft.com/office/drawing/2014/main" id="{00000000-0008-0000-0E00-000002B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41667" name="Check Box 3" hidden="1">
              <a:extLst>
                <a:ext uri="{63B3BB69-23CF-44E3-9099-C40C66FF867C}">
                  <a14:compatExt spid="_x0000_s241667"/>
                </a:ext>
                <a:ext uri="{FF2B5EF4-FFF2-40B4-BE49-F238E27FC236}">
                  <a16:creationId xmlns:a16="http://schemas.microsoft.com/office/drawing/2014/main" id="{00000000-0008-0000-0E00-000003B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41668" name="Check Box 4" hidden="1">
              <a:extLst>
                <a:ext uri="{63B3BB69-23CF-44E3-9099-C40C66FF867C}">
                  <a14:compatExt spid="_x0000_s241668"/>
                </a:ext>
                <a:ext uri="{FF2B5EF4-FFF2-40B4-BE49-F238E27FC236}">
                  <a16:creationId xmlns:a16="http://schemas.microsoft.com/office/drawing/2014/main" id="{00000000-0008-0000-0E00-000004B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76481" name="Check Box 1" hidden="1">
              <a:extLst>
                <a:ext uri="{63B3BB69-23CF-44E3-9099-C40C66FF867C}">
                  <a14:compatExt spid="_x0000_s276481"/>
                </a:ext>
                <a:ext uri="{FF2B5EF4-FFF2-40B4-BE49-F238E27FC236}">
                  <a16:creationId xmlns:a16="http://schemas.microsoft.com/office/drawing/2014/main" id="{00000000-0008-0000-0F00-0000013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76482" name="Check Box 2" hidden="1">
              <a:extLst>
                <a:ext uri="{63B3BB69-23CF-44E3-9099-C40C66FF867C}">
                  <a14:compatExt spid="_x0000_s276482"/>
                </a:ext>
                <a:ext uri="{FF2B5EF4-FFF2-40B4-BE49-F238E27FC236}">
                  <a16:creationId xmlns:a16="http://schemas.microsoft.com/office/drawing/2014/main" id="{00000000-0008-0000-0F00-0000023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76483" name="Check Box 3" hidden="1">
              <a:extLst>
                <a:ext uri="{63B3BB69-23CF-44E3-9099-C40C66FF867C}">
                  <a14:compatExt spid="_x0000_s276483"/>
                </a:ext>
                <a:ext uri="{FF2B5EF4-FFF2-40B4-BE49-F238E27FC236}">
                  <a16:creationId xmlns:a16="http://schemas.microsoft.com/office/drawing/2014/main" id="{00000000-0008-0000-0F00-0000033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76484" name="Check Box 4" hidden="1">
              <a:extLst>
                <a:ext uri="{63B3BB69-23CF-44E3-9099-C40C66FF867C}">
                  <a14:compatExt spid="_x0000_s276484"/>
                </a:ext>
                <a:ext uri="{FF2B5EF4-FFF2-40B4-BE49-F238E27FC236}">
                  <a16:creationId xmlns:a16="http://schemas.microsoft.com/office/drawing/2014/main" id="{00000000-0008-0000-0F00-0000043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10273" name="Check Box 1" hidden="1">
              <a:extLst>
                <a:ext uri="{63B3BB69-23CF-44E3-9099-C40C66FF867C}">
                  <a14:compatExt spid="_x0000_s310273"/>
                </a:ext>
                <a:ext uri="{FF2B5EF4-FFF2-40B4-BE49-F238E27FC236}">
                  <a16:creationId xmlns:a16="http://schemas.microsoft.com/office/drawing/2014/main" id="{00000000-0008-0000-1000-000001B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10274" name="Check Box 2" hidden="1">
              <a:extLst>
                <a:ext uri="{63B3BB69-23CF-44E3-9099-C40C66FF867C}">
                  <a14:compatExt spid="_x0000_s310274"/>
                </a:ext>
                <a:ext uri="{FF2B5EF4-FFF2-40B4-BE49-F238E27FC236}">
                  <a16:creationId xmlns:a16="http://schemas.microsoft.com/office/drawing/2014/main" id="{00000000-0008-0000-1000-000002B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10275" name="Check Box 3" hidden="1">
              <a:extLst>
                <a:ext uri="{63B3BB69-23CF-44E3-9099-C40C66FF867C}">
                  <a14:compatExt spid="_x0000_s310275"/>
                </a:ext>
                <a:ext uri="{FF2B5EF4-FFF2-40B4-BE49-F238E27FC236}">
                  <a16:creationId xmlns:a16="http://schemas.microsoft.com/office/drawing/2014/main" id="{00000000-0008-0000-1000-000003B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10276" name="Check Box 4" hidden="1">
              <a:extLst>
                <a:ext uri="{63B3BB69-23CF-44E3-9099-C40C66FF867C}">
                  <a14:compatExt spid="_x0000_s310276"/>
                </a:ext>
                <a:ext uri="{FF2B5EF4-FFF2-40B4-BE49-F238E27FC236}">
                  <a16:creationId xmlns:a16="http://schemas.microsoft.com/office/drawing/2014/main" id="{00000000-0008-0000-1000-000004B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68641" name="Check Box 1" hidden="1">
              <a:extLst>
                <a:ext uri="{63B3BB69-23CF-44E3-9099-C40C66FF867C}">
                  <a14:compatExt spid="_x0000_s368641"/>
                </a:ext>
                <a:ext uri="{FF2B5EF4-FFF2-40B4-BE49-F238E27FC236}">
                  <a16:creationId xmlns:a16="http://schemas.microsoft.com/office/drawing/2014/main" id="{00000000-0008-0000-1100-000001A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68642" name="Check Box 2" hidden="1">
              <a:extLst>
                <a:ext uri="{63B3BB69-23CF-44E3-9099-C40C66FF867C}">
                  <a14:compatExt spid="_x0000_s368642"/>
                </a:ext>
                <a:ext uri="{FF2B5EF4-FFF2-40B4-BE49-F238E27FC236}">
                  <a16:creationId xmlns:a16="http://schemas.microsoft.com/office/drawing/2014/main" id="{00000000-0008-0000-1100-000002A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68643" name="Check Box 3" hidden="1">
              <a:extLst>
                <a:ext uri="{63B3BB69-23CF-44E3-9099-C40C66FF867C}">
                  <a14:compatExt spid="_x0000_s368643"/>
                </a:ext>
                <a:ext uri="{FF2B5EF4-FFF2-40B4-BE49-F238E27FC236}">
                  <a16:creationId xmlns:a16="http://schemas.microsoft.com/office/drawing/2014/main" id="{00000000-0008-0000-1100-000003A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68644" name="Check Box 4" hidden="1">
              <a:extLst>
                <a:ext uri="{63B3BB69-23CF-44E3-9099-C40C66FF867C}">
                  <a14:compatExt spid="_x0000_s368644"/>
                </a:ext>
                <a:ext uri="{FF2B5EF4-FFF2-40B4-BE49-F238E27FC236}">
                  <a16:creationId xmlns:a16="http://schemas.microsoft.com/office/drawing/2014/main" id="{00000000-0008-0000-1100-000004A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27009" name="Check Box 1" hidden="1">
              <a:extLst>
                <a:ext uri="{63B3BB69-23CF-44E3-9099-C40C66FF867C}">
                  <a14:compatExt spid="_x0000_s427009"/>
                </a:ext>
                <a:ext uri="{FF2B5EF4-FFF2-40B4-BE49-F238E27FC236}">
                  <a16:creationId xmlns:a16="http://schemas.microsoft.com/office/drawing/2014/main" id="{00000000-0008-0000-1200-0000018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27010" name="Check Box 2" hidden="1">
              <a:extLst>
                <a:ext uri="{63B3BB69-23CF-44E3-9099-C40C66FF867C}">
                  <a14:compatExt spid="_x0000_s427010"/>
                </a:ext>
                <a:ext uri="{FF2B5EF4-FFF2-40B4-BE49-F238E27FC236}">
                  <a16:creationId xmlns:a16="http://schemas.microsoft.com/office/drawing/2014/main" id="{00000000-0008-0000-1200-0000028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27011" name="Check Box 3" hidden="1">
              <a:extLst>
                <a:ext uri="{63B3BB69-23CF-44E3-9099-C40C66FF867C}">
                  <a14:compatExt spid="_x0000_s427011"/>
                </a:ext>
                <a:ext uri="{FF2B5EF4-FFF2-40B4-BE49-F238E27FC236}">
                  <a16:creationId xmlns:a16="http://schemas.microsoft.com/office/drawing/2014/main" id="{00000000-0008-0000-1200-0000038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27012" name="Check Box 4" hidden="1">
              <a:extLst>
                <a:ext uri="{63B3BB69-23CF-44E3-9099-C40C66FF867C}">
                  <a14:compatExt spid="_x0000_s427012"/>
                </a:ext>
                <a:ext uri="{FF2B5EF4-FFF2-40B4-BE49-F238E27FC236}">
                  <a16:creationId xmlns:a16="http://schemas.microsoft.com/office/drawing/2014/main" id="{00000000-0008-0000-1200-0000048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88449" name="Check Box 1" hidden="1">
              <a:extLst>
                <a:ext uri="{63B3BB69-23CF-44E3-9099-C40C66FF867C}">
                  <a14:compatExt spid="_x0000_s488449"/>
                </a:ext>
                <a:ext uri="{FF2B5EF4-FFF2-40B4-BE49-F238E27FC236}">
                  <a16:creationId xmlns:a16="http://schemas.microsoft.com/office/drawing/2014/main" id="{00000000-0008-0000-1300-0000017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88450" name="Check Box 2" hidden="1">
              <a:extLst>
                <a:ext uri="{63B3BB69-23CF-44E3-9099-C40C66FF867C}">
                  <a14:compatExt spid="_x0000_s488450"/>
                </a:ext>
                <a:ext uri="{FF2B5EF4-FFF2-40B4-BE49-F238E27FC236}">
                  <a16:creationId xmlns:a16="http://schemas.microsoft.com/office/drawing/2014/main" id="{00000000-0008-0000-1300-0000027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88451" name="Check Box 3" hidden="1">
              <a:extLst>
                <a:ext uri="{63B3BB69-23CF-44E3-9099-C40C66FF867C}">
                  <a14:compatExt spid="_x0000_s488451"/>
                </a:ext>
                <a:ext uri="{FF2B5EF4-FFF2-40B4-BE49-F238E27FC236}">
                  <a16:creationId xmlns:a16="http://schemas.microsoft.com/office/drawing/2014/main" id="{00000000-0008-0000-1300-0000037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88452" name="Check Box 4" hidden="1">
              <a:extLst>
                <a:ext uri="{63B3BB69-23CF-44E3-9099-C40C66FF867C}">
                  <a14:compatExt spid="_x0000_s488452"/>
                </a:ext>
                <a:ext uri="{FF2B5EF4-FFF2-40B4-BE49-F238E27FC236}">
                  <a16:creationId xmlns:a16="http://schemas.microsoft.com/office/drawing/2014/main" id="{00000000-0008-0000-1300-0000047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91521" name="Check Box 1" hidden="1">
              <a:extLst>
                <a:ext uri="{63B3BB69-23CF-44E3-9099-C40C66FF867C}">
                  <a14:compatExt spid="_x0000_s491521"/>
                </a:ext>
                <a:ext uri="{FF2B5EF4-FFF2-40B4-BE49-F238E27FC236}">
                  <a16:creationId xmlns:a16="http://schemas.microsoft.com/office/drawing/2014/main" id="{00000000-0008-0000-1400-0000018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91522" name="Check Box 2" hidden="1">
              <a:extLst>
                <a:ext uri="{63B3BB69-23CF-44E3-9099-C40C66FF867C}">
                  <a14:compatExt spid="_x0000_s491522"/>
                </a:ext>
                <a:ext uri="{FF2B5EF4-FFF2-40B4-BE49-F238E27FC236}">
                  <a16:creationId xmlns:a16="http://schemas.microsoft.com/office/drawing/2014/main" id="{00000000-0008-0000-1400-0000028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91523" name="Check Box 3" hidden="1">
              <a:extLst>
                <a:ext uri="{63B3BB69-23CF-44E3-9099-C40C66FF867C}">
                  <a14:compatExt spid="_x0000_s491523"/>
                </a:ext>
                <a:ext uri="{FF2B5EF4-FFF2-40B4-BE49-F238E27FC236}">
                  <a16:creationId xmlns:a16="http://schemas.microsoft.com/office/drawing/2014/main" id="{00000000-0008-0000-1400-0000038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91524" name="Check Box 4" hidden="1">
              <a:extLst>
                <a:ext uri="{63B3BB69-23CF-44E3-9099-C40C66FF867C}">
                  <a14:compatExt spid="_x0000_s491524"/>
                </a:ext>
                <a:ext uri="{FF2B5EF4-FFF2-40B4-BE49-F238E27FC236}">
                  <a16:creationId xmlns:a16="http://schemas.microsoft.com/office/drawing/2014/main" id="{00000000-0008-0000-1400-0000048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698369" name="Check Box 1" hidden="1">
              <a:extLst>
                <a:ext uri="{63B3BB69-23CF-44E3-9099-C40C66FF867C}">
                  <a14:compatExt spid="_x0000_s698369"/>
                </a:ext>
                <a:ext uri="{FF2B5EF4-FFF2-40B4-BE49-F238E27FC236}">
                  <a16:creationId xmlns:a16="http://schemas.microsoft.com/office/drawing/2014/main" id="{00000000-0008-0000-1500-000001A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698370" name="Check Box 2" hidden="1">
              <a:extLst>
                <a:ext uri="{63B3BB69-23CF-44E3-9099-C40C66FF867C}">
                  <a14:compatExt spid="_x0000_s698370"/>
                </a:ext>
                <a:ext uri="{FF2B5EF4-FFF2-40B4-BE49-F238E27FC236}">
                  <a16:creationId xmlns:a16="http://schemas.microsoft.com/office/drawing/2014/main" id="{00000000-0008-0000-1500-000002A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698371" name="Check Box 3" hidden="1">
              <a:extLst>
                <a:ext uri="{63B3BB69-23CF-44E3-9099-C40C66FF867C}">
                  <a14:compatExt spid="_x0000_s698371"/>
                </a:ext>
                <a:ext uri="{FF2B5EF4-FFF2-40B4-BE49-F238E27FC236}">
                  <a16:creationId xmlns:a16="http://schemas.microsoft.com/office/drawing/2014/main" id="{00000000-0008-0000-1500-000003A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698372" name="Check Box 4" hidden="1">
              <a:extLst>
                <a:ext uri="{63B3BB69-23CF-44E3-9099-C40C66FF867C}">
                  <a14:compatExt spid="_x0000_s698372"/>
                </a:ext>
                <a:ext uri="{FF2B5EF4-FFF2-40B4-BE49-F238E27FC236}">
                  <a16:creationId xmlns:a16="http://schemas.microsoft.com/office/drawing/2014/main" id="{00000000-0008-0000-1500-000004A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692225" name="Check Box 1" hidden="1">
              <a:extLst>
                <a:ext uri="{63B3BB69-23CF-44E3-9099-C40C66FF867C}">
                  <a14:compatExt spid="_x0000_s692225"/>
                </a:ext>
                <a:ext uri="{FF2B5EF4-FFF2-40B4-BE49-F238E27FC236}">
                  <a16:creationId xmlns:a16="http://schemas.microsoft.com/office/drawing/2014/main" id="{00000000-0008-0000-1600-0000019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692226" name="Check Box 2" hidden="1">
              <a:extLst>
                <a:ext uri="{63B3BB69-23CF-44E3-9099-C40C66FF867C}">
                  <a14:compatExt spid="_x0000_s692226"/>
                </a:ext>
                <a:ext uri="{FF2B5EF4-FFF2-40B4-BE49-F238E27FC236}">
                  <a16:creationId xmlns:a16="http://schemas.microsoft.com/office/drawing/2014/main" id="{00000000-0008-0000-1600-0000029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692227" name="Check Box 3" hidden="1">
              <a:extLst>
                <a:ext uri="{63B3BB69-23CF-44E3-9099-C40C66FF867C}">
                  <a14:compatExt spid="_x0000_s692227"/>
                </a:ext>
                <a:ext uri="{FF2B5EF4-FFF2-40B4-BE49-F238E27FC236}">
                  <a16:creationId xmlns:a16="http://schemas.microsoft.com/office/drawing/2014/main" id="{00000000-0008-0000-1600-0000039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692228" name="Check Box 4" hidden="1">
              <a:extLst>
                <a:ext uri="{63B3BB69-23CF-44E3-9099-C40C66FF867C}">
                  <a14:compatExt spid="_x0000_s692228"/>
                </a:ext>
                <a:ext uri="{FF2B5EF4-FFF2-40B4-BE49-F238E27FC236}">
                  <a16:creationId xmlns:a16="http://schemas.microsoft.com/office/drawing/2014/main" id="{00000000-0008-0000-1600-0000049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693249" name="Check Box 1" hidden="1">
              <a:extLst>
                <a:ext uri="{63B3BB69-23CF-44E3-9099-C40C66FF867C}">
                  <a14:compatExt spid="_x0000_s693249"/>
                </a:ext>
                <a:ext uri="{FF2B5EF4-FFF2-40B4-BE49-F238E27FC236}">
                  <a16:creationId xmlns:a16="http://schemas.microsoft.com/office/drawing/2014/main" id="{00000000-0008-0000-1700-0000019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693250" name="Check Box 2" hidden="1">
              <a:extLst>
                <a:ext uri="{63B3BB69-23CF-44E3-9099-C40C66FF867C}">
                  <a14:compatExt spid="_x0000_s693250"/>
                </a:ext>
                <a:ext uri="{FF2B5EF4-FFF2-40B4-BE49-F238E27FC236}">
                  <a16:creationId xmlns:a16="http://schemas.microsoft.com/office/drawing/2014/main" id="{00000000-0008-0000-1700-0000029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693251" name="Check Box 3" hidden="1">
              <a:extLst>
                <a:ext uri="{63B3BB69-23CF-44E3-9099-C40C66FF867C}">
                  <a14:compatExt spid="_x0000_s693251"/>
                </a:ext>
                <a:ext uri="{FF2B5EF4-FFF2-40B4-BE49-F238E27FC236}">
                  <a16:creationId xmlns:a16="http://schemas.microsoft.com/office/drawing/2014/main" id="{00000000-0008-0000-1700-0000039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693252" name="Check Box 4" hidden="1">
              <a:extLst>
                <a:ext uri="{63B3BB69-23CF-44E3-9099-C40C66FF867C}">
                  <a14:compatExt spid="_x0000_s693252"/>
                </a:ext>
                <a:ext uri="{FF2B5EF4-FFF2-40B4-BE49-F238E27FC236}">
                  <a16:creationId xmlns:a16="http://schemas.microsoft.com/office/drawing/2014/main" id="{00000000-0008-0000-1700-0000049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695297" name="Check Box 1" hidden="1">
              <a:extLst>
                <a:ext uri="{63B3BB69-23CF-44E3-9099-C40C66FF867C}">
                  <a14:compatExt spid="_x0000_s695297"/>
                </a:ext>
                <a:ext uri="{FF2B5EF4-FFF2-40B4-BE49-F238E27FC236}">
                  <a16:creationId xmlns:a16="http://schemas.microsoft.com/office/drawing/2014/main" id="{00000000-0008-0000-1800-0000019C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695298" name="Check Box 2" hidden="1">
              <a:extLst>
                <a:ext uri="{63B3BB69-23CF-44E3-9099-C40C66FF867C}">
                  <a14:compatExt spid="_x0000_s695298"/>
                </a:ext>
                <a:ext uri="{FF2B5EF4-FFF2-40B4-BE49-F238E27FC236}">
                  <a16:creationId xmlns:a16="http://schemas.microsoft.com/office/drawing/2014/main" id="{00000000-0008-0000-1800-0000029C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695299" name="Check Box 3" hidden="1">
              <a:extLst>
                <a:ext uri="{63B3BB69-23CF-44E3-9099-C40C66FF867C}">
                  <a14:compatExt spid="_x0000_s695299"/>
                </a:ext>
                <a:ext uri="{FF2B5EF4-FFF2-40B4-BE49-F238E27FC236}">
                  <a16:creationId xmlns:a16="http://schemas.microsoft.com/office/drawing/2014/main" id="{00000000-0008-0000-1800-0000039C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695300" name="Check Box 4" hidden="1">
              <a:extLst>
                <a:ext uri="{63B3BB69-23CF-44E3-9099-C40C66FF867C}">
                  <a14:compatExt spid="_x0000_s695300"/>
                </a:ext>
                <a:ext uri="{FF2B5EF4-FFF2-40B4-BE49-F238E27FC236}">
                  <a16:creationId xmlns:a16="http://schemas.microsoft.com/office/drawing/2014/main" id="{00000000-0008-0000-1800-0000049C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696321" name="Check Box 1" hidden="1">
              <a:extLst>
                <a:ext uri="{63B3BB69-23CF-44E3-9099-C40C66FF867C}">
                  <a14:compatExt spid="_x0000_s696321"/>
                </a:ext>
                <a:ext uri="{FF2B5EF4-FFF2-40B4-BE49-F238E27FC236}">
                  <a16:creationId xmlns:a16="http://schemas.microsoft.com/office/drawing/2014/main" id="{00000000-0008-0000-1900-000001A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696322" name="Check Box 2" hidden="1">
              <a:extLst>
                <a:ext uri="{63B3BB69-23CF-44E3-9099-C40C66FF867C}">
                  <a14:compatExt spid="_x0000_s696322"/>
                </a:ext>
                <a:ext uri="{FF2B5EF4-FFF2-40B4-BE49-F238E27FC236}">
                  <a16:creationId xmlns:a16="http://schemas.microsoft.com/office/drawing/2014/main" id="{00000000-0008-0000-1900-000002A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696323" name="Check Box 3" hidden="1">
              <a:extLst>
                <a:ext uri="{63B3BB69-23CF-44E3-9099-C40C66FF867C}">
                  <a14:compatExt spid="_x0000_s696323"/>
                </a:ext>
                <a:ext uri="{FF2B5EF4-FFF2-40B4-BE49-F238E27FC236}">
                  <a16:creationId xmlns:a16="http://schemas.microsoft.com/office/drawing/2014/main" id="{00000000-0008-0000-1900-000003A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696324" name="Check Box 4" hidden="1">
              <a:extLst>
                <a:ext uri="{63B3BB69-23CF-44E3-9099-C40C66FF867C}">
                  <a14:compatExt spid="_x0000_s696324"/>
                </a:ext>
                <a:ext uri="{FF2B5EF4-FFF2-40B4-BE49-F238E27FC236}">
                  <a16:creationId xmlns:a16="http://schemas.microsoft.com/office/drawing/2014/main" id="{00000000-0008-0000-1900-000004A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774145" name="Check Box 1" hidden="1">
              <a:extLst>
                <a:ext uri="{63B3BB69-23CF-44E3-9099-C40C66FF867C}">
                  <a14:compatExt spid="_x0000_s774145"/>
                </a:ext>
                <a:ext uri="{FF2B5EF4-FFF2-40B4-BE49-F238E27FC236}">
                  <a16:creationId xmlns:a16="http://schemas.microsoft.com/office/drawing/2014/main" id="{00000000-0008-0000-1A00-000001D0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774146" name="Check Box 2" hidden="1">
              <a:extLst>
                <a:ext uri="{63B3BB69-23CF-44E3-9099-C40C66FF867C}">
                  <a14:compatExt spid="_x0000_s774146"/>
                </a:ext>
                <a:ext uri="{FF2B5EF4-FFF2-40B4-BE49-F238E27FC236}">
                  <a16:creationId xmlns:a16="http://schemas.microsoft.com/office/drawing/2014/main" id="{00000000-0008-0000-1A00-000002D0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774147" name="Check Box 3" hidden="1">
              <a:extLst>
                <a:ext uri="{63B3BB69-23CF-44E3-9099-C40C66FF867C}">
                  <a14:compatExt spid="_x0000_s774147"/>
                </a:ext>
                <a:ext uri="{FF2B5EF4-FFF2-40B4-BE49-F238E27FC236}">
                  <a16:creationId xmlns:a16="http://schemas.microsoft.com/office/drawing/2014/main" id="{00000000-0008-0000-1A00-000003D0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774148" name="Check Box 4" hidden="1">
              <a:extLst>
                <a:ext uri="{63B3BB69-23CF-44E3-9099-C40C66FF867C}">
                  <a14:compatExt spid="_x0000_s774148"/>
                </a:ext>
                <a:ext uri="{FF2B5EF4-FFF2-40B4-BE49-F238E27FC236}">
                  <a16:creationId xmlns:a16="http://schemas.microsoft.com/office/drawing/2014/main" id="{00000000-0008-0000-1A00-000004D00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844801" name="Check Box 1" hidden="1">
              <a:extLst>
                <a:ext uri="{63B3BB69-23CF-44E3-9099-C40C66FF867C}">
                  <a14:compatExt spid="_x0000_s844801"/>
                </a:ext>
                <a:ext uri="{FF2B5EF4-FFF2-40B4-BE49-F238E27FC236}">
                  <a16:creationId xmlns:a16="http://schemas.microsoft.com/office/drawing/2014/main" id="{00000000-0008-0000-1B00-000001E4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844802" name="Check Box 2" hidden="1">
              <a:extLst>
                <a:ext uri="{63B3BB69-23CF-44E3-9099-C40C66FF867C}">
                  <a14:compatExt spid="_x0000_s844802"/>
                </a:ext>
                <a:ext uri="{FF2B5EF4-FFF2-40B4-BE49-F238E27FC236}">
                  <a16:creationId xmlns:a16="http://schemas.microsoft.com/office/drawing/2014/main" id="{00000000-0008-0000-1B00-000002E4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16</xdr:row>
          <xdr:rowOff>28575</xdr:rowOff>
        </xdr:from>
        <xdr:to>
          <xdr:col>6</xdr:col>
          <xdr:colOff>314325</xdr:colOff>
          <xdr:row>16</xdr:row>
          <xdr:rowOff>228600</xdr:rowOff>
        </xdr:to>
        <xdr:sp macro="" textlink="">
          <xdr:nvSpPr>
            <xdr:cNvPr id="844803" name="Check Box 3" hidden="1">
              <a:extLst>
                <a:ext uri="{63B3BB69-23CF-44E3-9099-C40C66FF867C}">
                  <a14:compatExt spid="_x0000_s844803"/>
                </a:ext>
                <a:ext uri="{FF2B5EF4-FFF2-40B4-BE49-F238E27FC236}">
                  <a16:creationId xmlns:a16="http://schemas.microsoft.com/office/drawing/2014/main" id="{00000000-0008-0000-1B00-000003E4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16</xdr:row>
          <xdr:rowOff>38100</xdr:rowOff>
        </xdr:from>
        <xdr:to>
          <xdr:col>9</xdr:col>
          <xdr:colOff>295275</xdr:colOff>
          <xdr:row>16</xdr:row>
          <xdr:rowOff>238125</xdr:rowOff>
        </xdr:to>
        <xdr:sp macro="" textlink="">
          <xdr:nvSpPr>
            <xdr:cNvPr id="844804" name="Check Box 4" hidden="1">
              <a:extLst>
                <a:ext uri="{63B3BB69-23CF-44E3-9099-C40C66FF867C}">
                  <a14:compatExt spid="_x0000_s844804"/>
                </a:ext>
                <a:ext uri="{FF2B5EF4-FFF2-40B4-BE49-F238E27FC236}">
                  <a16:creationId xmlns:a16="http://schemas.microsoft.com/office/drawing/2014/main" id="{00000000-0008-0000-1B00-000004E4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846849" name="Check Box 1" hidden="1">
              <a:extLst>
                <a:ext uri="{63B3BB69-23CF-44E3-9099-C40C66FF867C}">
                  <a14:compatExt spid="_x0000_s846849"/>
                </a:ext>
                <a:ext uri="{FF2B5EF4-FFF2-40B4-BE49-F238E27FC236}">
                  <a16:creationId xmlns:a16="http://schemas.microsoft.com/office/drawing/2014/main" id="{00000000-0008-0000-1C00-000001E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846850" name="Check Box 2" hidden="1">
              <a:extLst>
                <a:ext uri="{63B3BB69-23CF-44E3-9099-C40C66FF867C}">
                  <a14:compatExt spid="_x0000_s846850"/>
                </a:ext>
                <a:ext uri="{FF2B5EF4-FFF2-40B4-BE49-F238E27FC236}">
                  <a16:creationId xmlns:a16="http://schemas.microsoft.com/office/drawing/2014/main" id="{00000000-0008-0000-1C00-000002E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846851" name="Check Box 3" hidden="1">
              <a:extLst>
                <a:ext uri="{63B3BB69-23CF-44E3-9099-C40C66FF867C}">
                  <a14:compatExt spid="_x0000_s846851"/>
                </a:ext>
                <a:ext uri="{FF2B5EF4-FFF2-40B4-BE49-F238E27FC236}">
                  <a16:creationId xmlns:a16="http://schemas.microsoft.com/office/drawing/2014/main" id="{00000000-0008-0000-1C00-000003E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846852" name="Check Box 4" hidden="1">
              <a:extLst>
                <a:ext uri="{63B3BB69-23CF-44E3-9099-C40C66FF867C}">
                  <a14:compatExt spid="_x0000_s846852"/>
                </a:ext>
                <a:ext uri="{FF2B5EF4-FFF2-40B4-BE49-F238E27FC236}">
                  <a16:creationId xmlns:a16="http://schemas.microsoft.com/office/drawing/2014/main" id="{00000000-0008-0000-1C00-000004E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897025" name="Check Box 1" hidden="1">
              <a:extLst>
                <a:ext uri="{63B3BB69-23CF-44E3-9099-C40C66FF867C}">
                  <a14:compatExt spid="_x0000_s897025"/>
                </a:ext>
                <a:ext uri="{FF2B5EF4-FFF2-40B4-BE49-F238E27FC236}">
                  <a16:creationId xmlns:a16="http://schemas.microsoft.com/office/drawing/2014/main" id="{00000000-0008-0000-1D00-000001B0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897026" name="Check Box 2" hidden="1">
              <a:extLst>
                <a:ext uri="{63B3BB69-23CF-44E3-9099-C40C66FF867C}">
                  <a14:compatExt spid="_x0000_s897026"/>
                </a:ext>
                <a:ext uri="{FF2B5EF4-FFF2-40B4-BE49-F238E27FC236}">
                  <a16:creationId xmlns:a16="http://schemas.microsoft.com/office/drawing/2014/main" id="{00000000-0008-0000-1D00-000002B0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897027" name="Check Box 3" hidden="1">
              <a:extLst>
                <a:ext uri="{63B3BB69-23CF-44E3-9099-C40C66FF867C}">
                  <a14:compatExt spid="_x0000_s897027"/>
                </a:ext>
                <a:ext uri="{FF2B5EF4-FFF2-40B4-BE49-F238E27FC236}">
                  <a16:creationId xmlns:a16="http://schemas.microsoft.com/office/drawing/2014/main" id="{00000000-0008-0000-1D00-000003B0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897028" name="Check Box 4" hidden="1">
              <a:extLst>
                <a:ext uri="{63B3BB69-23CF-44E3-9099-C40C66FF867C}">
                  <a14:compatExt spid="_x0000_s897028"/>
                </a:ext>
                <a:ext uri="{FF2B5EF4-FFF2-40B4-BE49-F238E27FC236}">
                  <a16:creationId xmlns:a16="http://schemas.microsoft.com/office/drawing/2014/main" id="{00000000-0008-0000-1D00-000004B0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953345" name="Check Box 1" hidden="1">
              <a:extLst>
                <a:ext uri="{63B3BB69-23CF-44E3-9099-C40C66FF867C}">
                  <a14:compatExt spid="_x0000_s953345"/>
                </a:ext>
                <a:ext uri="{FF2B5EF4-FFF2-40B4-BE49-F238E27FC236}">
                  <a16:creationId xmlns:a16="http://schemas.microsoft.com/office/drawing/2014/main" id="{00000000-0008-0000-1E00-0000018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953346" name="Check Box 2" hidden="1">
              <a:extLst>
                <a:ext uri="{63B3BB69-23CF-44E3-9099-C40C66FF867C}">
                  <a14:compatExt spid="_x0000_s953346"/>
                </a:ext>
                <a:ext uri="{FF2B5EF4-FFF2-40B4-BE49-F238E27FC236}">
                  <a16:creationId xmlns:a16="http://schemas.microsoft.com/office/drawing/2014/main" id="{00000000-0008-0000-1E00-0000028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953347" name="Check Box 3" hidden="1">
              <a:extLst>
                <a:ext uri="{63B3BB69-23CF-44E3-9099-C40C66FF867C}">
                  <a14:compatExt spid="_x0000_s953347"/>
                </a:ext>
                <a:ext uri="{FF2B5EF4-FFF2-40B4-BE49-F238E27FC236}">
                  <a16:creationId xmlns:a16="http://schemas.microsoft.com/office/drawing/2014/main" id="{00000000-0008-0000-1E00-0000038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953348" name="Check Box 4" hidden="1">
              <a:extLst>
                <a:ext uri="{63B3BB69-23CF-44E3-9099-C40C66FF867C}">
                  <a14:compatExt spid="_x0000_s953348"/>
                </a:ext>
                <a:ext uri="{FF2B5EF4-FFF2-40B4-BE49-F238E27FC236}">
                  <a16:creationId xmlns:a16="http://schemas.microsoft.com/office/drawing/2014/main" id="{00000000-0008-0000-1E00-0000048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947201" name="Check Box 1" hidden="1">
              <a:extLst>
                <a:ext uri="{63B3BB69-23CF-44E3-9099-C40C66FF867C}">
                  <a14:compatExt spid="_x0000_s947201"/>
                </a:ext>
                <a:ext uri="{FF2B5EF4-FFF2-40B4-BE49-F238E27FC236}">
                  <a16:creationId xmlns:a16="http://schemas.microsoft.com/office/drawing/2014/main" id="{00000000-0008-0000-1F00-0000017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947202" name="Check Box 2" hidden="1">
              <a:extLst>
                <a:ext uri="{63B3BB69-23CF-44E3-9099-C40C66FF867C}">
                  <a14:compatExt spid="_x0000_s947202"/>
                </a:ext>
                <a:ext uri="{FF2B5EF4-FFF2-40B4-BE49-F238E27FC236}">
                  <a16:creationId xmlns:a16="http://schemas.microsoft.com/office/drawing/2014/main" id="{00000000-0008-0000-1F00-0000027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947203" name="Check Box 3" hidden="1">
              <a:extLst>
                <a:ext uri="{63B3BB69-23CF-44E3-9099-C40C66FF867C}">
                  <a14:compatExt spid="_x0000_s947203"/>
                </a:ext>
                <a:ext uri="{FF2B5EF4-FFF2-40B4-BE49-F238E27FC236}">
                  <a16:creationId xmlns:a16="http://schemas.microsoft.com/office/drawing/2014/main" id="{00000000-0008-0000-1F00-0000037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947204" name="Check Box 4" hidden="1">
              <a:extLst>
                <a:ext uri="{63B3BB69-23CF-44E3-9099-C40C66FF867C}">
                  <a14:compatExt spid="_x0000_s947204"/>
                </a:ext>
                <a:ext uri="{FF2B5EF4-FFF2-40B4-BE49-F238E27FC236}">
                  <a16:creationId xmlns:a16="http://schemas.microsoft.com/office/drawing/2014/main" id="{00000000-0008-0000-1F00-0000047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951297" name="Check Box 1" hidden="1">
              <a:extLst>
                <a:ext uri="{63B3BB69-23CF-44E3-9099-C40C66FF867C}">
                  <a14:compatExt spid="_x0000_s951297"/>
                </a:ext>
                <a:ext uri="{FF2B5EF4-FFF2-40B4-BE49-F238E27FC236}">
                  <a16:creationId xmlns:a16="http://schemas.microsoft.com/office/drawing/2014/main" id="{00000000-0008-0000-2000-0000018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951298" name="Check Box 2" hidden="1">
              <a:extLst>
                <a:ext uri="{63B3BB69-23CF-44E3-9099-C40C66FF867C}">
                  <a14:compatExt spid="_x0000_s951298"/>
                </a:ext>
                <a:ext uri="{FF2B5EF4-FFF2-40B4-BE49-F238E27FC236}">
                  <a16:creationId xmlns:a16="http://schemas.microsoft.com/office/drawing/2014/main" id="{00000000-0008-0000-2000-0000028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951299" name="Check Box 3" hidden="1">
              <a:extLst>
                <a:ext uri="{63B3BB69-23CF-44E3-9099-C40C66FF867C}">
                  <a14:compatExt spid="_x0000_s951299"/>
                </a:ext>
                <a:ext uri="{FF2B5EF4-FFF2-40B4-BE49-F238E27FC236}">
                  <a16:creationId xmlns:a16="http://schemas.microsoft.com/office/drawing/2014/main" id="{00000000-0008-0000-2000-0000038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951300" name="Check Box 4" hidden="1">
              <a:extLst>
                <a:ext uri="{63B3BB69-23CF-44E3-9099-C40C66FF867C}">
                  <a14:compatExt spid="_x0000_s951300"/>
                </a:ext>
                <a:ext uri="{FF2B5EF4-FFF2-40B4-BE49-F238E27FC236}">
                  <a16:creationId xmlns:a16="http://schemas.microsoft.com/office/drawing/2014/main" id="{00000000-0008-0000-2000-0000048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954369" name="Check Box 1" hidden="1">
              <a:extLst>
                <a:ext uri="{63B3BB69-23CF-44E3-9099-C40C66FF867C}">
                  <a14:compatExt spid="_x0000_s954369"/>
                </a:ext>
                <a:ext uri="{FF2B5EF4-FFF2-40B4-BE49-F238E27FC236}">
                  <a16:creationId xmlns:a16="http://schemas.microsoft.com/office/drawing/2014/main" id="{00000000-0008-0000-2100-00000190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954370" name="Check Box 2" hidden="1">
              <a:extLst>
                <a:ext uri="{63B3BB69-23CF-44E3-9099-C40C66FF867C}">
                  <a14:compatExt spid="_x0000_s954370"/>
                </a:ext>
                <a:ext uri="{FF2B5EF4-FFF2-40B4-BE49-F238E27FC236}">
                  <a16:creationId xmlns:a16="http://schemas.microsoft.com/office/drawing/2014/main" id="{00000000-0008-0000-2100-00000290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954371" name="Check Box 3" hidden="1">
              <a:extLst>
                <a:ext uri="{63B3BB69-23CF-44E3-9099-C40C66FF867C}">
                  <a14:compatExt spid="_x0000_s954371"/>
                </a:ext>
                <a:ext uri="{FF2B5EF4-FFF2-40B4-BE49-F238E27FC236}">
                  <a16:creationId xmlns:a16="http://schemas.microsoft.com/office/drawing/2014/main" id="{00000000-0008-0000-2100-00000390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954372" name="Check Box 4" hidden="1">
              <a:extLst>
                <a:ext uri="{63B3BB69-23CF-44E3-9099-C40C66FF867C}">
                  <a14:compatExt spid="_x0000_s954372"/>
                </a:ext>
                <a:ext uri="{FF2B5EF4-FFF2-40B4-BE49-F238E27FC236}">
                  <a16:creationId xmlns:a16="http://schemas.microsoft.com/office/drawing/2014/main" id="{00000000-0008-0000-2100-00000490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952321" name="Check Box 1" hidden="1">
              <a:extLst>
                <a:ext uri="{63B3BB69-23CF-44E3-9099-C40C66FF867C}">
                  <a14:compatExt spid="_x0000_s952321"/>
                </a:ext>
                <a:ext uri="{FF2B5EF4-FFF2-40B4-BE49-F238E27FC236}">
                  <a16:creationId xmlns:a16="http://schemas.microsoft.com/office/drawing/2014/main" id="{00000000-0008-0000-2200-0000018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952322" name="Check Box 2" hidden="1">
              <a:extLst>
                <a:ext uri="{63B3BB69-23CF-44E3-9099-C40C66FF867C}">
                  <a14:compatExt spid="_x0000_s952322"/>
                </a:ext>
                <a:ext uri="{FF2B5EF4-FFF2-40B4-BE49-F238E27FC236}">
                  <a16:creationId xmlns:a16="http://schemas.microsoft.com/office/drawing/2014/main" id="{00000000-0008-0000-2200-0000028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952323" name="Check Box 3" hidden="1">
              <a:extLst>
                <a:ext uri="{63B3BB69-23CF-44E3-9099-C40C66FF867C}">
                  <a14:compatExt spid="_x0000_s952323"/>
                </a:ext>
                <a:ext uri="{FF2B5EF4-FFF2-40B4-BE49-F238E27FC236}">
                  <a16:creationId xmlns:a16="http://schemas.microsoft.com/office/drawing/2014/main" id="{00000000-0008-0000-2200-0000038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952324" name="Check Box 4" hidden="1">
              <a:extLst>
                <a:ext uri="{63B3BB69-23CF-44E3-9099-C40C66FF867C}">
                  <a14:compatExt spid="_x0000_s952324"/>
                </a:ext>
                <a:ext uri="{FF2B5EF4-FFF2-40B4-BE49-F238E27FC236}">
                  <a16:creationId xmlns:a16="http://schemas.microsoft.com/office/drawing/2014/main" id="{00000000-0008-0000-2200-0000048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94593" name="Check Box 1" hidden="1">
              <a:extLst>
                <a:ext uri="{63B3BB69-23CF-44E3-9099-C40C66FF867C}">
                  <a14:compatExt spid="_x0000_s494593"/>
                </a:ext>
                <a:ext uri="{FF2B5EF4-FFF2-40B4-BE49-F238E27FC236}">
                  <a16:creationId xmlns:a16="http://schemas.microsoft.com/office/drawing/2014/main" id="{00000000-0008-0000-2300-0000018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94594" name="Check Box 2" hidden="1">
              <a:extLst>
                <a:ext uri="{63B3BB69-23CF-44E3-9099-C40C66FF867C}">
                  <a14:compatExt spid="_x0000_s494594"/>
                </a:ext>
                <a:ext uri="{FF2B5EF4-FFF2-40B4-BE49-F238E27FC236}">
                  <a16:creationId xmlns:a16="http://schemas.microsoft.com/office/drawing/2014/main" id="{00000000-0008-0000-2300-0000028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94595" name="Check Box 3" hidden="1">
              <a:extLst>
                <a:ext uri="{63B3BB69-23CF-44E3-9099-C40C66FF867C}">
                  <a14:compatExt spid="_x0000_s494595"/>
                </a:ext>
                <a:ext uri="{FF2B5EF4-FFF2-40B4-BE49-F238E27FC236}">
                  <a16:creationId xmlns:a16="http://schemas.microsoft.com/office/drawing/2014/main" id="{00000000-0008-0000-2300-0000038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94596" name="Check Box 4" hidden="1">
              <a:extLst>
                <a:ext uri="{63B3BB69-23CF-44E3-9099-C40C66FF867C}">
                  <a14:compatExt spid="_x0000_s494596"/>
                </a:ext>
                <a:ext uri="{FF2B5EF4-FFF2-40B4-BE49-F238E27FC236}">
                  <a16:creationId xmlns:a16="http://schemas.microsoft.com/office/drawing/2014/main" id="{00000000-0008-0000-2300-0000048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3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697345" name="Check Box 1" hidden="1">
              <a:extLst>
                <a:ext uri="{63B3BB69-23CF-44E3-9099-C40C66FF867C}">
                  <a14:compatExt spid="_x0000_s697345"/>
                </a:ext>
                <a:ext uri="{FF2B5EF4-FFF2-40B4-BE49-F238E27FC236}">
                  <a16:creationId xmlns:a16="http://schemas.microsoft.com/office/drawing/2014/main" id="{00000000-0008-0000-2400-000001A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697346" name="Check Box 2" hidden="1">
              <a:extLst>
                <a:ext uri="{63B3BB69-23CF-44E3-9099-C40C66FF867C}">
                  <a14:compatExt spid="_x0000_s697346"/>
                </a:ext>
                <a:ext uri="{FF2B5EF4-FFF2-40B4-BE49-F238E27FC236}">
                  <a16:creationId xmlns:a16="http://schemas.microsoft.com/office/drawing/2014/main" id="{00000000-0008-0000-2400-000002A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697347" name="Check Box 3" hidden="1">
              <a:extLst>
                <a:ext uri="{63B3BB69-23CF-44E3-9099-C40C66FF867C}">
                  <a14:compatExt spid="_x0000_s697347"/>
                </a:ext>
                <a:ext uri="{FF2B5EF4-FFF2-40B4-BE49-F238E27FC236}">
                  <a16:creationId xmlns:a16="http://schemas.microsoft.com/office/drawing/2014/main" id="{00000000-0008-0000-2400-000003A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697348" name="Check Box 4" hidden="1">
              <a:extLst>
                <a:ext uri="{63B3BB69-23CF-44E3-9099-C40C66FF867C}">
                  <a14:compatExt spid="_x0000_s697348"/>
                </a:ext>
                <a:ext uri="{FF2B5EF4-FFF2-40B4-BE49-F238E27FC236}">
                  <a16:creationId xmlns:a16="http://schemas.microsoft.com/office/drawing/2014/main" id="{00000000-0008-0000-2400-000004A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92545" name="Check Box 1" hidden="1">
              <a:extLst>
                <a:ext uri="{63B3BB69-23CF-44E3-9099-C40C66FF867C}">
                  <a14:compatExt spid="_x0000_s492545"/>
                </a:ext>
                <a:ext uri="{FF2B5EF4-FFF2-40B4-BE49-F238E27FC236}">
                  <a16:creationId xmlns:a16="http://schemas.microsoft.com/office/drawing/2014/main" id="{00000000-0008-0000-2500-0000018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92546" name="Check Box 2" hidden="1">
              <a:extLst>
                <a:ext uri="{63B3BB69-23CF-44E3-9099-C40C66FF867C}">
                  <a14:compatExt spid="_x0000_s492546"/>
                </a:ext>
                <a:ext uri="{FF2B5EF4-FFF2-40B4-BE49-F238E27FC236}">
                  <a16:creationId xmlns:a16="http://schemas.microsoft.com/office/drawing/2014/main" id="{00000000-0008-0000-2500-0000028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92547" name="Check Box 3" hidden="1">
              <a:extLst>
                <a:ext uri="{63B3BB69-23CF-44E3-9099-C40C66FF867C}">
                  <a14:compatExt spid="_x0000_s492547"/>
                </a:ext>
                <a:ext uri="{FF2B5EF4-FFF2-40B4-BE49-F238E27FC236}">
                  <a16:creationId xmlns:a16="http://schemas.microsoft.com/office/drawing/2014/main" id="{00000000-0008-0000-2500-0000038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92548" name="Check Box 4" hidden="1">
              <a:extLst>
                <a:ext uri="{63B3BB69-23CF-44E3-9099-C40C66FF867C}">
                  <a14:compatExt spid="_x0000_s492548"/>
                </a:ext>
                <a:ext uri="{FF2B5EF4-FFF2-40B4-BE49-F238E27FC236}">
                  <a16:creationId xmlns:a16="http://schemas.microsoft.com/office/drawing/2014/main" id="{00000000-0008-0000-2500-0000048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3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845825" name="Check Box 1" hidden="1">
              <a:extLst>
                <a:ext uri="{63B3BB69-23CF-44E3-9099-C40C66FF867C}">
                  <a14:compatExt spid="_x0000_s845825"/>
                </a:ext>
                <a:ext uri="{FF2B5EF4-FFF2-40B4-BE49-F238E27FC236}">
                  <a16:creationId xmlns:a16="http://schemas.microsoft.com/office/drawing/2014/main" id="{00000000-0008-0000-2600-000001E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845826" name="Check Box 2" hidden="1">
              <a:extLst>
                <a:ext uri="{63B3BB69-23CF-44E3-9099-C40C66FF867C}">
                  <a14:compatExt spid="_x0000_s845826"/>
                </a:ext>
                <a:ext uri="{FF2B5EF4-FFF2-40B4-BE49-F238E27FC236}">
                  <a16:creationId xmlns:a16="http://schemas.microsoft.com/office/drawing/2014/main" id="{00000000-0008-0000-2600-000002E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845827" name="Check Box 3" hidden="1">
              <a:extLst>
                <a:ext uri="{63B3BB69-23CF-44E3-9099-C40C66FF867C}">
                  <a14:compatExt spid="_x0000_s845827"/>
                </a:ext>
                <a:ext uri="{FF2B5EF4-FFF2-40B4-BE49-F238E27FC236}">
                  <a16:creationId xmlns:a16="http://schemas.microsoft.com/office/drawing/2014/main" id="{00000000-0008-0000-2600-000003E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845828" name="Check Box 4" hidden="1">
              <a:extLst>
                <a:ext uri="{63B3BB69-23CF-44E3-9099-C40C66FF867C}">
                  <a14:compatExt spid="_x0000_s845828"/>
                </a:ext>
                <a:ext uri="{FF2B5EF4-FFF2-40B4-BE49-F238E27FC236}">
                  <a16:creationId xmlns:a16="http://schemas.microsoft.com/office/drawing/2014/main" id="{00000000-0008-0000-2600-000004E8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3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694273" name="Check Box 1" hidden="1">
              <a:extLst>
                <a:ext uri="{63B3BB69-23CF-44E3-9099-C40C66FF867C}">
                  <a14:compatExt spid="_x0000_s694273"/>
                </a:ext>
                <a:ext uri="{FF2B5EF4-FFF2-40B4-BE49-F238E27FC236}">
                  <a16:creationId xmlns:a16="http://schemas.microsoft.com/office/drawing/2014/main" id="{00000000-0008-0000-2700-0000019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694274" name="Check Box 2" hidden="1">
              <a:extLst>
                <a:ext uri="{63B3BB69-23CF-44E3-9099-C40C66FF867C}">
                  <a14:compatExt spid="_x0000_s694274"/>
                </a:ext>
                <a:ext uri="{FF2B5EF4-FFF2-40B4-BE49-F238E27FC236}">
                  <a16:creationId xmlns:a16="http://schemas.microsoft.com/office/drawing/2014/main" id="{00000000-0008-0000-2700-0000029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694275" name="Check Box 3" hidden="1">
              <a:extLst>
                <a:ext uri="{63B3BB69-23CF-44E3-9099-C40C66FF867C}">
                  <a14:compatExt spid="_x0000_s694275"/>
                </a:ext>
                <a:ext uri="{FF2B5EF4-FFF2-40B4-BE49-F238E27FC236}">
                  <a16:creationId xmlns:a16="http://schemas.microsoft.com/office/drawing/2014/main" id="{00000000-0008-0000-2700-0000039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694276" name="Check Box 4" hidden="1">
              <a:extLst>
                <a:ext uri="{63B3BB69-23CF-44E3-9099-C40C66FF867C}">
                  <a14:compatExt spid="_x0000_s694276"/>
                </a:ext>
                <a:ext uri="{FF2B5EF4-FFF2-40B4-BE49-F238E27FC236}">
                  <a16:creationId xmlns:a16="http://schemas.microsoft.com/office/drawing/2014/main" id="{00000000-0008-0000-2700-0000049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691201" name="Check Box 1" hidden="1">
              <a:extLst>
                <a:ext uri="{63B3BB69-23CF-44E3-9099-C40C66FF867C}">
                  <a14:compatExt spid="_x0000_s691201"/>
                </a:ext>
                <a:ext uri="{FF2B5EF4-FFF2-40B4-BE49-F238E27FC236}">
                  <a16:creationId xmlns:a16="http://schemas.microsoft.com/office/drawing/2014/main" id="{00000000-0008-0000-2800-0000018C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691202" name="Check Box 2" hidden="1">
              <a:extLst>
                <a:ext uri="{63B3BB69-23CF-44E3-9099-C40C66FF867C}">
                  <a14:compatExt spid="_x0000_s691202"/>
                </a:ext>
                <a:ext uri="{FF2B5EF4-FFF2-40B4-BE49-F238E27FC236}">
                  <a16:creationId xmlns:a16="http://schemas.microsoft.com/office/drawing/2014/main" id="{00000000-0008-0000-2800-0000028C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691203" name="Check Box 3" hidden="1">
              <a:extLst>
                <a:ext uri="{63B3BB69-23CF-44E3-9099-C40C66FF867C}">
                  <a14:compatExt spid="_x0000_s691203"/>
                </a:ext>
                <a:ext uri="{FF2B5EF4-FFF2-40B4-BE49-F238E27FC236}">
                  <a16:creationId xmlns:a16="http://schemas.microsoft.com/office/drawing/2014/main" id="{00000000-0008-0000-2800-0000038C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691204" name="Check Box 4" hidden="1">
              <a:extLst>
                <a:ext uri="{63B3BB69-23CF-44E3-9099-C40C66FF867C}">
                  <a14:compatExt spid="_x0000_s691204"/>
                </a:ext>
                <a:ext uri="{FF2B5EF4-FFF2-40B4-BE49-F238E27FC236}">
                  <a16:creationId xmlns:a16="http://schemas.microsoft.com/office/drawing/2014/main" id="{00000000-0008-0000-2800-0000048C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690177" name="Check Box 1" hidden="1">
              <a:extLst>
                <a:ext uri="{63B3BB69-23CF-44E3-9099-C40C66FF867C}">
                  <a14:compatExt spid="_x0000_s690177"/>
                </a:ext>
                <a:ext uri="{FF2B5EF4-FFF2-40B4-BE49-F238E27FC236}">
                  <a16:creationId xmlns:a16="http://schemas.microsoft.com/office/drawing/2014/main" id="{00000000-0008-0000-2900-0000018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690178" name="Check Box 2" hidden="1">
              <a:extLst>
                <a:ext uri="{63B3BB69-23CF-44E3-9099-C40C66FF867C}">
                  <a14:compatExt spid="_x0000_s690178"/>
                </a:ext>
                <a:ext uri="{FF2B5EF4-FFF2-40B4-BE49-F238E27FC236}">
                  <a16:creationId xmlns:a16="http://schemas.microsoft.com/office/drawing/2014/main" id="{00000000-0008-0000-2900-0000028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690179" name="Check Box 3" hidden="1">
              <a:extLst>
                <a:ext uri="{63B3BB69-23CF-44E3-9099-C40C66FF867C}">
                  <a14:compatExt spid="_x0000_s690179"/>
                </a:ext>
                <a:ext uri="{FF2B5EF4-FFF2-40B4-BE49-F238E27FC236}">
                  <a16:creationId xmlns:a16="http://schemas.microsoft.com/office/drawing/2014/main" id="{00000000-0008-0000-2900-0000038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690180" name="Check Box 4" hidden="1">
              <a:extLst>
                <a:ext uri="{63B3BB69-23CF-44E3-9099-C40C66FF867C}">
                  <a14:compatExt spid="_x0000_s690180"/>
                </a:ext>
                <a:ext uri="{FF2B5EF4-FFF2-40B4-BE49-F238E27FC236}">
                  <a16:creationId xmlns:a16="http://schemas.microsoft.com/office/drawing/2014/main" id="{00000000-0008-0000-2900-00000488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2A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2A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2A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2A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34849" name="Check Box 1" hidden="1">
              <a:extLst>
                <a:ext uri="{63B3BB69-23CF-44E3-9099-C40C66FF867C}">
                  <a14:compatExt spid="_x0000_s334849"/>
                </a:ext>
                <a:ext uri="{FF2B5EF4-FFF2-40B4-BE49-F238E27FC236}">
                  <a16:creationId xmlns:a16="http://schemas.microsoft.com/office/drawing/2014/main" id="{00000000-0008-0000-2B00-000001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34850" name="Check Box 2" hidden="1">
              <a:extLst>
                <a:ext uri="{63B3BB69-23CF-44E3-9099-C40C66FF867C}">
                  <a14:compatExt spid="_x0000_s334850"/>
                </a:ext>
                <a:ext uri="{FF2B5EF4-FFF2-40B4-BE49-F238E27FC236}">
                  <a16:creationId xmlns:a16="http://schemas.microsoft.com/office/drawing/2014/main" id="{00000000-0008-0000-2B00-000002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34851" name="Check Box 3" hidden="1">
              <a:extLst>
                <a:ext uri="{63B3BB69-23CF-44E3-9099-C40C66FF867C}">
                  <a14:compatExt spid="_x0000_s334851"/>
                </a:ext>
                <a:ext uri="{FF2B5EF4-FFF2-40B4-BE49-F238E27FC236}">
                  <a16:creationId xmlns:a16="http://schemas.microsoft.com/office/drawing/2014/main" id="{00000000-0008-0000-2B00-000003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34852" name="Check Box 4" hidden="1">
              <a:extLst>
                <a:ext uri="{63B3BB69-23CF-44E3-9099-C40C66FF867C}">
                  <a14:compatExt spid="_x0000_s334852"/>
                </a:ext>
                <a:ext uri="{FF2B5EF4-FFF2-40B4-BE49-F238E27FC236}">
                  <a16:creationId xmlns:a16="http://schemas.microsoft.com/office/drawing/2014/main" id="{00000000-0008-0000-2B00-000004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2C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2C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2C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2C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4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61793" name="Check Box 1" hidden="1">
              <a:extLst>
                <a:ext uri="{63B3BB69-23CF-44E3-9099-C40C66FF867C}">
                  <a14:compatExt spid="_x0000_s161793"/>
                </a:ext>
                <a:ext uri="{FF2B5EF4-FFF2-40B4-BE49-F238E27FC236}">
                  <a16:creationId xmlns:a16="http://schemas.microsoft.com/office/drawing/2014/main" id="{00000000-0008-0000-2D00-0000017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61794" name="Check Box 2" hidden="1">
              <a:extLst>
                <a:ext uri="{63B3BB69-23CF-44E3-9099-C40C66FF867C}">
                  <a14:compatExt spid="_x0000_s161794"/>
                </a:ext>
                <a:ext uri="{FF2B5EF4-FFF2-40B4-BE49-F238E27FC236}">
                  <a16:creationId xmlns:a16="http://schemas.microsoft.com/office/drawing/2014/main" id="{00000000-0008-0000-2D00-0000027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61795" name="Check Box 3" hidden="1">
              <a:extLst>
                <a:ext uri="{63B3BB69-23CF-44E3-9099-C40C66FF867C}">
                  <a14:compatExt spid="_x0000_s161795"/>
                </a:ext>
                <a:ext uri="{FF2B5EF4-FFF2-40B4-BE49-F238E27FC236}">
                  <a16:creationId xmlns:a16="http://schemas.microsoft.com/office/drawing/2014/main" id="{00000000-0008-0000-2D00-0000037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61796" name="Check Box 4" hidden="1">
              <a:extLst>
                <a:ext uri="{63B3BB69-23CF-44E3-9099-C40C66FF867C}">
                  <a14:compatExt spid="_x0000_s161796"/>
                </a:ext>
                <a:ext uri="{FF2B5EF4-FFF2-40B4-BE49-F238E27FC236}">
                  <a16:creationId xmlns:a16="http://schemas.microsoft.com/office/drawing/2014/main" id="{00000000-0008-0000-2D00-0000047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2E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2E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2E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2E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3</xdr:row>
      <xdr:rowOff>295275</xdr:rowOff>
    </xdr:from>
    <xdr:to>
      <xdr:col>19</xdr:col>
      <xdr:colOff>314325</xdr:colOff>
      <xdr:row>9</xdr:row>
      <xdr:rowOff>19050</xdr:rowOff>
    </xdr:to>
    <xdr:pic>
      <xdr:nvPicPr>
        <xdr:cNvPr id="2" name="그림 1" descr="HYEJIN_0(2860).jp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53050" y="1333500"/>
          <a:ext cx="952500" cy="1266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2F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2F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2F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2F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2529" name="Check Box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30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30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30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2532" name="Check Box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30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4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6625" name="Check Box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31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6626" name="Check Box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31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6627" name="Check Box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31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6628" name="Check Box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31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4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2769" name="Check Box 1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32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2770" name="Check Box 2" hidden="1">
              <a:extLst>
                <a:ext uri="{63B3BB69-23CF-44E3-9099-C40C66FF867C}">
                  <a14:compatExt spid="_x0000_s32770"/>
                </a:ext>
                <a:ext uri="{FF2B5EF4-FFF2-40B4-BE49-F238E27FC236}">
                  <a16:creationId xmlns:a16="http://schemas.microsoft.com/office/drawing/2014/main" id="{00000000-0008-0000-3200-000002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2771" name="Check Box 3" hidden="1">
              <a:extLst>
                <a:ext uri="{63B3BB69-23CF-44E3-9099-C40C66FF867C}">
                  <a14:compatExt spid="_x0000_s32771"/>
                </a:ext>
                <a:ext uri="{FF2B5EF4-FFF2-40B4-BE49-F238E27FC236}">
                  <a16:creationId xmlns:a16="http://schemas.microsoft.com/office/drawing/2014/main" id="{00000000-0008-0000-3200-000003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2772" name="Check Box 4" hidden="1">
              <a:extLst>
                <a:ext uri="{63B3BB69-23CF-44E3-9099-C40C66FF867C}">
                  <a14:compatExt spid="_x0000_s32772"/>
                </a:ext>
                <a:ext uri="{FF2B5EF4-FFF2-40B4-BE49-F238E27FC236}">
                  <a16:creationId xmlns:a16="http://schemas.microsoft.com/office/drawing/2014/main" id="{00000000-0008-0000-3200-000004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4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5057" name="Check Box 1" hidden="1">
              <a:extLst>
                <a:ext uri="{63B3BB69-23CF-44E3-9099-C40C66FF867C}">
                  <a14:compatExt spid="_x0000_s45057"/>
                </a:ext>
                <a:ext uri="{FF2B5EF4-FFF2-40B4-BE49-F238E27FC236}">
                  <a16:creationId xmlns:a16="http://schemas.microsoft.com/office/drawing/2014/main" id="{00000000-0008-0000-3300-000001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5058" name="Check Box 2" hidden="1">
              <a:extLst>
                <a:ext uri="{63B3BB69-23CF-44E3-9099-C40C66FF867C}">
                  <a14:compatExt spid="_x0000_s45058"/>
                </a:ext>
                <a:ext uri="{FF2B5EF4-FFF2-40B4-BE49-F238E27FC236}">
                  <a16:creationId xmlns:a16="http://schemas.microsoft.com/office/drawing/2014/main" id="{00000000-0008-0000-3300-000002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5059" name="Check Box 3" hidden="1">
              <a:extLst>
                <a:ext uri="{63B3BB69-23CF-44E3-9099-C40C66FF867C}">
                  <a14:compatExt spid="_x0000_s45059"/>
                </a:ext>
                <a:ext uri="{FF2B5EF4-FFF2-40B4-BE49-F238E27FC236}">
                  <a16:creationId xmlns:a16="http://schemas.microsoft.com/office/drawing/2014/main" id="{00000000-0008-0000-3300-000003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5060" name="Check Box 4" hidden="1">
              <a:extLst>
                <a:ext uri="{63B3BB69-23CF-44E3-9099-C40C66FF867C}">
                  <a14:compatExt spid="_x0000_s45060"/>
                </a:ext>
                <a:ext uri="{FF2B5EF4-FFF2-40B4-BE49-F238E27FC236}">
                  <a16:creationId xmlns:a16="http://schemas.microsoft.com/office/drawing/2014/main" id="{00000000-0008-0000-3300-000004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5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5841" name="Check Box 1" hidden="1">
              <a:extLst>
                <a:ext uri="{63B3BB69-23CF-44E3-9099-C40C66FF867C}">
                  <a14:compatExt spid="_x0000_s35841"/>
                </a:ext>
                <a:ext uri="{FF2B5EF4-FFF2-40B4-BE49-F238E27FC236}">
                  <a16:creationId xmlns:a16="http://schemas.microsoft.com/office/drawing/2014/main" id="{00000000-0008-0000-3400-000001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5842" name="Check Box 2" hidden="1">
              <a:extLst>
                <a:ext uri="{63B3BB69-23CF-44E3-9099-C40C66FF867C}">
                  <a14:compatExt spid="_x0000_s35842"/>
                </a:ext>
                <a:ext uri="{FF2B5EF4-FFF2-40B4-BE49-F238E27FC236}">
                  <a16:creationId xmlns:a16="http://schemas.microsoft.com/office/drawing/2014/main" id="{00000000-0008-0000-3400-000002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5843" name="Check Box 3" hidden="1">
              <a:extLst>
                <a:ext uri="{63B3BB69-23CF-44E3-9099-C40C66FF867C}">
                  <a14:compatExt spid="_x0000_s35843"/>
                </a:ext>
                <a:ext uri="{FF2B5EF4-FFF2-40B4-BE49-F238E27FC236}">
                  <a16:creationId xmlns:a16="http://schemas.microsoft.com/office/drawing/2014/main" id="{00000000-0008-0000-3400-000003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5844" name="Check Box 4" hidden="1">
              <a:extLst>
                <a:ext uri="{63B3BB69-23CF-44E3-9099-C40C66FF867C}">
                  <a14:compatExt spid="_x0000_s35844"/>
                </a:ext>
                <a:ext uri="{FF2B5EF4-FFF2-40B4-BE49-F238E27FC236}">
                  <a16:creationId xmlns:a16="http://schemas.microsoft.com/office/drawing/2014/main" id="{00000000-0008-0000-3400-000004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5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7889" name="Check Box 1" hidden="1">
              <a:extLst>
                <a:ext uri="{63B3BB69-23CF-44E3-9099-C40C66FF867C}">
                  <a14:compatExt spid="_x0000_s37889"/>
                </a:ext>
                <a:ext uri="{FF2B5EF4-FFF2-40B4-BE49-F238E27FC236}">
                  <a16:creationId xmlns:a16="http://schemas.microsoft.com/office/drawing/2014/main" id="{00000000-0008-0000-3500-000001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7890" name="Check Box 2" hidden="1">
              <a:extLst>
                <a:ext uri="{63B3BB69-23CF-44E3-9099-C40C66FF867C}">
                  <a14:compatExt spid="_x0000_s37890"/>
                </a:ext>
                <a:ext uri="{FF2B5EF4-FFF2-40B4-BE49-F238E27FC236}">
                  <a16:creationId xmlns:a16="http://schemas.microsoft.com/office/drawing/2014/main" id="{00000000-0008-0000-3500-00000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7891" name="Check Box 3" hidden="1">
              <a:extLst>
                <a:ext uri="{63B3BB69-23CF-44E3-9099-C40C66FF867C}">
                  <a14:compatExt spid="_x0000_s37891"/>
                </a:ext>
                <a:ext uri="{FF2B5EF4-FFF2-40B4-BE49-F238E27FC236}">
                  <a16:creationId xmlns:a16="http://schemas.microsoft.com/office/drawing/2014/main" id="{00000000-0008-0000-3500-000003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7892" name="Check Box 4" hidden="1">
              <a:extLst>
                <a:ext uri="{63B3BB69-23CF-44E3-9099-C40C66FF867C}">
                  <a14:compatExt spid="_x0000_s37892"/>
                </a:ext>
                <a:ext uri="{FF2B5EF4-FFF2-40B4-BE49-F238E27FC236}">
                  <a16:creationId xmlns:a16="http://schemas.microsoft.com/office/drawing/2014/main" id="{00000000-0008-0000-3500-000004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5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51201" name="Check Box 1" hidden="1">
              <a:extLst>
                <a:ext uri="{63B3BB69-23CF-44E3-9099-C40C66FF867C}">
                  <a14:compatExt spid="_x0000_s51201"/>
                </a:ext>
                <a:ext uri="{FF2B5EF4-FFF2-40B4-BE49-F238E27FC236}">
                  <a16:creationId xmlns:a16="http://schemas.microsoft.com/office/drawing/2014/main" id="{00000000-0008-0000-3600-000001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51202" name="Check Box 2" hidden="1">
              <a:extLst>
                <a:ext uri="{63B3BB69-23CF-44E3-9099-C40C66FF867C}">
                  <a14:compatExt spid="_x0000_s51202"/>
                </a:ext>
                <a:ext uri="{FF2B5EF4-FFF2-40B4-BE49-F238E27FC236}">
                  <a16:creationId xmlns:a16="http://schemas.microsoft.com/office/drawing/2014/main" id="{00000000-0008-0000-3600-000002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51203" name="Check Box 3" hidden="1">
              <a:extLst>
                <a:ext uri="{63B3BB69-23CF-44E3-9099-C40C66FF867C}">
                  <a14:compatExt spid="_x0000_s51203"/>
                </a:ext>
                <a:ext uri="{FF2B5EF4-FFF2-40B4-BE49-F238E27FC236}">
                  <a16:creationId xmlns:a16="http://schemas.microsoft.com/office/drawing/2014/main" id="{00000000-0008-0000-3600-000003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51204" name="Check Box 4" hidden="1">
              <a:extLst>
                <a:ext uri="{63B3BB69-23CF-44E3-9099-C40C66FF867C}">
                  <a14:compatExt spid="_x0000_s51204"/>
                </a:ext>
                <a:ext uri="{FF2B5EF4-FFF2-40B4-BE49-F238E27FC236}">
                  <a16:creationId xmlns:a16="http://schemas.microsoft.com/office/drawing/2014/main" id="{00000000-0008-0000-3600-000004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5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07873" name="Check Box 1" hidden="1">
              <a:extLst>
                <a:ext uri="{63B3BB69-23CF-44E3-9099-C40C66FF867C}">
                  <a14:compatExt spid="_x0000_s207873"/>
                </a:ext>
                <a:ext uri="{FF2B5EF4-FFF2-40B4-BE49-F238E27FC236}">
                  <a16:creationId xmlns:a16="http://schemas.microsoft.com/office/drawing/2014/main" id="{00000000-0008-0000-3700-0000012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07874" name="Check Box 2" hidden="1">
              <a:extLst>
                <a:ext uri="{63B3BB69-23CF-44E3-9099-C40C66FF867C}">
                  <a14:compatExt spid="_x0000_s207874"/>
                </a:ext>
                <a:ext uri="{FF2B5EF4-FFF2-40B4-BE49-F238E27FC236}">
                  <a16:creationId xmlns:a16="http://schemas.microsoft.com/office/drawing/2014/main" id="{00000000-0008-0000-3700-0000022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07875" name="Check Box 3" hidden="1">
              <a:extLst>
                <a:ext uri="{63B3BB69-23CF-44E3-9099-C40C66FF867C}">
                  <a14:compatExt spid="_x0000_s207875"/>
                </a:ext>
                <a:ext uri="{FF2B5EF4-FFF2-40B4-BE49-F238E27FC236}">
                  <a16:creationId xmlns:a16="http://schemas.microsoft.com/office/drawing/2014/main" id="{00000000-0008-0000-3700-0000032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07876" name="Check Box 4" hidden="1">
              <a:extLst>
                <a:ext uri="{63B3BB69-23CF-44E3-9099-C40C66FF867C}">
                  <a14:compatExt spid="_x0000_s207876"/>
                </a:ext>
                <a:ext uri="{FF2B5EF4-FFF2-40B4-BE49-F238E27FC236}">
                  <a16:creationId xmlns:a16="http://schemas.microsoft.com/office/drawing/2014/main" id="{00000000-0008-0000-3700-0000042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5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38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38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38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38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38100</xdr:colOff>
      <xdr:row>4</xdr:row>
      <xdr:rowOff>19050</xdr:rowOff>
    </xdr:from>
    <xdr:to>
      <xdr:col>19</xdr:col>
      <xdr:colOff>295275</xdr:colOff>
      <xdr:row>9</xdr:row>
      <xdr:rowOff>0</xdr:rowOff>
    </xdr:to>
    <xdr:pic>
      <xdr:nvPicPr>
        <xdr:cNvPr id="2" name="그림 1" descr="hoeun.jpg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81625" y="1362075"/>
          <a:ext cx="904875" cy="1219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6385" name="Check 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39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39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39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39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5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8913" name="Check Box 1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:a16="http://schemas.microsoft.com/office/drawing/2014/main" id="{00000000-0008-0000-3A00-000001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8914" name="Check Box 2" hidden="1">
              <a:extLst>
                <a:ext uri="{63B3BB69-23CF-44E3-9099-C40C66FF867C}">
                  <a14:compatExt spid="_x0000_s38914"/>
                </a:ext>
                <a:ext uri="{FF2B5EF4-FFF2-40B4-BE49-F238E27FC236}">
                  <a16:creationId xmlns:a16="http://schemas.microsoft.com/office/drawing/2014/main" id="{00000000-0008-0000-3A00-000002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8915" name="Check Box 3" hidden="1">
              <a:extLst>
                <a:ext uri="{63B3BB69-23CF-44E3-9099-C40C66FF867C}">
                  <a14:compatExt spid="_x0000_s38915"/>
                </a:ext>
                <a:ext uri="{FF2B5EF4-FFF2-40B4-BE49-F238E27FC236}">
                  <a16:creationId xmlns:a16="http://schemas.microsoft.com/office/drawing/2014/main" id="{00000000-0008-0000-3A00-000003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8916" name="Check Box 4" hidden="1">
              <a:extLst>
                <a:ext uri="{63B3BB69-23CF-44E3-9099-C40C66FF867C}">
                  <a14:compatExt spid="_x0000_s38916"/>
                </a:ext>
                <a:ext uri="{FF2B5EF4-FFF2-40B4-BE49-F238E27FC236}">
                  <a16:creationId xmlns:a16="http://schemas.microsoft.com/office/drawing/2014/main" id="{00000000-0008-0000-3A00-000004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5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0481" name="Check Box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3B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3B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3B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3B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5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0721" name="Check Box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3C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0722" name="Check Box 2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3C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0723" name="Check Box 3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3C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0724" name="Check Box 4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00000000-0008-0000-3C00-00000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5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4033" name="Check Box 1" hidden="1">
              <a:extLst>
                <a:ext uri="{63B3BB69-23CF-44E3-9099-C40C66FF867C}">
                  <a14:compatExt spid="_x0000_s44033"/>
                </a:ext>
                <a:ext uri="{FF2B5EF4-FFF2-40B4-BE49-F238E27FC236}">
                  <a16:creationId xmlns:a16="http://schemas.microsoft.com/office/drawing/2014/main" id="{00000000-0008-0000-3D00-000001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4034" name="Check Box 2" hidden="1">
              <a:extLst>
                <a:ext uri="{63B3BB69-23CF-44E3-9099-C40C66FF867C}">
                  <a14:compatExt spid="_x0000_s44034"/>
                </a:ext>
                <a:ext uri="{FF2B5EF4-FFF2-40B4-BE49-F238E27FC236}">
                  <a16:creationId xmlns:a16="http://schemas.microsoft.com/office/drawing/2014/main" id="{00000000-0008-0000-3D00-000002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4035" name="Check Box 3" hidden="1">
              <a:extLst>
                <a:ext uri="{63B3BB69-23CF-44E3-9099-C40C66FF867C}">
                  <a14:compatExt spid="_x0000_s44035"/>
                </a:ext>
                <a:ext uri="{FF2B5EF4-FFF2-40B4-BE49-F238E27FC236}">
                  <a16:creationId xmlns:a16="http://schemas.microsoft.com/office/drawing/2014/main" id="{00000000-0008-0000-3D00-000003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4036" name="Check Box 4" hidden="1">
              <a:extLst>
                <a:ext uri="{63B3BB69-23CF-44E3-9099-C40C66FF867C}">
                  <a14:compatExt spid="_x0000_s44036"/>
                </a:ext>
                <a:ext uri="{FF2B5EF4-FFF2-40B4-BE49-F238E27FC236}">
                  <a16:creationId xmlns:a16="http://schemas.microsoft.com/office/drawing/2014/main" id="{00000000-0008-0000-3D00-000004A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6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4817" name="Check Box 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3E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4818" name="Check Box 2" hidden="1">
              <a:extLst>
                <a:ext uri="{63B3BB69-23CF-44E3-9099-C40C66FF867C}">
                  <a14:compatExt spid="_x0000_s34818"/>
                </a:ext>
                <a:ext uri="{FF2B5EF4-FFF2-40B4-BE49-F238E27FC236}">
                  <a16:creationId xmlns:a16="http://schemas.microsoft.com/office/drawing/2014/main" id="{00000000-0008-0000-3E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4819" name="Check Box 3" hidden="1">
              <a:extLst>
                <a:ext uri="{63B3BB69-23CF-44E3-9099-C40C66FF867C}">
                  <a14:compatExt spid="_x0000_s34819"/>
                </a:ext>
                <a:ext uri="{FF2B5EF4-FFF2-40B4-BE49-F238E27FC236}">
                  <a16:creationId xmlns:a16="http://schemas.microsoft.com/office/drawing/2014/main" id="{00000000-0008-0000-3E00-000003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4820" name="Check Box 4" hidden="1">
              <a:extLst>
                <a:ext uri="{63B3BB69-23CF-44E3-9099-C40C66FF867C}">
                  <a14:compatExt spid="_x0000_s34820"/>
                </a:ext>
                <a:ext uri="{FF2B5EF4-FFF2-40B4-BE49-F238E27FC236}">
                  <a16:creationId xmlns:a16="http://schemas.microsoft.com/office/drawing/2014/main" id="{00000000-0008-0000-3E00-000004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6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5601" name="Check Box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3F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5602" name="Check Box 2" hidden="1">
              <a:extLst>
                <a:ext uri="{63B3BB69-23CF-44E3-9099-C40C66FF867C}">
                  <a14:compatExt spid="_x0000_s25602"/>
                </a:ext>
                <a:ext uri="{FF2B5EF4-FFF2-40B4-BE49-F238E27FC236}">
                  <a16:creationId xmlns:a16="http://schemas.microsoft.com/office/drawing/2014/main" id="{00000000-0008-0000-3F00-000002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5603" name="Check Box 3" hidden="1">
              <a:extLst>
                <a:ext uri="{63B3BB69-23CF-44E3-9099-C40C66FF867C}">
                  <a14:compatExt spid="_x0000_s25603"/>
                </a:ext>
                <a:ext uri="{FF2B5EF4-FFF2-40B4-BE49-F238E27FC236}">
                  <a16:creationId xmlns:a16="http://schemas.microsoft.com/office/drawing/2014/main" id="{00000000-0008-0000-3F00-000003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5604" name="Check Box 4" hidden="1">
              <a:extLst>
                <a:ext uri="{63B3BB69-23CF-44E3-9099-C40C66FF867C}">
                  <a14:compatExt spid="_x0000_s25604"/>
                </a:ext>
                <a:ext uri="{FF2B5EF4-FFF2-40B4-BE49-F238E27FC236}">
                  <a16:creationId xmlns:a16="http://schemas.microsoft.com/office/drawing/2014/main" id="{00000000-0008-0000-3F00-000004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6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06849" name="Check Box 1" hidden="1">
              <a:extLst>
                <a:ext uri="{63B3BB69-23CF-44E3-9099-C40C66FF867C}">
                  <a14:compatExt spid="_x0000_s206849"/>
                </a:ext>
                <a:ext uri="{FF2B5EF4-FFF2-40B4-BE49-F238E27FC236}">
                  <a16:creationId xmlns:a16="http://schemas.microsoft.com/office/drawing/2014/main" id="{00000000-0008-0000-4000-0000012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06850" name="Check Box 2" hidden="1">
              <a:extLst>
                <a:ext uri="{63B3BB69-23CF-44E3-9099-C40C66FF867C}">
                  <a14:compatExt spid="_x0000_s206850"/>
                </a:ext>
                <a:ext uri="{FF2B5EF4-FFF2-40B4-BE49-F238E27FC236}">
                  <a16:creationId xmlns:a16="http://schemas.microsoft.com/office/drawing/2014/main" id="{00000000-0008-0000-4000-0000022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06851" name="Check Box 3" hidden="1">
              <a:extLst>
                <a:ext uri="{63B3BB69-23CF-44E3-9099-C40C66FF867C}">
                  <a14:compatExt spid="_x0000_s206851"/>
                </a:ext>
                <a:ext uri="{FF2B5EF4-FFF2-40B4-BE49-F238E27FC236}">
                  <a16:creationId xmlns:a16="http://schemas.microsoft.com/office/drawing/2014/main" id="{00000000-0008-0000-4000-0000032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06852" name="Check Box 4" hidden="1">
              <a:extLst>
                <a:ext uri="{63B3BB69-23CF-44E3-9099-C40C66FF867C}">
                  <a14:compatExt spid="_x0000_s206852"/>
                </a:ext>
                <a:ext uri="{FF2B5EF4-FFF2-40B4-BE49-F238E27FC236}">
                  <a16:creationId xmlns:a16="http://schemas.microsoft.com/office/drawing/2014/main" id="{00000000-0008-0000-4000-0000042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6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29377" name="Check Box 1" hidden="1">
              <a:extLst>
                <a:ext uri="{63B3BB69-23CF-44E3-9099-C40C66FF867C}">
                  <a14:compatExt spid="_x0000_s229377"/>
                </a:ext>
                <a:ext uri="{FF2B5EF4-FFF2-40B4-BE49-F238E27FC236}">
                  <a16:creationId xmlns:a16="http://schemas.microsoft.com/office/drawing/2014/main" id="{00000000-0008-0000-4100-000001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29378" name="Check Box 2" hidden="1">
              <a:extLst>
                <a:ext uri="{63B3BB69-23CF-44E3-9099-C40C66FF867C}">
                  <a14:compatExt spid="_x0000_s229378"/>
                </a:ext>
                <a:ext uri="{FF2B5EF4-FFF2-40B4-BE49-F238E27FC236}">
                  <a16:creationId xmlns:a16="http://schemas.microsoft.com/office/drawing/2014/main" id="{00000000-0008-0000-4100-000002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29379" name="Check Box 3" hidden="1">
              <a:extLst>
                <a:ext uri="{63B3BB69-23CF-44E3-9099-C40C66FF867C}">
                  <a14:compatExt spid="_x0000_s229379"/>
                </a:ext>
                <a:ext uri="{FF2B5EF4-FFF2-40B4-BE49-F238E27FC236}">
                  <a16:creationId xmlns:a16="http://schemas.microsoft.com/office/drawing/2014/main" id="{00000000-0008-0000-4100-000003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29380" name="Check Box 4" hidden="1">
              <a:extLst>
                <a:ext uri="{63B3BB69-23CF-44E3-9099-C40C66FF867C}">
                  <a14:compatExt spid="_x0000_s229380"/>
                </a:ext>
                <a:ext uri="{FF2B5EF4-FFF2-40B4-BE49-F238E27FC236}">
                  <a16:creationId xmlns:a16="http://schemas.microsoft.com/office/drawing/2014/main" id="{00000000-0008-0000-4100-000004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6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60097" name="Check Box 1" hidden="1">
              <a:extLst>
                <a:ext uri="{63B3BB69-23CF-44E3-9099-C40C66FF867C}">
                  <a14:compatExt spid="_x0000_s260097"/>
                </a:ext>
                <a:ext uri="{FF2B5EF4-FFF2-40B4-BE49-F238E27FC236}">
                  <a16:creationId xmlns:a16="http://schemas.microsoft.com/office/drawing/2014/main" id="{00000000-0008-0000-4200-000001F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60098" name="Check Box 2" hidden="1">
              <a:extLst>
                <a:ext uri="{63B3BB69-23CF-44E3-9099-C40C66FF867C}">
                  <a14:compatExt spid="_x0000_s260098"/>
                </a:ext>
                <a:ext uri="{FF2B5EF4-FFF2-40B4-BE49-F238E27FC236}">
                  <a16:creationId xmlns:a16="http://schemas.microsoft.com/office/drawing/2014/main" id="{00000000-0008-0000-4200-000002F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60099" name="Check Box 3" hidden="1">
              <a:extLst>
                <a:ext uri="{63B3BB69-23CF-44E3-9099-C40C66FF867C}">
                  <a14:compatExt spid="_x0000_s260099"/>
                </a:ext>
                <a:ext uri="{FF2B5EF4-FFF2-40B4-BE49-F238E27FC236}">
                  <a16:creationId xmlns:a16="http://schemas.microsoft.com/office/drawing/2014/main" id="{00000000-0008-0000-4200-000003F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60100" name="Check Box 4" hidden="1">
              <a:extLst>
                <a:ext uri="{63B3BB69-23CF-44E3-9099-C40C66FF867C}">
                  <a14:compatExt spid="_x0000_s260100"/>
                </a:ext>
                <a:ext uri="{FF2B5EF4-FFF2-40B4-BE49-F238E27FC236}">
                  <a16:creationId xmlns:a16="http://schemas.microsoft.com/office/drawing/2014/main" id="{00000000-0008-0000-4200-000004F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6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43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43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43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43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4</xdr:row>
      <xdr:rowOff>19050</xdr:rowOff>
    </xdr:from>
    <xdr:to>
      <xdr:col>19</xdr:col>
      <xdr:colOff>314325</xdr:colOff>
      <xdr:row>8</xdr:row>
      <xdr:rowOff>238125</xdr:rowOff>
    </xdr:to>
    <xdr:pic>
      <xdr:nvPicPr>
        <xdr:cNvPr id="2" name="Picture 10" descr="증명사진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62575" y="1362075"/>
          <a:ext cx="942975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44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44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44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44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6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45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45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45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45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6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46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46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46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46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</xdr:colOff>
      <xdr:row>4</xdr:row>
      <xdr:rowOff>9525</xdr:rowOff>
    </xdr:from>
    <xdr:to>
      <xdr:col>19</xdr:col>
      <xdr:colOff>304800</xdr:colOff>
      <xdr:row>8</xdr:row>
      <xdr:rowOff>238125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62575" y="1352550"/>
          <a:ext cx="933450" cy="1219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1745" name="Check Box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47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1746" name="Check Box 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47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1747" name="Check Box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47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1748" name="Check Box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47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7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3009" name="Check Box 1" hidden="1">
              <a:extLst>
                <a:ext uri="{63B3BB69-23CF-44E3-9099-C40C66FF867C}">
                  <a14:compatExt spid="_x0000_s43009"/>
                </a:ext>
                <a:ext uri="{FF2B5EF4-FFF2-40B4-BE49-F238E27FC236}">
                  <a16:creationId xmlns:a16="http://schemas.microsoft.com/office/drawing/2014/main" id="{00000000-0008-0000-4800-000001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3010" name="Check Box 2" hidden="1">
              <a:extLst>
                <a:ext uri="{63B3BB69-23CF-44E3-9099-C40C66FF867C}">
                  <a14:compatExt spid="_x0000_s43010"/>
                </a:ext>
                <a:ext uri="{FF2B5EF4-FFF2-40B4-BE49-F238E27FC236}">
                  <a16:creationId xmlns:a16="http://schemas.microsoft.com/office/drawing/2014/main" id="{00000000-0008-0000-4800-000002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3011" name="Check Box 3" hidden="1">
              <a:extLst>
                <a:ext uri="{63B3BB69-23CF-44E3-9099-C40C66FF867C}">
                  <a14:compatExt spid="_x0000_s43011"/>
                </a:ext>
                <a:ext uri="{FF2B5EF4-FFF2-40B4-BE49-F238E27FC236}">
                  <a16:creationId xmlns:a16="http://schemas.microsoft.com/office/drawing/2014/main" id="{00000000-0008-0000-4800-000003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3012" name="Check Box 4" hidden="1">
              <a:extLst>
                <a:ext uri="{63B3BB69-23CF-44E3-9099-C40C66FF867C}">
                  <a14:compatExt spid="_x0000_s43012"/>
                </a:ext>
                <a:ext uri="{FF2B5EF4-FFF2-40B4-BE49-F238E27FC236}">
                  <a16:creationId xmlns:a16="http://schemas.microsoft.com/office/drawing/2014/main" id="{00000000-0008-0000-4800-000004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7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18113" name="Check Box 1" hidden="1">
              <a:extLst>
                <a:ext uri="{63B3BB69-23CF-44E3-9099-C40C66FF867C}">
                  <a14:compatExt spid="_x0000_s218113"/>
                </a:ext>
                <a:ext uri="{FF2B5EF4-FFF2-40B4-BE49-F238E27FC236}">
                  <a16:creationId xmlns:a16="http://schemas.microsoft.com/office/drawing/2014/main" id="{00000000-0008-0000-4900-000001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18114" name="Check Box 2" hidden="1">
              <a:extLst>
                <a:ext uri="{63B3BB69-23CF-44E3-9099-C40C66FF867C}">
                  <a14:compatExt spid="_x0000_s218114"/>
                </a:ext>
                <a:ext uri="{FF2B5EF4-FFF2-40B4-BE49-F238E27FC236}">
                  <a16:creationId xmlns:a16="http://schemas.microsoft.com/office/drawing/2014/main" id="{00000000-0008-0000-4900-000002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18115" name="Check Box 3" hidden="1">
              <a:extLst>
                <a:ext uri="{63B3BB69-23CF-44E3-9099-C40C66FF867C}">
                  <a14:compatExt spid="_x0000_s218115"/>
                </a:ext>
                <a:ext uri="{FF2B5EF4-FFF2-40B4-BE49-F238E27FC236}">
                  <a16:creationId xmlns:a16="http://schemas.microsoft.com/office/drawing/2014/main" id="{00000000-0008-0000-4900-000003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18116" name="Check Box 4" hidden="1">
              <a:extLst>
                <a:ext uri="{63B3BB69-23CF-44E3-9099-C40C66FF867C}">
                  <a14:compatExt spid="_x0000_s218116"/>
                </a:ext>
                <a:ext uri="{FF2B5EF4-FFF2-40B4-BE49-F238E27FC236}">
                  <a16:creationId xmlns:a16="http://schemas.microsoft.com/office/drawing/2014/main" id="{00000000-0008-0000-4900-000004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7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40641" name="Check Box 1" hidden="1">
              <a:extLst>
                <a:ext uri="{63B3BB69-23CF-44E3-9099-C40C66FF867C}">
                  <a14:compatExt spid="_x0000_s240641"/>
                </a:ext>
                <a:ext uri="{FF2B5EF4-FFF2-40B4-BE49-F238E27FC236}">
                  <a16:creationId xmlns:a16="http://schemas.microsoft.com/office/drawing/2014/main" id="{00000000-0008-0000-4A00-000001A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40642" name="Check Box 2" hidden="1">
              <a:extLst>
                <a:ext uri="{63B3BB69-23CF-44E3-9099-C40C66FF867C}">
                  <a14:compatExt spid="_x0000_s240642"/>
                </a:ext>
                <a:ext uri="{FF2B5EF4-FFF2-40B4-BE49-F238E27FC236}">
                  <a16:creationId xmlns:a16="http://schemas.microsoft.com/office/drawing/2014/main" id="{00000000-0008-0000-4A00-000002A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40643" name="Check Box 3" hidden="1">
              <a:extLst>
                <a:ext uri="{63B3BB69-23CF-44E3-9099-C40C66FF867C}">
                  <a14:compatExt spid="_x0000_s240643"/>
                </a:ext>
                <a:ext uri="{FF2B5EF4-FFF2-40B4-BE49-F238E27FC236}">
                  <a16:creationId xmlns:a16="http://schemas.microsoft.com/office/drawing/2014/main" id="{00000000-0008-0000-4A00-000003A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40644" name="Check Box 4" hidden="1">
              <a:extLst>
                <a:ext uri="{63B3BB69-23CF-44E3-9099-C40C66FF867C}">
                  <a14:compatExt spid="_x0000_s240644"/>
                </a:ext>
                <a:ext uri="{FF2B5EF4-FFF2-40B4-BE49-F238E27FC236}">
                  <a16:creationId xmlns:a16="http://schemas.microsoft.com/office/drawing/2014/main" id="{00000000-0008-0000-4A00-000004A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7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93889" name="Check Box 1" hidden="1">
              <a:extLst>
                <a:ext uri="{63B3BB69-23CF-44E3-9099-C40C66FF867C}">
                  <a14:compatExt spid="_x0000_s293889"/>
                </a:ext>
                <a:ext uri="{FF2B5EF4-FFF2-40B4-BE49-F238E27FC236}">
                  <a16:creationId xmlns:a16="http://schemas.microsoft.com/office/drawing/2014/main" id="{00000000-0008-0000-4B00-0000017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93890" name="Check Box 2" hidden="1">
              <a:extLst>
                <a:ext uri="{63B3BB69-23CF-44E3-9099-C40C66FF867C}">
                  <a14:compatExt spid="_x0000_s293890"/>
                </a:ext>
                <a:ext uri="{FF2B5EF4-FFF2-40B4-BE49-F238E27FC236}">
                  <a16:creationId xmlns:a16="http://schemas.microsoft.com/office/drawing/2014/main" id="{00000000-0008-0000-4B00-0000027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93891" name="Check Box 3" hidden="1">
              <a:extLst>
                <a:ext uri="{63B3BB69-23CF-44E3-9099-C40C66FF867C}">
                  <a14:compatExt spid="_x0000_s293891"/>
                </a:ext>
                <a:ext uri="{FF2B5EF4-FFF2-40B4-BE49-F238E27FC236}">
                  <a16:creationId xmlns:a16="http://schemas.microsoft.com/office/drawing/2014/main" id="{00000000-0008-0000-4B00-0000037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93892" name="Check Box 4" hidden="1">
              <a:extLst>
                <a:ext uri="{63B3BB69-23CF-44E3-9099-C40C66FF867C}">
                  <a14:compatExt spid="_x0000_s293892"/>
                </a:ext>
                <a:ext uri="{FF2B5EF4-FFF2-40B4-BE49-F238E27FC236}">
                  <a16:creationId xmlns:a16="http://schemas.microsoft.com/office/drawing/2014/main" id="{00000000-0008-0000-4B00-0000047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7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4C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4C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4C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4C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7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120833" name="Check Box 1" hidden="1">
              <a:extLst>
                <a:ext uri="{63B3BB69-23CF-44E3-9099-C40C66FF867C}">
                  <a14:compatExt spid="_x0000_s120833"/>
                </a:ext>
                <a:ext uri="{FF2B5EF4-FFF2-40B4-BE49-F238E27FC236}">
                  <a16:creationId xmlns:a16="http://schemas.microsoft.com/office/drawing/2014/main" id="{00000000-0008-0000-4D00-000001D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120834" name="Check Box 2" hidden="1">
              <a:extLst>
                <a:ext uri="{63B3BB69-23CF-44E3-9099-C40C66FF867C}">
                  <a14:compatExt spid="_x0000_s120834"/>
                </a:ext>
                <a:ext uri="{FF2B5EF4-FFF2-40B4-BE49-F238E27FC236}">
                  <a16:creationId xmlns:a16="http://schemas.microsoft.com/office/drawing/2014/main" id="{00000000-0008-0000-4D00-000002D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120835" name="Check Box 3" hidden="1">
              <a:extLst>
                <a:ext uri="{63B3BB69-23CF-44E3-9099-C40C66FF867C}">
                  <a14:compatExt spid="_x0000_s120835"/>
                </a:ext>
                <a:ext uri="{FF2B5EF4-FFF2-40B4-BE49-F238E27FC236}">
                  <a16:creationId xmlns:a16="http://schemas.microsoft.com/office/drawing/2014/main" id="{00000000-0008-0000-4D00-000003D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120836" name="Check Box 4" hidden="1">
              <a:extLst>
                <a:ext uri="{63B3BB69-23CF-44E3-9099-C40C66FF867C}">
                  <a14:compatExt spid="_x0000_s120836"/>
                </a:ext>
                <a:ext uri="{FF2B5EF4-FFF2-40B4-BE49-F238E27FC236}">
                  <a16:creationId xmlns:a16="http://schemas.microsoft.com/office/drawing/2014/main" id="{00000000-0008-0000-4D00-000004D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7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4E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4E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4E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4E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7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620545" name="Check Box 1" hidden="1">
              <a:extLst>
                <a:ext uri="{63B3BB69-23CF-44E3-9099-C40C66FF867C}">
                  <a14:compatExt spid="_x0000_s620545"/>
                </a:ext>
                <a:ext uri="{FF2B5EF4-FFF2-40B4-BE49-F238E27FC236}">
                  <a16:creationId xmlns:a16="http://schemas.microsoft.com/office/drawing/2014/main" id="{00000000-0008-0000-4F00-00000178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620546" name="Check Box 2" hidden="1">
              <a:extLst>
                <a:ext uri="{63B3BB69-23CF-44E3-9099-C40C66FF867C}">
                  <a14:compatExt spid="_x0000_s620546"/>
                </a:ext>
                <a:ext uri="{FF2B5EF4-FFF2-40B4-BE49-F238E27FC236}">
                  <a16:creationId xmlns:a16="http://schemas.microsoft.com/office/drawing/2014/main" id="{00000000-0008-0000-4F00-00000278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620547" name="Check Box 3" hidden="1">
              <a:extLst>
                <a:ext uri="{63B3BB69-23CF-44E3-9099-C40C66FF867C}">
                  <a14:compatExt spid="_x0000_s620547"/>
                </a:ext>
                <a:ext uri="{FF2B5EF4-FFF2-40B4-BE49-F238E27FC236}">
                  <a16:creationId xmlns:a16="http://schemas.microsoft.com/office/drawing/2014/main" id="{00000000-0008-0000-4F00-00000378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620548" name="Check Box 4" hidden="1">
              <a:extLst>
                <a:ext uri="{63B3BB69-23CF-44E3-9099-C40C66FF867C}">
                  <a14:compatExt spid="_x0000_s620548"/>
                </a:ext>
                <a:ext uri="{FF2B5EF4-FFF2-40B4-BE49-F238E27FC236}">
                  <a16:creationId xmlns:a16="http://schemas.microsoft.com/office/drawing/2014/main" id="{00000000-0008-0000-4F00-00000478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7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5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5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5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5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7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70689" name="Check Box 1" hidden="1">
              <a:extLst>
                <a:ext uri="{63B3BB69-23CF-44E3-9099-C40C66FF867C}">
                  <a14:compatExt spid="_x0000_s370689"/>
                </a:ext>
                <a:ext uri="{FF2B5EF4-FFF2-40B4-BE49-F238E27FC236}">
                  <a16:creationId xmlns:a16="http://schemas.microsoft.com/office/drawing/2014/main" id="{00000000-0008-0000-5100-000001A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70690" name="Check Box 2" hidden="1">
              <a:extLst>
                <a:ext uri="{63B3BB69-23CF-44E3-9099-C40C66FF867C}">
                  <a14:compatExt spid="_x0000_s370690"/>
                </a:ext>
                <a:ext uri="{FF2B5EF4-FFF2-40B4-BE49-F238E27FC236}">
                  <a16:creationId xmlns:a16="http://schemas.microsoft.com/office/drawing/2014/main" id="{00000000-0008-0000-5100-000002A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70691" name="Check Box 3" hidden="1">
              <a:extLst>
                <a:ext uri="{63B3BB69-23CF-44E3-9099-C40C66FF867C}">
                  <a14:compatExt spid="_x0000_s370691"/>
                </a:ext>
                <a:ext uri="{FF2B5EF4-FFF2-40B4-BE49-F238E27FC236}">
                  <a16:creationId xmlns:a16="http://schemas.microsoft.com/office/drawing/2014/main" id="{00000000-0008-0000-5100-000003A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70692" name="Check Box 4" hidden="1">
              <a:extLst>
                <a:ext uri="{63B3BB69-23CF-44E3-9099-C40C66FF867C}">
                  <a14:compatExt spid="_x0000_s370692"/>
                </a:ext>
                <a:ext uri="{FF2B5EF4-FFF2-40B4-BE49-F238E27FC236}">
                  <a16:creationId xmlns:a16="http://schemas.microsoft.com/office/drawing/2014/main" id="{00000000-0008-0000-5100-000004A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8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292865" name="Check Box 1" hidden="1">
              <a:extLst>
                <a:ext uri="{63B3BB69-23CF-44E3-9099-C40C66FF867C}">
                  <a14:compatExt spid="_x0000_s292865"/>
                </a:ext>
                <a:ext uri="{FF2B5EF4-FFF2-40B4-BE49-F238E27FC236}">
                  <a16:creationId xmlns:a16="http://schemas.microsoft.com/office/drawing/2014/main" id="{00000000-0008-0000-5200-0000017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292866" name="Check Box 2" hidden="1">
              <a:extLst>
                <a:ext uri="{63B3BB69-23CF-44E3-9099-C40C66FF867C}">
                  <a14:compatExt spid="_x0000_s292866"/>
                </a:ext>
                <a:ext uri="{FF2B5EF4-FFF2-40B4-BE49-F238E27FC236}">
                  <a16:creationId xmlns:a16="http://schemas.microsoft.com/office/drawing/2014/main" id="{00000000-0008-0000-5200-0000027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292867" name="Check Box 3" hidden="1">
              <a:extLst>
                <a:ext uri="{63B3BB69-23CF-44E3-9099-C40C66FF867C}">
                  <a14:compatExt spid="_x0000_s292867"/>
                </a:ext>
                <a:ext uri="{FF2B5EF4-FFF2-40B4-BE49-F238E27FC236}">
                  <a16:creationId xmlns:a16="http://schemas.microsoft.com/office/drawing/2014/main" id="{00000000-0008-0000-5200-0000037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292868" name="Check Box 4" hidden="1">
              <a:extLst>
                <a:ext uri="{63B3BB69-23CF-44E3-9099-C40C66FF867C}">
                  <a14:compatExt spid="_x0000_s292868"/>
                </a:ext>
                <a:ext uri="{FF2B5EF4-FFF2-40B4-BE49-F238E27FC236}">
                  <a16:creationId xmlns:a16="http://schemas.microsoft.com/office/drawing/2014/main" id="{00000000-0008-0000-5200-0000047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57150</xdr:colOff>
      <xdr:row>4</xdr:row>
      <xdr:rowOff>9525</xdr:rowOff>
    </xdr:from>
    <xdr:to>
      <xdr:col>19</xdr:col>
      <xdr:colOff>276225</xdr:colOff>
      <xdr:row>9</xdr:row>
      <xdr:rowOff>0</xdr:rowOff>
    </xdr:to>
    <xdr:pic>
      <xdr:nvPicPr>
        <xdr:cNvPr id="2" name="그림 2" descr="제목 없음.JPG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00675" y="1352550"/>
          <a:ext cx="866775" cy="1228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36865" name="Check Box 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53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36866" name="Check Box 2" hidden="1">
              <a:extLst>
                <a:ext uri="{63B3BB69-23CF-44E3-9099-C40C66FF867C}">
                  <a14:compatExt spid="_x0000_s36866"/>
                </a:ext>
                <a:ext uri="{FF2B5EF4-FFF2-40B4-BE49-F238E27FC236}">
                  <a16:creationId xmlns:a16="http://schemas.microsoft.com/office/drawing/2014/main" id="{00000000-0008-0000-5300-00000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36867" name="Check Box 3" hidden="1">
              <a:extLst>
                <a:ext uri="{63B3BB69-23CF-44E3-9099-C40C66FF867C}">
                  <a14:compatExt spid="_x0000_s36867"/>
                </a:ext>
                <a:ext uri="{FF2B5EF4-FFF2-40B4-BE49-F238E27FC236}">
                  <a16:creationId xmlns:a16="http://schemas.microsoft.com/office/drawing/2014/main" id="{00000000-0008-0000-5300-000003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36868" name="Check Box 4" hidden="1">
              <a:extLst>
                <a:ext uri="{63B3BB69-23CF-44E3-9099-C40C66FF867C}">
                  <a14:compatExt spid="_x0000_s36868"/>
                </a:ext>
                <a:ext uri="{FF2B5EF4-FFF2-40B4-BE49-F238E27FC236}">
                  <a16:creationId xmlns:a16="http://schemas.microsoft.com/office/drawing/2014/main" id="{00000000-0008-0000-5300-000004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8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5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5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5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5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8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493569" name="Check Box 1" hidden="1">
              <a:extLst>
                <a:ext uri="{63B3BB69-23CF-44E3-9099-C40C66FF867C}">
                  <a14:compatExt spid="_x0000_s493569"/>
                </a:ext>
                <a:ext uri="{FF2B5EF4-FFF2-40B4-BE49-F238E27FC236}">
                  <a16:creationId xmlns:a16="http://schemas.microsoft.com/office/drawing/2014/main" id="{00000000-0008-0000-5500-0000018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493570" name="Check Box 2" hidden="1">
              <a:extLst>
                <a:ext uri="{63B3BB69-23CF-44E3-9099-C40C66FF867C}">
                  <a14:compatExt spid="_x0000_s493570"/>
                </a:ext>
                <a:ext uri="{FF2B5EF4-FFF2-40B4-BE49-F238E27FC236}">
                  <a16:creationId xmlns:a16="http://schemas.microsoft.com/office/drawing/2014/main" id="{00000000-0008-0000-5500-0000028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493571" name="Check Box 3" hidden="1">
              <a:extLst>
                <a:ext uri="{63B3BB69-23CF-44E3-9099-C40C66FF867C}">
                  <a14:compatExt spid="_x0000_s493571"/>
                </a:ext>
                <a:ext uri="{FF2B5EF4-FFF2-40B4-BE49-F238E27FC236}">
                  <a16:creationId xmlns:a16="http://schemas.microsoft.com/office/drawing/2014/main" id="{00000000-0008-0000-5500-0000038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493572" name="Check Box 4" hidden="1">
              <a:extLst>
                <a:ext uri="{63B3BB69-23CF-44E3-9099-C40C66FF867C}">
                  <a14:compatExt spid="_x0000_s493572"/>
                </a:ext>
                <a:ext uri="{FF2B5EF4-FFF2-40B4-BE49-F238E27FC236}">
                  <a16:creationId xmlns:a16="http://schemas.microsoft.com/office/drawing/2014/main" id="{00000000-0008-0000-5500-0000048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drawings/drawing8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9</xdr:row>
          <xdr:rowOff>28575</xdr:rowOff>
        </xdr:from>
        <xdr:to>
          <xdr:col>17</xdr:col>
          <xdr:colOff>57150</xdr:colOff>
          <xdr:row>9</xdr:row>
          <xdr:rowOff>228600</xdr:rowOff>
        </xdr:to>
        <xdr:sp macro="" textlink="">
          <xdr:nvSpPr>
            <xdr:cNvPr id="555009" name="Check Box 1" hidden="1">
              <a:extLst>
                <a:ext uri="{63B3BB69-23CF-44E3-9099-C40C66FF867C}">
                  <a14:compatExt spid="_x0000_s555009"/>
                </a:ext>
                <a:ext uri="{FF2B5EF4-FFF2-40B4-BE49-F238E27FC236}">
                  <a16:creationId xmlns:a16="http://schemas.microsoft.com/office/drawing/2014/main" id="{00000000-0008-0000-5600-0000017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기혼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9</xdr:row>
          <xdr:rowOff>28575</xdr:rowOff>
        </xdr:from>
        <xdr:to>
          <xdr:col>19</xdr:col>
          <xdr:colOff>247650</xdr:colOff>
          <xdr:row>9</xdr:row>
          <xdr:rowOff>228600</xdr:rowOff>
        </xdr:to>
        <xdr:sp macro="" textlink="">
          <xdr:nvSpPr>
            <xdr:cNvPr id="555010" name="Check Box 2" hidden="1">
              <a:extLst>
                <a:ext uri="{63B3BB69-23CF-44E3-9099-C40C66FF867C}">
                  <a14:compatExt spid="_x0000_s555010"/>
                </a:ext>
                <a:ext uri="{FF2B5EF4-FFF2-40B4-BE49-F238E27FC236}">
                  <a16:creationId xmlns:a16="http://schemas.microsoft.com/office/drawing/2014/main" id="{00000000-0008-0000-5600-0000027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미혼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14</xdr:row>
          <xdr:rowOff>28575</xdr:rowOff>
        </xdr:from>
        <xdr:to>
          <xdr:col>6</xdr:col>
          <xdr:colOff>314325</xdr:colOff>
          <xdr:row>14</xdr:row>
          <xdr:rowOff>228600</xdr:rowOff>
        </xdr:to>
        <xdr:sp macro="" textlink="">
          <xdr:nvSpPr>
            <xdr:cNvPr id="555011" name="Check Box 3" hidden="1">
              <a:extLst>
                <a:ext uri="{63B3BB69-23CF-44E3-9099-C40C66FF867C}">
                  <a14:compatExt spid="_x0000_s555011"/>
                </a:ext>
                <a:ext uri="{FF2B5EF4-FFF2-40B4-BE49-F238E27FC236}">
                  <a16:creationId xmlns:a16="http://schemas.microsoft.com/office/drawing/2014/main" id="{00000000-0008-0000-5600-0000037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285750</xdr:colOff>
          <xdr:row>14</xdr:row>
          <xdr:rowOff>38100</xdr:rowOff>
        </xdr:from>
        <xdr:to>
          <xdr:col>9</xdr:col>
          <xdr:colOff>295275</xdr:colOff>
          <xdr:row>14</xdr:row>
          <xdr:rowOff>238125</xdr:rowOff>
        </xdr:to>
        <xdr:sp macro="" textlink="">
          <xdr:nvSpPr>
            <xdr:cNvPr id="555012" name="Check Box 4" hidden="1">
              <a:extLst>
                <a:ext uri="{63B3BB69-23CF-44E3-9099-C40C66FF867C}">
                  <a14:compatExt spid="_x0000_s555012"/>
                </a:ext>
                <a:ext uri="{FF2B5EF4-FFF2-40B4-BE49-F238E27FC236}">
                  <a16:creationId xmlns:a16="http://schemas.microsoft.com/office/drawing/2014/main" id="{00000000-0008-0000-5600-00000478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미필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2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19.xml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2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27.xml"/><Relationship Id="rId5" Type="http://schemas.openxmlformats.org/officeDocument/2006/relationships/ctrlProp" Target="../ctrlProps/ctrlProp26.xml"/><Relationship Id="rId4" Type="http://schemas.openxmlformats.org/officeDocument/2006/relationships/ctrlProp" Target="../ctrlProps/ctrlProp2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3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31.xml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3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5.xml"/><Relationship Id="rId5" Type="http://schemas.openxmlformats.org/officeDocument/2006/relationships/ctrlProp" Target="../ctrlProps/ctrlProp34.xml"/><Relationship Id="rId4" Type="http://schemas.openxmlformats.org/officeDocument/2006/relationships/ctrlProp" Target="../ctrlProps/ctrlProp3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4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39.xml"/><Relationship Id="rId5" Type="http://schemas.openxmlformats.org/officeDocument/2006/relationships/ctrlProp" Target="../ctrlProps/ctrlProp38.xml"/><Relationship Id="rId4" Type="http://schemas.openxmlformats.org/officeDocument/2006/relationships/ctrlProp" Target="../ctrlProps/ctrlProp3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44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43.xml"/><Relationship Id="rId5" Type="http://schemas.openxmlformats.org/officeDocument/2006/relationships/ctrlProp" Target="../ctrlProps/ctrlProp42.xml"/><Relationship Id="rId4" Type="http://schemas.openxmlformats.org/officeDocument/2006/relationships/ctrlProp" Target="../ctrlProps/ctrlProp4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7" Type="http://schemas.openxmlformats.org/officeDocument/2006/relationships/ctrlProp" Target="../ctrlProps/ctrlProp4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6" Type="http://schemas.openxmlformats.org/officeDocument/2006/relationships/ctrlProp" Target="../ctrlProps/ctrlProp47.xml"/><Relationship Id="rId5" Type="http://schemas.openxmlformats.org/officeDocument/2006/relationships/ctrlProp" Target="../ctrlProps/ctrlProp46.xml"/><Relationship Id="rId4" Type="http://schemas.openxmlformats.org/officeDocument/2006/relationships/ctrlProp" Target="../ctrlProps/ctrlProp4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7" Type="http://schemas.openxmlformats.org/officeDocument/2006/relationships/ctrlProp" Target="../ctrlProps/ctrlProp52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51.xml"/><Relationship Id="rId5" Type="http://schemas.openxmlformats.org/officeDocument/2006/relationships/ctrlProp" Target="../ctrlProps/ctrlProp50.xml"/><Relationship Id="rId4" Type="http://schemas.openxmlformats.org/officeDocument/2006/relationships/ctrlProp" Target="../ctrlProps/ctrlProp4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7" Type="http://schemas.openxmlformats.org/officeDocument/2006/relationships/ctrlProp" Target="../ctrlProps/ctrlProp56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6" Type="http://schemas.openxmlformats.org/officeDocument/2006/relationships/ctrlProp" Target="../ctrlProps/ctrlProp55.xml"/><Relationship Id="rId5" Type="http://schemas.openxmlformats.org/officeDocument/2006/relationships/ctrlProp" Target="../ctrlProps/ctrlProp54.xml"/><Relationship Id="rId4" Type="http://schemas.openxmlformats.org/officeDocument/2006/relationships/ctrlProp" Target="../ctrlProps/ctrlProp5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7" Type="http://schemas.openxmlformats.org/officeDocument/2006/relationships/ctrlProp" Target="../ctrlProps/ctrlProp60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Relationship Id="rId6" Type="http://schemas.openxmlformats.org/officeDocument/2006/relationships/ctrlProp" Target="../ctrlProps/ctrlProp59.xml"/><Relationship Id="rId5" Type="http://schemas.openxmlformats.org/officeDocument/2006/relationships/ctrlProp" Target="../ctrlProps/ctrlProp58.xml"/><Relationship Id="rId4" Type="http://schemas.openxmlformats.org/officeDocument/2006/relationships/ctrlProp" Target="../ctrlProps/ctrlProp5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7" Type="http://schemas.openxmlformats.org/officeDocument/2006/relationships/ctrlProp" Target="../ctrlProps/ctrlProp64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Relationship Id="rId6" Type="http://schemas.openxmlformats.org/officeDocument/2006/relationships/ctrlProp" Target="../ctrlProps/ctrlProp63.xml"/><Relationship Id="rId5" Type="http://schemas.openxmlformats.org/officeDocument/2006/relationships/ctrlProp" Target="../ctrlProps/ctrlProp62.xml"/><Relationship Id="rId4" Type="http://schemas.openxmlformats.org/officeDocument/2006/relationships/ctrlProp" Target="../ctrlProps/ctrlProp6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7" Type="http://schemas.openxmlformats.org/officeDocument/2006/relationships/ctrlProp" Target="../ctrlProps/ctrlProp68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Relationship Id="rId6" Type="http://schemas.openxmlformats.org/officeDocument/2006/relationships/ctrlProp" Target="../ctrlProps/ctrlProp67.xml"/><Relationship Id="rId5" Type="http://schemas.openxmlformats.org/officeDocument/2006/relationships/ctrlProp" Target="../ctrlProps/ctrlProp66.xml"/><Relationship Id="rId4" Type="http://schemas.openxmlformats.org/officeDocument/2006/relationships/ctrlProp" Target="../ctrlProps/ctrlProp6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7" Type="http://schemas.openxmlformats.org/officeDocument/2006/relationships/ctrlProp" Target="../ctrlProps/ctrlProp72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Relationship Id="rId6" Type="http://schemas.openxmlformats.org/officeDocument/2006/relationships/ctrlProp" Target="../ctrlProps/ctrlProp71.xml"/><Relationship Id="rId5" Type="http://schemas.openxmlformats.org/officeDocument/2006/relationships/ctrlProp" Target="../ctrlProps/ctrlProp70.xml"/><Relationship Id="rId4" Type="http://schemas.openxmlformats.org/officeDocument/2006/relationships/ctrlProp" Target="../ctrlProps/ctrlProp6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7" Type="http://schemas.openxmlformats.org/officeDocument/2006/relationships/ctrlProp" Target="../ctrlProps/ctrlProp76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Relationship Id="rId6" Type="http://schemas.openxmlformats.org/officeDocument/2006/relationships/ctrlProp" Target="../ctrlProps/ctrlProp75.xml"/><Relationship Id="rId5" Type="http://schemas.openxmlformats.org/officeDocument/2006/relationships/ctrlProp" Target="../ctrlProps/ctrlProp74.xml"/><Relationship Id="rId4" Type="http://schemas.openxmlformats.org/officeDocument/2006/relationships/ctrlProp" Target="../ctrlProps/ctrlProp7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7" Type="http://schemas.openxmlformats.org/officeDocument/2006/relationships/ctrlProp" Target="../ctrlProps/ctrlProp80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Relationship Id="rId6" Type="http://schemas.openxmlformats.org/officeDocument/2006/relationships/ctrlProp" Target="../ctrlProps/ctrlProp79.xml"/><Relationship Id="rId5" Type="http://schemas.openxmlformats.org/officeDocument/2006/relationships/ctrlProp" Target="../ctrlProps/ctrlProp78.xml"/><Relationship Id="rId4" Type="http://schemas.openxmlformats.org/officeDocument/2006/relationships/ctrlProp" Target="../ctrlProps/ctrlProp7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7" Type="http://schemas.openxmlformats.org/officeDocument/2006/relationships/ctrlProp" Target="../ctrlProps/ctrlProp84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Relationship Id="rId6" Type="http://schemas.openxmlformats.org/officeDocument/2006/relationships/ctrlProp" Target="../ctrlProps/ctrlProp83.xml"/><Relationship Id="rId5" Type="http://schemas.openxmlformats.org/officeDocument/2006/relationships/ctrlProp" Target="../ctrlProps/ctrlProp82.xml"/><Relationship Id="rId4" Type="http://schemas.openxmlformats.org/officeDocument/2006/relationships/ctrlProp" Target="../ctrlProps/ctrlProp81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7" Type="http://schemas.openxmlformats.org/officeDocument/2006/relationships/ctrlProp" Target="../ctrlProps/ctrlProp88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Relationship Id="rId6" Type="http://schemas.openxmlformats.org/officeDocument/2006/relationships/ctrlProp" Target="../ctrlProps/ctrlProp87.xml"/><Relationship Id="rId5" Type="http://schemas.openxmlformats.org/officeDocument/2006/relationships/ctrlProp" Target="../ctrlProps/ctrlProp86.xml"/><Relationship Id="rId4" Type="http://schemas.openxmlformats.org/officeDocument/2006/relationships/ctrlProp" Target="../ctrlProps/ctrlProp8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7" Type="http://schemas.openxmlformats.org/officeDocument/2006/relationships/ctrlProp" Target="../ctrlProps/ctrlProp92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Relationship Id="rId6" Type="http://schemas.openxmlformats.org/officeDocument/2006/relationships/ctrlProp" Target="../ctrlProps/ctrlProp91.xml"/><Relationship Id="rId5" Type="http://schemas.openxmlformats.org/officeDocument/2006/relationships/ctrlProp" Target="../ctrlProps/ctrlProp90.xml"/><Relationship Id="rId4" Type="http://schemas.openxmlformats.org/officeDocument/2006/relationships/ctrlProp" Target="../ctrlProps/ctrlProp89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7" Type="http://schemas.openxmlformats.org/officeDocument/2006/relationships/ctrlProp" Target="../ctrlProps/ctrlProp96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Relationship Id="rId6" Type="http://schemas.openxmlformats.org/officeDocument/2006/relationships/ctrlProp" Target="../ctrlProps/ctrlProp95.xml"/><Relationship Id="rId5" Type="http://schemas.openxmlformats.org/officeDocument/2006/relationships/ctrlProp" Target="../ctrlProps/ctrlProp94.xml"/><Relationship Id="rId4" Type="http://schemas.openxmlformats.org/officeDocument/2006/relationships/ctrlProp" Target="../ctrlProps/ctrlProp9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7" Type="http://schemas.openxmlformats.org/officeDocument/2006/relationships/ctrlProp" Target="../ctrlProps/ctrlProp100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Relationship Id="rId6" Type="http://schemas.openxmlformats.org/officeDocument/2006/relationships/ctrlProp" Target="../ctrlProps/ctrlProp99.xml"/><Relationship Id="rId5" Type="http://schemas.openxmlformats.org/officeDocument/2006/relationships/ctrlProp" Target="../ctrlProps/ctrlProp98.xml"/><Relationship Id="rId4" Type="http://schemas.openxmlformats.org/officeDocument/2006/relationships/ctrlProp" Target="../ctrlProps/ctrlProp9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7" Type="http://schemas.openxmlformats.org/officeDocument/2006/relationships/ctrlProp" Target="../ctrlProps/ctrlProp104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Relationship Id="rId6" Type="http://schemas.openxmlformats.org/officeDocument/2006/relationships/ctrlProp" Target="../ctrlProps/ctrlProp103.xml"/><Relationship Id="rId5" Type="http://schemas.openxmlformats.org/officeDocument/2006/relationships/ctrlProp" Target="../ctrlProps/ctrlProp102.xml"/><Relationship Id="rId4" Type="http://schemas.openxmlformats.org/officeDocument/2006/relationships/ctrlProp" Target="../ctrlProps/ctrlProp101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7" Type="http://schemas.openxmlformats.org/officeDocument/2006/relationships/ctrlProp" Target="../ctrlProps/ctrlProp108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Relationship Id="rId6" Type="http://schemas.openxmlformats.org/officeDocument/2006/relationships/ctrlProp" Target="../ctrlProps/ctrlProp107.xml"/><Relationship Id="rId5" Type="http://schemas.openxmlformats.org/officeDocument/2006/relationships/ctrlProp" Target="../ctrlProps/ctrlProp106.xml"/><Relationship Id="rId4" Type="http://schemas.openxmlformats.org/officeDocument/2006/relationships/ctrlProp" Target="../ctrlProps/ctrlProp10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7" Type="http://schemas.openxmlformats.org/officeDocument/2006/relationships/ctrlProp" Target="../ctrlProps/ctrlProp112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Relationship Id="rId6" Type="http://schemas.openxmlformats.org/officeDocument/2006/relationships/ctrlProp" Target="../ctrlProps/ctrlProp111.xml"/><Relationship Id="rId5" Type="http://schemas.openxmlformats.org/officeDocument/2006/relationships/ctrlProp" Target="../ctrlProps/ctrlProp110.xml"/><Relationship Id="rId4" Type="http://schemas.openxmlformats.org/officeDocument/2006/relationships/ctrlProp" Target="../ctrlProps/ctrlProp10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7" Type="http://schemas.openxmlformats.org/officeDocument/2006/relationships/ctrlProp" Target="../ctrlProps/ctrlProp116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Relationship Id="rId6" Type="http://schemas.openxmlformats.org/officeDocument/2006/relationships/ctrlProp" Target="../ctrlProps/ctrlProp115.xml"/><Relationship Id="rId5" Type="http://schemas.openxmlformats.org/officeDocument/2006/relationships/ctrlProp" Target="../ctrlProps/ctrlProp114.xml"/><Relationship Id="rId4" Type="http://schemas.openxmlformats.org/officeDocument/2006/relationships/ctrlProp" Target="../ctrlProps/ctrlProp11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7" Type="http://schemas.openxmlformats.org/officeDocument/2006/relationships/ctrlProp" Target="../ctrlProps/ctrlProp120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3.bin"/><Relationship Id="rId6" Type="http://schemas.openxmlformats.org/officeDocument/2006/relationships/ctrlProp" Target="../ctrlProps/ctrlProp119.xml"/><Relationship Id="rId5" Type="http://schemas.openxmlformats.org/officeDocument/2006/relationships/ctrlProp" Target="../ctrlProps/ctrlProp118.xml"/><Relationship Id="rId4" Type="http://schemas.openxmlformats.org/officeDocument/2006/relationships/ctrlProp" Target="../ctrlProps/ctrlProp11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7" Type="http://schemas.openxmlformats.org/officeDocument/2006/relationships/ctrlProp" Target="../ctrlProps/ctrlProp124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4.bin"/><Relationship Id="rId6" Type="http://schemas.openxmlformats.org/officeDocument/2006/relationships/ctrlProp" Target="../ctrlProps/ctrlProp123.xml"/><Relationship Id="rId5" Type="http://schemas.openxmlformats.org/officeDocument/2006/relationships/ctrlProp" Target="../ctrlProps/ctrlProp122.xml"/><Relationship Id="rId4" Type="http://schemas.openxmlformats.org/officeDocument/2006/relationships/ctrlProp" Target="../ctrlProps/ctrlProp12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7" Type="http://schemas.openxmlformats.org/officeDocument/2006/relationships/ctrlProp" Target="../ctrlProps/ctrlProp128.x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5.bin"/><Relationship Id="rId6" Type="http://schemas.openxmlformats.org/officeDocument/2006/relationships/ctrlProp" Target="../ctrlProps/ctrlProp127.xml"/><Relationship Id="rId5" Type="http://schemas.openxmlformats.org/officeDocument/2006/relationships/ctrlProp" Target="../ctrlProps/ctrlProp126.xml"/><Relationship Id="rId4" Type="http://schemas.openxmlformats.org/officeDocument/2006/relationships/ctrlProp" Target="../ctrlProps/ctrlProp12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7" Type="http://schemas.openxmlformats.org/officeDocument/2006/relationships/ctrlProp" Target="../ctrlProps/ctrlProp132.x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6.bin"/><Relationship Id="rId6" Type="http://schemas.openxmlformats.org/officeDocument/2006/relationships/ctrlProp" Target="../ctrlProps/ctrlProp131.xml"/><Relationship Id="rId5" Type="http://schemas.openxmlformats.org/officeDocument/2006/relationships/ctrlProp" Target="../ctrlProps/ctrlProp130.xml"/><Relationship Id="rId4" Type="http://schemas.openxmlformats.org/officeDocument/2006/relationships/ctrlProp" Target="../ctrlProps/ctrlProp129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7" Type="http://schemas.openxmlformats.org/officeDocument/2006/relationships/ctrlProp" Target="../ctrlProps/ctrlProp136.x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7.bin"/><Relationship Id="rId6" Type="http://schemas.openxmlformats.org/officeDocument/2006/relationships/ctrlProp" Target="../ctrlProps/ctrlProp135.xml"/><Relationship Id="rId5" Type="http://schemas.openxmlformats.org/officeDocument/2006/relationships/ctrlProp" Target="../ctrlProps/ctrlProp134.xml"/><Relationship Id="rId4" Type="http://schemas.openxmlformats.org/officeDocument/2006/relationships/ctrlProp" Target="../ctrlProps/ctrlProp133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7" Type="http://schemas.openxmlformats.org/officeDocument/2006/relationships/ctrlProp" Target="../ctrlProps/ctrlProp140.x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8.bin"/><Relationship Id="rId6" Type="http://schemas.openxmlformats.org/officeDocument/2006/relationships/ctrlProp" Target="../ctrlProps/ctrlProp139.xml"/><Relationship Id="rId5" Type="http://schemas.openxmlformats.org/officeDocument/2006/relationships/ctrlProp" Target="../ctrlProps/ctrlProp138.xml"/><Relationship Id="rId4" Type="http://schemas.openxmlformats.org/officeDocument/2006/relationships/ctrlProp" Target="../ctrlProps/ctrlProp137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7" Type="http://schemas.openxmlformats.org/officeDocument/2006/relationships/ctrlProp" Target="../ctrlProps/ctrlProp144.x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9.bin"/><Relationship Id="rId6" Type="http://schemas.openxmlformats.org/officeDocument/2006/relationships/ctrlProp" Target="../ctrlProps/ctrlProp143.xml"/><Relationship Id="rId5" Type="http://schemas.openxmlformats.org/officeDocument/2006/relationships/ctrlProp" Target="../ctrlProps/ctrlProp142.xml"/><Relationship Id="rId4" Type="http://schemas.openxmlformats.org/officeDocument/2006/relationships/ctrlProp" Target="../ctrlProps/ctrlProp141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7" Type="http://schemas.openxmlformats.org/officeDocument/2006/relationships/ctrlProp" Target="../ctrlProps/ctrlProp148.x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0.bin"/><Relationship Id="rId6" Type="http://schemas.openxmlformats.org/officeDocument/2006/relationships/ctrlProp" Target="../ctrlProps/ctrlProp147.xml"/><Relationship Id="rId5" Type="http://schemas.openxmlformats.org/officeDocument/2006/relationships/ctrlProp" Target="../ctrlProps/ctrlProp146.xml"/><Relationship Id="rId4" Type="http://schemas.openxmlformats.org/officeDocument/2006/relationships/ctrlProp" Target="../ctrlProps/ctrlProp145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7" Type="http://schemas.openxmlformats.org/officeDocument/2006/relationships/ctrlProp" Target="../ctrlProps/ctrlProp152.x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1.bin"/><Relationship Id="rId6" Type="http://schemas.openxmlformats.org/officeDocument/2006/relationships/ctrlProp" Target="../ctrlProps/ctrlProp151.xml"/><Relationship Id="rId5" Type="http://schemas.openxmlformats.org/officeDocument/2006/relationships/ctrlProp" Target="../ctrlProps/ctrlProp150.xml"/><Relationship Id="rId4" Type="http://schemas.openxmlformats.org/officeDocument/2006/relationships/ctrlProp" Target="../ctrlProps/ctrlProp149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7" Type="http://schemas.openxmlformats.org/officeDocument/2006/relationships/ctrlProp" Target="../ctrlProps/ctrlProp156.x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2.bin"/><Relationship Id="rId6" Type="http://schemas.openxmlformats.org/officeDocument/2006/relationships/ctrlProp" Target="../ctrlProps/ctrlProp155.xml"/><Relationship Id="rId5" Type="http://schemas.openxmlformats.org/officeDocument/2006/relationships/ctrlProp" Target="../ctrlProps/ctrlProp154.xml"/><Relationship Id="rId4" Type="http://schemas.openxmlformats.org/officeDocument/2006/relationships/ctrlProp" Target="../ctrlProps/ctrlProp153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7" Type="http://schemas.openxmlformats.org/officeDocument/2006/relationships/ctrlProp" Target="../ctrlProps/ctrlProp160.x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3.bin"/><Relationship Id="rId6" Type="http://schemas.openxmlformats.org/officeDocument/2006/relationships/ctrlProp" Target="../ctrlProps/ctrlProp159.xml"/><Relationship Id="rId5" Type="http://schemas.openxmlformats.org/officeDocument/2006/relationships/ctrlProp" Target="../ctrlProps/ctrlProp158.xml"/><Relationship Id="rId4" Type="http://schemas.openxmlformats.org/officeDocument/2006/relationships/ctrlProp" Target="../ctrlProps/ctrlProp157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7" Type="http://schemas.openxmlformats.org/officeDocument/2006/relationships/ctrlProp" Target="../ctrlProps/ctrlProp164.x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4.bin"/><Relationship Id="rId6" Type="http://schemas.openxmlformats.org/officeDocument/2006/relationships/ctrlProp" Target="../ctrlProps/ctrlProp163.xml"/><Relationship Id="rId5" Type="http://schemas.openxmlformats.org/officeDocument/2006/relationships/ctrlProp" Target="../ctrlProps/ctrlProp162.xml"/><Relationship Id="rId4" Type="http://schemas.openxmlformats.org/officeDocument/2006/relationships/ctrlProp" Target="../ctrlProps/ctrlProp161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7" Type="http://schemas.openxmlformats.org/officeDocument/2006/relationships/ctrlProp" Target="../ctrlProps/ctrlProp168.x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5.bin"/><Relationship Id="rId6" Type="http://schemas.openxmlformats.org/officeDocument/2006/relationships/ctrlProp" Target="../ctrlProps/ctrlProp167.xml"/><Relationship Id="rId5" Type="http://schemas.openxmlformats.org/officeDocument/2006/relationships/ctrlProp" Target="../ctrlProps/ctrlProp166.xml"/><Relationship Id="rId4" Type="http://schemas.openxmlformats.org/officeDocument/2006/relationships/ctrlProp" Target="../ctrlProps/ctrlProp16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7" Type="http://schemas.openxmlformats.org/officeDocument/2006/relationships/ctrlProp" Target="../ctrlProps/ctrlProp172.x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6.bin"/><Relationship Id="rId6" Type="http://schemas.openxmlformats.org/officeDocument/2006/relationships/ctrlProp" Target="../ctrlProps/ctrlProp171.xml"/><Relationship Id="rId5" Type="http://schemas.openxmlformats.org/officeDocument/2006/relationships/ctrlProp" Target="../ctrlProps/ctrlProp170.xml"/><Relationship Id="rId4" Type="http://schemas.openxmlformats.org/officeDocument/2006/relationships/ctrlProp" Target="../ctrlProps/ctrlProp169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7" Type="http://schemas.openxmlformats.org/officeDocument/2006/relationships/ctrlProp" Target="../ctrlProps/ctrlProp176.x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7.bin"/><Relationship Id="rId6" Type="http://schemas.openxmlformats.org/officeDocument/2006/relationships/ctrlProp" Target="../ctrlProps/ctrlProp175.xml"/><Relationship Id="rId5" Type="http://schemas.openxmlformats.org/officeDocument/2006/relationships/ctrlProp" Target="../ctrlProps/ctrlProp174.xml"/><Relationship Id="rId4" Type="http://schemas.openxmlformats.org/officeDocument/2006/relationships/ctrlProp" Target="../ctrlProps/ctrlProp173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7" Type="http://schemas.openxmlformats.org/officeDocument/2006/relationships/ctrlProp" Target="../ctrlProps/ctrlProp180.x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8.bin"/><Relationship Id="rId6" Type="http://schemas.openxmlformats.org/officeDocument/2006/relationships/ctrlProp" Target="../ctrlProps/ctrlProp179.xml"/><Relationship Id="rId5" Type="http://schemas.openxmlformats.org/officeDocument/2006/relationships/ctrlProp" Target="../ctrlProps/ctrlProp178.xml"/><Relationship Id="rId4" Type="http://schemas.openxmlformats.org/officeDocument/2006/relationships/ctrlProp" Target="../ctrlProps/ctrlProp17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7" Type="http://schemas.openxmlformats.org/officeDocument/2006/relationships/ctrlProp" Target="../ctrlProps/ctrlProp184.x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9.bin"/><Relationship Id="rId6" Type="http://schemas.openxmlformats.org/officeDocument/2006/relationships/ctrlProp" Target="../ctrlProps/ctrlProp183.xml"/><Relationship Id="rId5" Type="http://schemas.openxmlformats.org/officeDocument/2006/relationships/ctrlProp" Target="../ctrlProps/ctrlProp182.xml"/><Relationship Id="rId4" Type="http://schemas.openxmlformats.org/officeDocument/2006/relationships/ctrlProp" Target="../ctrlProps/ctrlProp181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7" Type="http://schemas.openxmlformats.org/officeDocument/2006/relationships/ctrlProp" Target="../ctrlProps/ctrlProp188.x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0.bin"/><Relationship Id="rId6" Type="http://schemas.openxmlformats.org/officeDocument/2006/relationships/ctrlProp" Target="../ctrlProps/ctrlProp187.xml"/><Relationship Id="rId5" Type="http://schemas.openxmlformats.org/officeDocument/2006/relationships/ctrlProp" Target="../ctrlProps/ctrlProp186.xml"/><Relationship Id="rId4" Type="http://schemas.openxmlformats.org/officeDocument/2006/relationships/ctrlProp" Target="../ctrlProps/ctrlProp185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7" Type="http://schemas.openxmlformats.org/officeDocument/2006/relationships/ctrlProp" Target="../ctrlProps/ctrlProp192.x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1.bin"/><Relationship Id="rId6" Type="http://schemas.openxmlformats.org/officeDocument/2006/relationships/ctrlProp" Target="../ctrlProps/ctrlProp191.xml"/><Relationship Id="rId5" Type="http://schemas.openxmlformats.org/officeDocument/2006/relationships/ctrlProp" Target="../ctrlProps/ctrlProp190.xml"/><Relationship Id="rId4" Type="http://schemas.openxmlformats.org/officeDocument/2006/relationships/ctrlProp" Target="../ctrlProps/ctrlProp189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7" Type="http://schemas.openxmlformats.org/officeDocument/2006/relationships/ctrlProp" Target="../ctrlProps/ctrlProp196.x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2.bin"/><Relationship Id="rId6" Type="http://schemas.openxmlformats.org/officeDocument/2006/relationships/ctrlProp" Target="../ctrlProps/ctrlProp195.xml"/><Relationship Id="rId5" Type="http://schemas.openxmlformats.org/officeDocument/2006/relationships/ctrlProp" Target="../ctrlProps/ctrlProp194.xml"/><Relationship Id="rId4" Type="http://schemas.openxmlformats.org/officeDocument/2006/relationships/ctrlProp" Target="../ctrlProps/ctrlProp193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7" Type="http://schemas.openxmlformats.org/officeDocument/2006/relationships/ctrlProp" Target="../ctrlProps/ctrlProp200.x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3.bin"/><Relationship Id="rId6" Type="http://schemas.openxmlformats.org/officeDocument/2006/relationships/ctrlProp" Target="../ctrlProps/ctrlProp199.xml"/><Relationship Id="rId5" Type="http://schemas.openxmlformats.org/officeDocument/2006/relationships/ctrlProp" Target="../ctrlProps/ctrlProp198.xml"/><Relationship Id="rId4" Type="http://schemas.openxmlformats.org/officeDocument/2006/relationships/ctrlProp" Target="../ctrlProps/ctrlProp197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7" Type="http://schemas.openxmlformats.org/officeDocument/2006/relationships/ctrlProp" Target="../ctrlProps/ctrlProp204.x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4.bin"/><Relationship Id="rId6" Type="http://schemas.openxmlformats.org/officeDocument/2006/relationships/ctrlProp" Target="../ctrlProps/ctrlProp203.xml"/><Relationship Id="rId5" Type="http://schemas.openxmlformats.org/officeDocument/2006/relationships/ctrlProp" Target="../ctrlProps/ctrlProp202.xml"/><Relationship Id="rId4" Type="http://schemas.openxmlformats.org/officeDocument/2006/relationships/ctrlProp" Target="../ctrlProps/ctrlProp201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7" Type="http://schemas.openxmlformats.org/officeDocument/2006/relationships/ctrlProp" Target="../ctrlProps/ctrlProp208.x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5.bin"/><Relationship Id="rId6" Type="http://schemas.openxmlformats.org/officeDocument/2006/relationships/ctrlProp" Target="../ctrlProps/ctrlProp207.xml"/><Relationship Id="rId5" Type="http://schemas.openxmlformats.org/officeDocument/2006/relationships/ctrlProp" Target="../ctrlProps/ctrlProp206.xml"/><Relationship Id="rId4" Type="http://schemas.openxmlformats.org/officeDocument/2006/relationships/ctrlProp" Target="../ctrlProps/ctrlProp205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7" Type="http://schemas.openxmlformats.org/officeDocument/2006/relationships/ctrlProp" Target="../ctrlProps/ctrlProp212.x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6.bin"/><Relationship Id="rId6" Type="http://schemas.openxmlformats.org/officeDocument/2006/relationships/ctrlProp" Target="../ctrlProps/ctrlProp211.xml"/><Relationship Id="rId5" Type="http://schemas.openxmlformats.org/officeDocument/2006/relationships/ctrlProp" Target="../ctrlProps/ctrlProp210.xml"/><Relationship Id="rId4" Type="http://schemas.openxmlformats.org/officeDocument/2006/relationships/ctrlProp" Target="../ctrlProps/ctrlProp209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7" Type="http://schemas.openxmlformats.org/officeDocument/2006/relationships/ctrlProp" Target="../ctrlProps/ctrlProp216.x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7.bin"/><Relationship Id="rId6" Type="http://schemas.openxmlformats.org/officeDocument/2006/relationships/ctrlProp" Target="../ctrlProps/ctrlProp215.xml"/><Relationship Id="rId5" Type="http://schemas.openxmlformats.org/officeDocument/2006/relationships/ctrlProp" Target="../ctrlProps/ctrlProp214.xml"/><Relationship Id="rId4" Type="http://schemas.openxmlformats.org/officeDocument/2006/relationships/ctrlProp" Target="../ctrlProps/ctrlProp213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7" Type="http://schemas.openxmlformats.org/officeDocument/2006/relationships/ctrlProp" Target="../ctrlProps/ctrlProp220.x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8.bin"/><Relationship Id="rId6" Type="http://schemas.openxmlformats.org/officeDocument/2006/relationships/ctrlProp" Target="../ctrlProps/ctrlProp219.xml"/><Relationship Id="rId5" Type="http://schemas.openxmlformats.org/officeDocument/2006/relationships/ctrlProp" Target="../ctrlProps/ctrlProp218.xml"/><Relationship Id="rId4" Type="http://schemas.openxmlformats.org/officeDocument/2006/relationships/ctrlProp" Target="../ctrlProps/ctrlProp217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7" Type="http://schemas.openxmlformats.org/officeDocument/2006/relationships/ctrlProp" Target="../ctrlProps/ctrlProp224.x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9.bin"/><Relationship Id="rId6" Type="http://schemas.openxmlformats.org/officeDocument/2006/relationships/ctrlProp" Target="../ctrlProps/ctrlProp223.xml"/><Relationship Id="rId5" Type="http://schemas.openxmlformats.org/officeDocument/2006/relationships/ctrlProp" Target="../ctrlProps/ctrlProp222.xml"/><Relationship Id="rId4" Type="http://schemas.openxmlformats.org/officeDocument/2006/relationships/ctrlProp" Target="../ctrlProps/ctrlProp221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7" Type="http://schemas.openxmlformats.org/officeDocument/2006/relationships/ctrlProp" Target="../ctrlProps/ctrlProp228.x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60.bin"/><Relationship Id="rId6" Type="http://schemas.openxmlformats.org/officeDocument/2006/relationships/ctrlProp" Target="../ctrlProps/ctrlProp227.xml"/><Relationship Id="rId5" Type="http://schemas.openxmlformats.org/officeDocument/2006/relationships/ctrlProp" Target="../ctrlProps/ctrlProp226.xml"/><Relationship Id="rId4" Type="http://schemas.openxmlformats.org/officeDocument/2006/relationships/ctrlProp" Target="../ctrlProps/ctrlProp225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7" Type="http://schemas.openxmlformats.org/officeDocument/2006/relationships/ctrlProp" Target="../ctrlProps/ctrlProp232.x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1.bin"/><Relationship Id="rId6" Type="http://schemas.openxmlformats.org/officeDocument/2006/relationships/ctrlProp" Target="../ctrlProps/ctrlProp231.xml"/><Relationship Id="rId5" Type="http://schemas.openxmlformats.org/officeDocument/2006/relationships/ctrlProp" Target="../ctrlProps/ctrlProp230.xml"/><Relationship Id="rId4" Type="http://schemas.openxmlformats.org/officeDocument/2006/relationships/ctrlProp" Target="../ctrlProps/ctrlProp229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7" Type="http://schemas.openxmlformats.org/officeDocument/2006/relationships/ctrlProp" Target="../ctrlProps/ctrlProp236.x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2.bin"/><Relationship Id="rId6" Type="http://schemas.openxmlformats.org/officeDocument/2006/relationships/ctrlProp" Target="../ctrlProps/ctrlProp235.xml"/><Relationship Id="rId5" Type="http://schemas.openxmlformats.org/officeDocument/2006/relationships/ctrlProp" Target="../ctrlProps/ctrlProp234.xml"/><Relationship Id="rId4" Type="http://schemas.openxmlformats.org/officeDocument/2006/relationships/ctrlProp" Target="../ctrlProps/ctrlProp233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7" Type="http://schemas.openxmlformats.org/officeDocument/2006/relationships/ctrlProp" Target="../ctrlProps/ctrlProp240.x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3.bin"/><Relationship Id="rId6" Type="http://schemas.openxmlformats.org/officeDocument/2006/relationships/ctrlProp" Target="../ctrlProps/ctrlProp239.xml"/><Relationship Id="rId5" Type="http://schemas.openxmlformats.org/officeDocument/2006/relationships/ctrlProp" Target="../ctrlProps/ctrlProp238.xml"/><Relationship Id="rId4" Type="http://schemas.openxmlformats.org/officeDocument/2006/relationships/ctrlProp" Target="../ctrlProps/ctrlProp237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7" Type="http://schemas.openxmlformats.org/officeDocument/2006/relationships/ctrlProp" Target="../ctrlProps/ctrlProp244.x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4.bin"/><Relationship Id="rId6" Type="http://schemas.openxmlformats.org/officeDocument/2006/relationships/ctrlProp" Target="../ctrlProps/ctrlProp243.xml"/><Relationship Id="rId5" Type="http://schemas.openxmlformats.org/officeDocument/2006/relationships/ctrlProp" Target="../ctrlProps/ctrlProp242.xml"/><Relationship Id="rId4" Type="http://schemas.openxmlformats.org/officeDocument/2006/relationships/ctrlProp" Target="../ctrlProps/ctrlProp241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7" Type="http://schemas.openxmlformats.org/officeDocument/2006/relationships/ctrlProp" Target="../ctrlProps/ctrlProp248.x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5.bin"/><Relationship Id="rId6" Type="http://schemas.openxmlformats.org/officeDocument/2006/relationships/ctrlProp" Target="../ctrlProps/ctrlProp247.xml"/><Relationship Id="rId5" Type="http://schemas.openxmlformats.org/officeDocument/2006/relationships/ctrlProp" Target="../ctrlProps/ctrlProp246.xml"/><Relationship Id="rId4" Type="http://schemas.openxmlformats.org/officeDocument/2006/relationships/ctrlProp" Target="../ctrlProps/ctrlProp245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7" Type="http://schemas.openxmlformats.org/officeDocument/2006/relationships/ctrlProp" Target="../ctrlProps/ctrlProp252.x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6.bin"/><Relationship Id="rId6" Type="http://schemas.openxmlformats.org/officeDocument/2006/relationships/ctrlProp" Target="../ctrlProps/ctrlProp251.xml"/><Relationship Id="rId5" Type="http://schemas.openxmlformats.org/officeDocument/2006/relationships/ctrlProp" Target="../ctrlProps/ctrlProp250.xml"/><Relationship Id="rId4" Type="http://schemas.openxmlformats.org/officeDocument/2006/relationships/ctrlProp" Target="../ctrlProps/ctrlProp249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7" Type="http://schemas.openxmlformats.org/officeDocument/2006/relationships/ctrlProp" Target="../ctrlProps/ctrlProp256.x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7.bin"/><Relationship Id="rId6" Type="http://schemas.openxmlformats.org/officeDocument/2006/relationships/ctrlProp" Target="../ctrlProps/ctrlProp255.xml"/><Relationship Id="rId5" Type="http://schemas.openxmlformats.org/officeDocument/2006/relationships/ctrlProp" Target="../ctrlProps/ctrlProp254.xml"/><Relationship Id="rId4" Type="http://schemas.openxmlformats.org/officeDocument/2006/relationships/ctrlProp" Target="../ctrlProps/ctrlProp253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7" Type="http://schemas.openxmlformats.org/officeDocument/2006/relationships/ctrlProp" Target="../ctrlProps/ctrlProp260.x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8.bin"/><Relationship Id="rId6" Type="http://schemas.openxmlformats.org/officeDocument/2006/relationships/ctrlProp" Target="../ctrlProps/ctrlProp259.xml"/><Relationship Id="rId5" Type="http://schemas.openxmlformats.org/officeDocument/2006/relationships/ctrlProp" Target="../ctrlProps/ctrlProp258.xml"/><Relationship Id="rId4" Type="http://schemas.openxmlformats.org/officeDocument/2006/relationships/ctrlProp" Target="../ctrlProps/ctrlProp257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7" Type="http://schemas.openxmlformats.org/officeDocument/2006/relationships/ctrlProp" Target="../ctrlProps/ctrlProp264.x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9.bin"/><Relationship Id="rId6" Type="http://schemas.openxmlformats.org/officeDocument/2006/relationships/ctrlProp" Target="../ctrlProps/ctrlProp263.xml"/><Relationship Id="rId5" Type="http://schemas.openxmlformats.org/officeDocument/2006/relationships/ctrlProp" Target="../ctrlProps/ctrlProp262.xml"/><Relationship Id="rId4" Type="http://schemas.openxmlformats.org/officeDocument/2006/relationships/ctrlProp" Target="../ctrlProps/ctrlProp261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7" Type="http://schemas.openxmlformats.org/officeDocument/2006/relationships/ctrlProp" Target="../ctrlProps/ctrlProp268.x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70.bin"/><Relationship Id="rId6" Type="http://schemas.openxmlformats.org/officeDocument/2006/relationships/ctrlProp" Target="../ctrlProps/ctrlProp267.xml"/><Relationship Id="rId5" Type="http://schemas.openxmlformats.org/officeDocument/2006/relationships/ctrlProp" Target="../ctrlProps/ctrlProp266.xml"/><Relationship Id="rId4" Type="http://schemas.openxmlformats.org/officeDocument/2006/relationships/ctrlProp" Target="../ctrlProps/ctrlProp265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7" Type="http://schemas.openxmlformats.org/officeDocument/2006/relationships/ctrlProp" Target="../ctrlProps/ctrlProp272.x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71.bin"/><Relationship Id="rId6" Type="http://schemas.openxmlformats.org/officeDocument/2006/relationships/ctrlProp" Target="../ctrlProps/ctrlProp271.xml"/><Relationship Id="rId5" Type="http://schemas.openxmlformats.org/officeDocument/2006/relationships/ctrlProp" Target="../ctrlProps/ctrlProp270.xml"/><Relationship Id="rId4" Type="http://schemas.openxmlformats.org/officeDocument/2006/relationships/ctrlProp" Target="../ctrlProps/ctrlProp269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7" Type="http://schemas.openxmlformats.org/officeDocument/2006/relationships/ctrlProp" Target="../ctrlProps/ctrlProp276.x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2.bin"/><Relationship Id="rId6" Type="http://schemas.openxmlformats.org/officeDocument/2006/relationships/ctrlProp" Target="../ctrlProps/ctrlProp275.xml"/><Relationship Id="rId5" Type="http://schemas.openxmlformats.org/officeDocument/2006/relationships/ctrlProp" Target="../ctrlProps/ctrlProp274.xml"/><Relationship Id="rId4" Type="http://schemas.openxmlformats.org/officeDocument/2006/relationships/ctrlProp" Target="../ctrlProps/ctrlProp273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7" Type="http://schemas.openxmlformats.org/officeDocument/2006/relationships/ctrlProp" Target="../ctrlProps/ctrlProp280.x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3.bin"/><Relationship Id="rId6" Type="http://schemas.openxmlformats.org/officeDocument/2006/relationships/ctrlProp" Target="../ctrlProps/ctrlProp279.xml"/><Relationship Id="rId5" Type="http://schemas.openxmlformats.org/officeDocument/2006/relationships/ctrlProp" Target="../ctrlProps/ctrlProp278.xml"/><Relationship Id="rId4" Type="http://schemas.openxmlformats.org/officeDocument/2006/relationships/ctrlProp" Target="../ctrlProps/ctrlProp277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7" Type="http://schemas.openxmlformats.org/officeDocument/2006/relationships/ctrlProp" Target="../ctrlProps/ctrlProp284.x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4.bin"/><Relationship Id="rId6" Type="http://schemas.openxmlformats.org/officeDocument/2006/relationships/ctrlProp" Target="../ctrlProps/ctrlProp283.xml"/><Relationship Id="rId5" Type="http://schemas.openxmlformats.org/officeDocument/2006/relationships/ctrlProp" Target="../ctrlProps/ctrlProp282.xml"/><Relationship Id="rId4" Type="http://schemas.openxmlformats.org/officeDocument/2006/relationships/ctrlProp" Target="../ctrlProps/ctrlProp281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7" Type="http://schemas.openxmlformats.org/officeDocument/2006/relationships/ctrlProp" Target="../ctrlProps/ctrlProp288.x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5.bin"/><Relationship Id="rId6" Type="http://schemas.openxmlformats.org/officeDocument/2006/relationships/ctrlProp" Target="../ctrlProps/ctrlProp287.xml"/><Relationship Id="rId5" Type="http://schemas.openxmlformats.org/officeDocument/2006/relationships/ctrlProp" Target="../ctrlProps/ctrlProp286.xml"/><Relationship Id="rId4" Type="http://schemas.openxmlformats.org/officeDocument/2006/relationships/ctrlProp" Target="../ctrlProps/ctrlProp285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7" Type="http://schemas.openxmlformats.org/officeDocument/2006/relationships/ctrlProp" Target="../ctrlProps/ctrlProp292.x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6.bin"/><Relationship Id="rId6" Type="http://schemas.openxmlformats.org/officeDocument/2006/relationships/ctrlProp" Target="../ctrlProps/ctrlProp291.xml"/><Relationship Id="rId5" Type="http://schemas.openxmlformats.org/officeDocument/2006/relationships/ctrlProp" Target="../ctrlProps/ctrlProp290.xml"/><Relationship Id="rId4" Type="http://schemas.openxmlformats.org/officeDocument/2006/relationships/ctrlProp" Target="../ctrlProps/ctrlProp289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7" Type="http://schemas.openxmlformats.org/officeDocument/2006/relationships/ctrlProp" Target="../ctrlProps/ctrlProp296.x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7.bin"/><Relationship Id="rId6" Type="http://schemas.openxmlformats.org/officeDocument/2006/relationships/ctrlProp" Target="../ctrlProps/ctrlProp295.xml"/><Relationship Id="rId5" Type="http://schemas.openxmlformats.org/officeDocument/2006/relationships/ctrlProp" Target="../ctrlProps/ctrlProp294.xml"/><Relationship Id="rId4" Type="http://schemas.openxmlformats.org/officeDocument/2006/relationships/ctrlProp" Target="../ctrlProps/ctrlProp293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7" Type="http://schemas.openxmlformats.org/officeDocument/2006/relationships/ctrlProp" Target="../ctrlProps/ctrlProp300.x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8.bin"/><Relationship Id="rId6" Type="http://schemas.openxmlformats.org/officeDocument/2006/relationships/ctrlProp" Target="../ctrlProps/ctrlProp299.xml"/><Relationship Id="rId5" Type="http://schemas.openxmlformats.org/officeDocument/2006/relationships/ctrlProp" Target="../ctrlProps/ctrlProp298.xml"/><Relationship Id="rId4" Type="http://schemas.openxmlformats.org/officeDocument/2006/relationships/ctrlProp" Target="../ctrlProps/ctrlProp297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7" Type="http://schemas.openxmlformats.org/officeDocument/2006/relationships/ctrlProp" Target="../ctrlProps/ctrlProp304.x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9.bin"/><Relationship Id="rId6" Type="http://schemas.openxmlformats.org/officeDocument/2006/relationships/ctrlProp" Target="../ctrlProps/ctrlProp303.xml"/><Relationship Id="rId5" Type="http://schemas.openxmlformats.org/officeDocument/2006/relationships/ctrlProp" Target="../ctrlProps/ctrlProp302.xml"/><Relationship Id="rId4" Type="http://schemas.openxmlformats.org/officeDocument/2006/relationships/ctrlProp" Target="../ctrlProps/ctrlProp301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7" Type="http://schemas.openxmlformats.org/officeDocument/2006/relationships/ctrlProp" Target="../ctrlProps/ctrlProp308.x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80.bin"/><Relationship Id="rId6" Type="http://schemas.openxmlformats.org/officeDocument/2006/relationships/ctrlProp" Target="../ctrlProps/ctrlProp307.xml"/><Relationship Id="rId5" Type="http://schemas.openxmlformats.org/officeDocument/2006/relationships/ctrlProp" Target="../ctrlProps/ctrlProp306.xml"/><Relationship Id="rId4" Type="http://schemas.openxmlformats.org/officeDocument/2006/relationships/ctrlProp" Target="../ctrlProps/ctrlProp305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7" Type="http://schemas.openxmlformats.org/officeDocument/2006/relationships/ctrlProp" Target="../ctrlProps/ctrlProp312.x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81.bin"/><Relationship Id="rId6" Type="http://schemas.openxmlformats.org/officeDocument/2006/relationships/ctrlProp" Target="../ctrlProps/ctrlProp311.xml"/><Relationship Id="rId5" Type="http://schemas.openxmlformats.org/officeDocument/2006/relationships/ctrlProp" Target="../ctrlProps/ctrlProp310.xml"/><Relationship Id="rId4" Type="http://schemas.openxmlformats.org/officeDocument/2006/relationships/ctrlProp" Target="../ctrlProps/ctrlProp309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7" Type="http://schemas.openxmlformats.org/officeDocument/2006/relationships/ctrlProp" Target="../ctrlProps/ctrlProp316.x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2.bin"/><Relationship Id="rId6" Type="http://schemas.openxmlformats.org/officeDocument/2006/relationships/ctrlProp" Target="../ctrlProps/ctrlProp315.xml"/><Relationship Id="rId5" Type="http://schemas.openxmlformats.org/officeDocument/2006/relationships/ctrlProp" Target="../ctrlProps/ctrlProp314.xml"/><Relationship Id="rId4" Type="http://schemas.openxmlformats.org/officeDocument/2006/relationships/ctrlProp" Target="../ctrlProps/ctrlProp313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7" Type="http://schemas.openxmlformats.org/officeDocument/2006/relationships/ctrlProp" Target="../ctrlProps/ctrlProp320.x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3.bin"/><Relationship Id="rId6" Type="http://schemas.openxmlformats.org/officeDocument/2006/relationships/ctrlProp" Target="../ctrlProps/ctrlProp319.xml"/><Relationship Id="rId5" Type="http://schemas.openxmlformats.org/officeDocument/2006/relationships/ctrlProp" Target="../ctrlProps/ctrlProp318.xml"/><Relationship Id="rId4" Type="http://schemas.openxmlformats.org/officeDocument/2006/relationships/ctrlProp" Target="../ctrlProps/ctrlProp317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7" Type="http://schemas.openxmlformats.org/officeDocument/2006/relationships/ctrlProp" Target="../ctrlProps/ctrlProp324.x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4.bin"/><Relationship Id="rId6" Type="http://schemas.openxmlformats.org/officeDocument/2006/relationships/ctrlProp" Target="../ctrlProps/ctrlProp323.xml"/><Relationship Id="rId5" Type="http://schemas.openxmlformats.org/officeDocument/2006/relationships/ctrlProp" Target="../ctrlProps/ctrlProp322.xml"/><Relationship Id="rId4" Type="http://schemas.openxmlformats.org/officeDocument/2006/relationships/ctrlProp" Target="../ctrlProps/ctrlProp321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7" Type="http://schemas.openxmlformats.org/officeDocument/2006/relationships/ctrlProp" Target="../ctrlProps/ctrlProp328.x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5.bin"/><Relationship Id="rId6" Type="http://schemas.openxmlformats.org/officeDocument/2006/relationships/ctrlProp" Target="../ctrlProps/ctrlProp327.xml"/><Relationship Id="rId5" Type="http://schemas.openxmlformats.org/officeDocument/2006/relationships/ctrlProp" Target="../ctrlProps/ctrlProp326.xml"/><Relationship Id="rId4" Type="http://schemas.openxmlformats.org/officeDocument/2006/relationships/ctrlProp" Target="../ctrlProps/ctrlProp325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7" Type="http://schemas.openxmlformats.org/officeDocument/2006/relationships/ctrlProp" Target="../ctrlProps/ctrlProp332.x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6.bin"/><Relationship Id="rId6" Type="http://schemas.openxmlformats.org/officeDocument/2006/relationships/ctrlProp" Target="../ctrlProps/ctrlProp331.xml"/><Relationship Id="rId5" Type="http://schemas.openxmlformats.org/officeDocument/2006/relationships/ctrlProp" Target="../ctrlProps/ctrlProp330.xml"/><Relationship Id="rId4" Type="http://schemas.openxmlformats.org/officeDocument/2006/relationships/ctrlProp" Target="../ctrlProps/ctrlProp329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7" Type="http://schemas.openxmlformats.org/officeDocument/2006/relationships/ctrlProp" Target="../ctrlProps/ctrlProp336.x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7.bin"/><Relationship Id="rId6" Type="http://schemas.openxmlformats.org/officeDocument/2006/relationships/ctrlProp" Target="../ctrlProps/ctrlProp335.xml"/><Relationship Id="rId5" Type="http://schemas.openxmlformats.org/officeDocument/2006/relationships/ctrlProp" Target="../ctrlProps/ctrlProp334.xml"/><Relationship Id="rId4" Type="http://schemas.openxmlformats.org/officeDocument/2006/relationships/ctrlProp" Target="../ctrlProps/ctrlProp3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19"/>
  <sheetViews>
    <sheetView zoomScaleNormal="100" workbookViewId="0">
      <pane xSplit="1" topLeftCell="N1" activePane="topRight" state="frozen"/>
      <selection pane="topRight" activeCell="AB18" sqref="AB18"/>
    </sheetView>
  </sheetViews>
  <sheetFormatPr defaultRowHeight="11.25" x14ac:dyDescent="0.3"/>
  <cols>
    <col min="1" max="3" width="13.125" style="6" customWidth="1"/>
    <col min="4" max="4" width="5.25" style="6" customWidth="1"/>
    <col min="5" max="5" width="5.125" style="6" customWidth="1"/>
    <col min="6" max="6" width="5.25" style="6" bestFit="1" customWidth="1"/>
    <col min="7" max="7" width="3.375" style="6" bestFit="1" customWidth="1"/>
    <col min="8" max="8" width="19.875" style="6" customWidth="1"/>
    <col min="9" max="9" width="28.25" style="6" customWidth="1"/>
    <col min="10" max="10" width="5.875" style="6" customWidth="1"/>
    <col min="11" max="11" width="12.75" style="6" customWidth="1"/>
    <col min="12" max="12" width="13.125" style="6" customWidth="1"/>
    <col min="13" max="13" width="17.375" style="6" customWidth="1"/>
    <col min="14" max="15" width="13.125" style="6" customWidth="1"/>
    <col min="16" max="16" width="11" style="6" customWidth="1"/>
    <col min="17" max="17" width="5.75" style="6" customWidth="1"/>
    <col min="18" max="18" width="3.375" style="6" customWidth="1"/>
    <col min="19" max="19" width="3.75" style="6" customWidth="1"/>
    <col min="20" max="20" width="6.125" style="6" customWidth="1"/>
    <col min="21" max="21" width="11.625" style="6" customWidth="1"/>
    <col min="22" max="24" width="8" style="6" customWidth="1"/>
    <col min="25" max="25" width="17.875" style="6" customWidth="1"/>
    <col min="26" max="26" width="11.5" style="6" customWidth="1"/>
    <col min="27" max="27" width="8.75" style="6" customWidth="1"/>
    <col min="28" max="28" width="10.375" style="6" customWidth="1"/>
    <col min="29" max="30" width="10.125" style="6" customWidth="1"/>
    <col min="31" max="31" width="9.875" style="6" customWidth="1"/>
    <col min="32" max="32" width="10.75" style="6" customWidth="1"/>
    <col min="33" max="35" width="8.75" style="6" customWidth="1"/>
    <col min="36" max="36" width="8.625" style="6" customWidth="1"/>
    <col min="37" max="40" width="9" style="6"/>
    <col min="41" max="41" width="68.625" style="6" customWidth="1"/>
    <col min="42" max="16384" width="9" style="6"/>
  </cols>
  <sheetData>
    <row r="1" spans="1:41" x14ac:dyDescent="0.3">
      <c r="A1" s="118">
        <f ca="1">TODAY()</f>
        <v>46113</v>
      </c>
      <c r="B1" s="49"/>
      <c r="C1" s="49"/>
      <c r="D1" s="117" t="s">
        <v>942</v>
      </c>
      <c r="E1" s="117"/>
      <c r="F1" s="117"/>
      <c r="G1" s="117"/>
      <c r="H1" s="117"/>
      <c r="I1" s="117"/>
      <c r="J1" s="117"/>
      <c r="K1" s="117"/>
      <c r="L1" s="117"/>
      <c r="M1" s="48"/>
      <c r="N1" s="48"/>
      <c r="O1" s="48"/>
      <c r="P1" s="117" t="s">
        <v>943</v>
      </c>
      <c r="Q1" s="117"/>
      <c r="R1" s="117"/>
      <c r="S1" s="117"/>
      <c r="T1" s="117"/>
      <c r="U1" s="120"/>
      <c r="V1" s="121"/>
      <c r="W1" s="121"/>
      <c r="X1" s="121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17"/>
      <c r="AK1" s="117" t="s">
        <v>944</v>
      </c>
      <c r="AL1" s="117"/>
      <c r="AM1" s="117"/>
      <c r="AN1" s="117"/>
      <c r="AO1" s="117" t="s">
        <v>945</v>
      </c>
    </row>
    <row r="2" spans="1:41" ht="16.5" customHeight="1" x14ac:dyDescent="0.3">
      <c r="A2" s="119"/>
      <c r="B2" s="50"/>
      <c r="C2" s="50"/>
      <c r="D2" s="117"/>
      <c r="E2" s="117"/>
      <c r="F2" s="117"/>
      <c r="G2" s="117"/>
      <c r="H2" s="117"/>
      <c r="I2" s="117"/>
      <c r="J2" s="117"/>
      <c r="K2" s="117"/>
      <c r="L2" s="117"/>
      <c r="M2" s="48"/>
      <c r="N2" s="48"/>
      <c r="O2" s="48"/>
      <c r="P2" s="117"/>
      <c r="Q2" s="117"/>
      <c r="R2" s="117"/>
      <c r="S2" s="117"/>
      <c r="T2" s="117"/>
      <c r="U2" s="120"/>
      <c r="V2" s="121"/>
      <c r="W2" s="121"/>
      <c r="X2" s="121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17"/>
      <c r="AK2" s="117"/>
      <c r="AL2" s="117"/>
      <c r="AM2" s="117"/>
      <c r="AN2" s="117"/>
      <c r="AO2" s="117"/>
    </row>
    <row r="3" spans="1:41" s="16" customFormat="1" ht="22.5" x14ac:dyDescent="0.3">
      <c r="A3" s="40" t="s">
        <v>946</v>
      </c>
      <c r="B3" s="40" t="s">
        <v>1569</v>
      </c>
      <c r="C3" s="40" t="s">
        <v>1590</v>
      </c>
      <c r="D3" s="40" t="s">
        <v>947</v>
      </c>
      <c r="E3" s="40" t="s">
        <v>948</v>
      </c>
      <c r="F3" s="40" t="s">
        <v>949</v>
      </c>
      <c r="G3" s="40" t="s">
        <v>950</v>
      </c>
      <c r="H3" s="40" t="s">
        <v>1692</v>
      </c>
      <c r="I3" s="40" t="s">
        <v>1563</v>
      </c>
      <c r="J3" s="40" t="s">
        <v>951</v>
      </c>
      <c r="K3" s="40" t="s">
        <v>1565</v>
      </c>
      <c r="L3" s="40" t="s">
        <v>1566</v>
      </c>
      <c r="M3" s="40" t="s">
        <v>1672</v>
      </c>
      <c r="N3" s="40" t="s">
        <v>1580</v>
      </c>
      <c r="O3" s="40" t="s">
        <v>1581</v>
      </c>
      <c r="P3" s="40" t="s">
        <v>1574</v>
      </c>
      <c r="Q3" s="40" t="s">
        <v>1575</v>
      </c>
      <c r="R3" s="40" t="s">
        <v>1576</v>
      </c>
      <c r="S3" s="40" t="s">
        <v>952</v>
      </c>
      <c r="T3" s="40" t="s">
        <v>1567</v>
      </c>
      <c r="U3" s="41" t="s">
        <v>1577</v>
      </c>
      <c r="V3" s="42" t="s">
        <v>1578</v>
      </c>
      <c r="W3" s="42" t="s">
        <v>1579</v>
      </c>
      <c r="X3" s="42" t="s">
        <v>953</v>
      </c>
      <c r="Y3" s="43" t="s">
        <v>1573</v>
      </c>
      <c r="Z3" s="43" t="s">
        <v>1582</v>
      </c>
      <c r="AA3" s="43" t="s">
        <v>1583</v>
      </c>
      <c r="AB3" s="43" t="s">
        <v>1584</v>
      </c>
      <c r="AC3" s="43" t="s">
        <v>1585</v>
      </c>
      <c r="AD3" s="43" t="s">
        <v>1586</v>
      </c>
      <c r="AE3" s="43" t="s">
        <v>1587</v>
      </c>
      <c r="AF3" s="43" t="s">
        <v>1594</v>
      </c>
      <c r="AG3" s="43" t="s">
        <v>1591</v>
      </c>
      <c r="AH3" s="43" t="s">
        <v>1588</v>
      </c>
      <c r="AI3" s="43" t="s">
        <v>1589</v>
      </c>
      <c r="AJ3" s="40" t="s">
        <v>1572</v>
      </c>
      <c r="AK3" s="40" t="s">
        <v>954</v>
      </c>
      <c r="AL3" s="40" t="s">
        <v>955</v>
      </c>
      <c r="AM3" s="40" t="s">
        <v>956</v>
      </c>
      <c r="AN3" s="40" t="s">
        <v>957</v>
      </c>
      <c r="AO3" s="117"/>
    </row>
    <row r="4" spans="1:41" ht="31.5" customHeight="1" x14ac:dyDescent="0.3">
      <c r="A4" s="59" t="s">
        <v>1595</v>
      </c>
      <c r="B4" s="5" t="s">
        <v>1939</v>
      </c>
      <c r="C4" s="5"/>
      <c r="D4" s="5">
        <f ca="1">조경희!N6</f>
        <v>61</v>
      </c>
      <c r="E4" s="5"/>
      <c r="F4" s="5" t="s">
        <v>68</v>
      </c>
      <c r="G4" s="5">
        <v>2</v>
      </c>
      <c r="H4" s="5"/>
      <c r="I4" s="25" t="s">
        <v>1686</v>
      </c>
      <c r="J4" s="5" t="str">
        <f>조경희!Q19</f>
        <v>대졸</v>
      </c>
      <c r="K4" s="5" t="str">
        <f>조경희!I19</f>
        <v>서울대학교</v>
      </c>
      <c r="L4" s="5" t="str">
        <f>조경희!L19</f>
        <v>계산통계학</v>
      </c>
      <c r="M4" s="6" t="s">
        <v>1668</v>
      </c>
      <c r="N4" s="10">
        <f t="shared" ref="N4:N14" ca="1" si="0">O4/365</f>
        <v>25.597260273972601</v>
      </c>
      <c r="O4" s="5">
        <f t="shared" ref="O4:O45" ca="1" si="1">$A$1-P4</f>
        <v>9343</v>
      </c>
      <c r="P4" s="17">
        <f>조경희!E3</f>
        <v>36770</v>
      </c>
      <c r="Q4" s="18">
        <f t="shared" ref="Q4:Q14" si="2">YEAR(P4)</f>
        <v>2000</v>
      </c>
      <c r="R4" s="18">
        <f t="shared" ref="R4:R14" si="3">MONTH(P4)</f>
        <v>9</v>
      </c>
      <c r="S4" s="18">
        <f t="shared" ref="S4:S14" si="4">DAY(P4)</f>
        <v>1</v>
      </c>
      <c r="T4" s="5" t="s">
        <v>1568</v>
      </c>
      <c r="U4" s="12"/>
      <c r="V4" s="19"/>
      <c r="W4" s="19"/>
      <c r="X4" s="19"/>
      <c r="Y4" s="11"/>
      <c r="Z4" s="11"/>
      <c r="AA4" s="11" t="s">
        <v>1571</v>
      </c>
      <c r="AB4" s="11"/>
      <c r="AC4" s="11"/>
      <c r="AD4" s="11"/>
      <c r="AE4" s="11"/>
      <c r="AF4" s="11"/>
      <c r="AG4" s="20">
        <v>41640</v>
      </c>
      <c r="AH4" s="11"/>
      <c r="AI4" s="11"/>
      <c r="AJ4" s="5" t="s">
        <v>2263</v>
      </c>
      <c r="AK4" s="5"/>
      <c r="AL4" s="5"/>
      <c r="AM4" s="5"/>
      <c r="AN4" s="5"/>
      <c r="AO4" s="5"/>
    </row>
    <row r="5" spans="1:41" s="13" customFormat="1" ht="31.5" customHeight="1" x14ac:dyDescent="0.3">
      <c r="A5" s="59" t="s">
        <v>940</v>
      </c>
      <c r="B5" s="5" t="str">
        <f>김우찬!AA3</f>
        <v>학원사업본부</v>
      </c>
      <c r="C5" s="5"/>
      <c r="D5" s="5">
        <f ca="1">김우찬!N6</f>
        <v>49</v>
      </c>
      <c r="E5" s="5" t="s">
        <v>99</v>
      </c>
      <c r="F5" s="5" t="s">
        <v>68</v>
      </c>
      <c r="G5" s="5">
        <v>3</v>
      </c>
      <c r="H5" s="25"/>
      <c r="I5" s="5" t="str">
        <f>김우찬!E8</f>
        <v>서울시 영등포구</v>
      </c>
      <c r="J5" s="5" t="str">
        <f>김우찬!Q19</f>
        <v>대졸</v>
      </c>
      <c r="K5" s="5" t="str">
        <f>김우찬!I20</f>
        <v xml:space="preserve">숭실대학교 </v>
      </c>
      <c r="L5" s="5" t="str">
        <f>김우찬!L20</f>
        <v>전산원</v>
      </c>
      <c r="M5" s="6" t="s">
        <v>1656</v>
      </c>
      <c r="N5" s="10">
        <f t="shared" ca="1" si="0"/>
        <v>24.17808219178082</v>
      </c>
      <c r="O5" s="5">
        <f t="shared" ca="1" si="1"/>
        <v>8825</v>
      </c>
      <c r="P5" s="17">
        <f>김우찬!E3</f>
        <v>37288</v>
      </c>
      <c r="Q5" s="18">
        <f t="shared" si="2"/>
        <v>2002</v>
      </c>
      <c r="R5" s="18">
        <f t="shared" si="3"/>
        <v>2</v>
      </c>
      <c r="S5" s="18">
        <f t="shared" si="4"/>
        <v>1</v>
      </c>
      <c r="T5" s="5" t="s">
        <v>1568</v>
      </c>
      <c r="U5" s="12"/>
      <c r="V5" s="19"/>
      <c r="W5" s="19"/>
      <c r="X5" s="19"/>
      <c r="Y5" s="11"/>
      <c r="Z5" s="20">
        <v>37438</v>
      </c>
      <c r="AA5" s="11" t="s">
        <v>907</v>
      </c>
      <c r="AB5" s="20">
        <v>38100</v>
      </c>
      <c r="AC5" s="20">
        <v>38749</v>
      </c>
      <c r="AD5" s="20">
        <v>39814</v>
      </c>
      <c r="AE5" s="20">
        <v>41275</v>
      </c>
      <c r="AF5" s="11"/>
      <c r="AG5" s="11"/>
      <c r="AH5" s="11"/>
      <c r="AI5" s="11"/>
      <c r="AJ5" s="5" t="s">
        <v>1570</v>
      </c>
      <c r="AK5" s="5"/>
      <c r="AL5" s="5"/>
      <c r="AM5" s="5"/>
      <c r="AN5" s="5"/>
      <c r="AO5" s="5"/>
    </row>
    <row r="6" spans="1:41" ht="31.5" customHeight="1" x14ac:dyDescent="0.3">
      <c r="A6" s="59" t="s">
        <v>1597</v>
      </c>
      <c r="B6" s="5" t="str">
        <f>강종태!AA3</f>
        <v>경영총괄실</v>
      </c>
      <c r="C6" s="5"/>
      <c r="D6" s="5">
        <f ca="1">강종태!N6</f>
        <v>50</v>
      </c>
      <c r="E6" s="5" t="s">
        <v>99</v>
      </c>
      <c r="F6" s="5" t="s">
        <v>68</v>
      </c>
      <c r="G6" s="5">
        <v>1</v>
      </c>
      <c r="H6" s="5"/>
      <c r="I6" s="5" t="str">
        <f>강종태!E8</f>
        <v>경기도 의왕시</v>
      </c>
      <c r="J6" s="5" t="str">
        <f>강종태!Q19</f>
        <v>대졸</v>
      </c>
      <c r="K6" s="5" t="str">
        <f>강종태!I20</f>
        <v>서울대</v>
      </c>
      <c r="L6" s="5" t="str">
        <f>강종태!L20</f>
        <v>기계항공공학부</v>
      </c>
      <c r="M6" s="6" t="s">
        <v>1657</v>
      </c>
      <c r="N6" s="10">
        <f t="shared" ca="1" si="0"/>
        <v>22.597260273972601</v>
      </c>
      <c r="O6" s="5">
        <f t="shared" ca="1" si="1"/>
        <v>8248</v>
      </c>
      <c r="P6" s="17">
        <f>강종태!E3</f>
        <v>37865</v>
      </c>
      <c r="Q6" s="18">
        <f t="shared" si="2"/>
        <v>2003</v>
      </c>
      <c r="R6" s="18">
        <f t="shared" si="3"/>
        <v>9</v>
      </c>
      <c r="S6" s="18">
        <f t="shared" si="4"/>
        <v>1</v>
      </c>
      <c r="T6" s="5" t="s">
        <v>1568</v>
      </c>
      <c r="U6" s="12"/>
      <c r="V6" s="19"/>
      <c r="W6" s="19"/>
      <c r="X6" s="19"/>
      <c r="Y6" s="11"/>
      <c r="Z6" s="11"/>
      <c r="AA6" s="11" t="s">
        <v>907</v>
      </c>
      <c r="AB6" s="20">
        <v>38100</v>
      </c>
      <c r="AC6" s="20">
        <v>38749</v>
      </c>
      <c r="AD6" s="20">
        <v>39814</v>
      </c>
      <c r="AE6" s="21">
        <v>41275</v>
      </c>
      <c r="AF6" s="11"/>
      <c r="AG6" s="11"/>
      <c r="AH6" s="11"/>
      <c r="AI6" s="11"/>
      <c r="AJ6" s="5" t="s">
        <v>2264</v>
      </c>
      <c r="AK6" s="5"/>
      <c r="AL6" s="5"/>
      <c r="AM6" s="5"/>
      <c r="AN6" s="5"/>
      <c r="AO6" s="5"/>
    </row>
    <row r="7" spans="1:41" ht="31.5" customHeight="1" x14ac:dyDescent="0.3">
      <c r="A7" s="59" t="s">
        <v>1602</v>
      </c>
      <c r="B7" s="5" t="str">
        <f>이상훈!AA3</f>
        <v>출판사업본부</v>
      </c>
      <c r="C7" s="5"/>
      <c r="D7" s="5">
        <f ca="1">이상훈!N6</f>
        <v>53</v>
      </c>
      <c r="E7" s="5" t="s">
        <v>99</v>
      </c>
      <c r="F7" s="5" t="s">
        <v>68</v>
      </c>
      <c r="G7" s="5">
        <v>1</v>
      </c>
      <c r="H7" s="5"/>
      <c r="I7" s="5" t="str">
        <f>이상훈!E8</f>
        <v>경기도 고양시 덕양구</v>
      </c>
      <c r="J7" s="5" t="str">
        <f>이상훈!Q19</f>
        <v>대졸</v>
      </c>
      <c r="K7" s="5" t="str">
        <f>이상훈!I20</f>
        <v>명지대학교</v>
      </c>
      <c r="L7" s="5" t="str">
        <f>이상훈!K20</f>
        <v>행정학(법학)</v>
      </c>
      <c r="M7" s="6" t="s">
        <v>1666</v>
      </c>
      <c r="N7" s="10">
        <f t="shared" ca="1" si="0"/>
        <v>17.676712328767124</v>
      </c>
      <c r="O7" s="5">
        <f t="shared" ca="1" si="1"/>
        <v>6452</v>
      </c>
      <c r="P7" s="17">
        <f>이상훈!E3</f>
        <v>39661</v>
      </c>
      <c r="Q7" s="18">
        <f t="shared" si="2"/>
        <v>2008</v>
      </c>
      <c r="R7" s="18">
        <f t="shared" si="3"/>
        <v>8</v>
      </c>
      <c r="S7" s="18">
        <f t="shared" si="4"/>
        <v>1</v>
      </c>
      <c r="T7" s="5" t="s">
        <v>1568</v>
      </c>
      <c r="U7" s="12"/>
      <c r="V7" s="19"/>
      <c r="W7" s="19"/>
      <c r="X7" s="19"/>
      <c r="Y7" s="11"/>
      <c r="Z7" s="11"/>
      <c r="AA7" s="11" t="s">
        <v>86</v>
      </c>
      <c r="AB7" s="11"/>
      <c r="AC7" s="11"/>
      <c r="AD7" s="20">
        <v>40909</v>
      </c>
      <c r="AE7" s="9"/>
      <c r="AF7" s="11"/>
      <c r="AG7" s="11"/>
      <c r="AH7" s="11"/>
      <c r="AI7" s="11"/>
      <c r="AJ7" s="5" t="s">
        <v>1570</v>
      </c>
      <c r="AK7" s="5"/>
      <c r="AL7" s="5"/>
      <c r="AM7" s="5"/>
      <c r="AN7" s="5"/>
      <c r="AO7" s="5"/>
    </row>
    <row r="8" spans="1:41" s="13" customFormat="1" ht="31.5" customHeight="1" x14ac:dyDescent="0.3">
      <c r="A8" s="59" t="s">
        <v>1603</v>
      </c>
      <c r="B8" s="5" t="s">
        <v>1939</v>
      </c>
      <c r="C8" s="5" t="str">
        <f>전연진!AE3</f>
        <v>개발팀</v>
      </c>
      <c r="D8" s="5">
        <f ca="1">전연진!N6</f>
        <v>46</v>
      </c>
      <c r="E8" s="5"/>
      <c r="F8" s="5" t="s">
        <v>68</v>
      </c>
      <c r="G8" s="5">
        <v>2</v>
      </c>
      <c r="H8" s="25"/>
      <c r="I8" s="5" t="str">
        <f>전연진!E8</f>
        <v>경기도 부천시</v>
      </c>
      <c r="J8" s="5" t="str">
        <f>전연진!Q19</f>
        <v>석사</v>
      </c>
      <c r="K8" s="5" t="str">
        <f>전연진!I20</f>
        <v>건국대 교육대학원</v>
      </c>
      <c r="L8" s="5" t="str">
        <f>전연진!L20</f>
        <v>영재교육전공</v>
      </c>
      <c r="M8" s="6" t="s">
        <v>1659</v>
      </c>
      <c r="N8" s="10">
        <f t="shared" ca="1" si="0"/>
        <v>17.572602739726026</v>
      </c>
      <c r="O8" s="5">
        <f t="shared" ca="1" si="1"/>
        <v>6414</v>
      </c>
      <c r="P8" s="17">
        <f>전연진!E3</f>
        <v>39699</v>
      </c>
      <c r="Q8" s="18">
        <f t="shared" si="2"/>
        <v>2008</v>
      </c>
      <c r="R8" s="18">
        <f t="shared" si="3"/>
        <v>9</v>
      </c>
      <c r="S8" s="18">
        <f t="shared" si="4"/>
        <v>8</v>
      </c>
      <c r="T8" s="5" t="s">
        <v>1568</v>
      </c>
      <c r="U8" s="12"/>
      <c r="V8" s="19"/>
      <c r="W8" s="19"/>
      <c r="X8" s="19"/>
      <c r="Y8" s="11"/>
      <c r="Z8" s="11"/>
      <c r="AA8" s="11" t="s">
        <v>83</v>
      </c>
      <c r="AB8" s="11"/>
      <c r="AC8" s="20">
        <v>40909</v>
      </c>
      <c r="AD8" s="11"/>
      <c r="AE8" s="11"/>
      <c r="AF8" s="11"/>
      <c r="AG8" s="11"/>
      <c r="AH8" s="11"/>
      <c r="AI8" s="11"/>
      <c r="AJ8" s="5" t="s">
        <v>2265</v>
      </c>
      <c r="AK8" s="5"/>
      <c r="AL8" s="5"/>
      <c r="AM8" s="5"/>
      <c r="AN8" s="5"/>
      <c r="AO8" s="5"/>
    </row>
    <row r="9" spans="1:41" ht="31.5" customHeight="1" x14ac:dyDescent="0.3">
      <c r="A9" s="59" t="s">
        <v>1604</v>
      </c>
      <c r="B9" s="5" t="s">
        <v>1939</v>
      </c>
      <c r="C9" s="5" t="s">
        <v>2279</v>
      </c>
      <c r="D9" s="5">
        <f ca="1">유상욱!N6</f>
        <v>47</v>
      </c>
      <c r="E9" s="5" t="s">
        <v>99</v>
      </c>
      <c r="F9" s="5" t="s">
        <v>102</v>
      </c>
      <c r="G9" s="5"/>
      <c r="H9" s="5"/>
      <c r="I9" s="5" t="str">
        <f>유상욱!E8</f>
        <v>경기도 하남시</v>
      </c>
      <c r="J9" s="5" t="str">
        <f>유상욱!Q19</f>
        <v>대졸</v>
      </c>
      <c r="K9" s="5" t="str">
        <f>유상욱!I20</f>
        <v>국민대학교</v>
      </c>
      <c r="L9" s="5" t="str">
        <f>유상욱!L20</f>
        <v>전자공학</v>
      </c>
      <c r="M9" s="6" t="s">
        <v>1660</v>
      </c>
      <c r="N9" s="10">
        <f t="shared" ca="1" si="0"/>
        <v>17.476712328767125</v>
      </c>
      <c r="O9" s="5">
        <f t="shared" ca="1" si="1"/>
        <v>6379</v>
      </c>
      <c r="P9" s="17">
        <f>유상욱!E3</f>
        <v>39734</v>
      </c>
      <c r="Q9" s="18">
        <f t="shared" si="2"/>
        <v>2008</v>
      </c>
      <c r="R9" s="18">
        <f t="shared" si="3"/>
        <v>10</v>
      </c>
      <c r="S9" s="18">
        <f t="shared" si="4"/>
        <v>13</v>
      </c>
      <c r="T9" s="5" t="s">
        <v>1568</v>
      </c>
      <c r="U9" s="12"/>
      <c r="V9" s="19"/>
      <c r="W9" s="19"/>
      <c r="X9" s="19"/>
      <c r="Y9" s="11"/>
      <c r="Z9" s="11"/>
      <c r="AA9" s="11" t="s">
        <v>907</v>
      </c>
      <c r="AB9" s="20">
        <v>40179</v>
      </c>
      <c r="AC9" s="20">
        <v>41275</v>
      </c>
      <c r="AD9" s="11"/>
      <c r="AE9" s="11"/>
      <c r="AF9" s="11"/>
      <c r="AG9" s="11"/>
      <c r="AH9" s="11"/>
      <c r="AI9" s="11"/>
      <c r="AJ9" s="5" t="s">
        <v>38</v>
      </c>
      <c r="AK9" s="5"/>
      <c r="AL9" s="5"/>
      <c r="AM9" s="5"/>
      <c r="AN9" s="5"/>
      <c r="AO9" s="5"/>
    </row>
    <row r="10" spans="1:41" s="13" customFormat="1" ht="31.5" customHeight="1" x14ac:dyDescent="0.3">
      <c r="A10" s="59" t="s">
        <v>1605</v>
      </c>
      <c r="B10" s="5" t="str">
        <f>송재완!AA3</f>
        <v>출판사업본부</v>
      </c>
      <c r="C10" s="5" t="s">
        <v>1207</v>
      </c>
      <c r="D10" s="5">
        <f ca="1">송재완!N6</f>
        <v>48</v>
      </c>
      <c r="E10" s="5" t="s">
        <v>99</v>
      </c>
      <c r="F10" s="5" t="s">
        <v>68</v>
      </c>
      <c r="G10" s="5">
        <v>1</v>
      </c>
      <c r="H10" s="5"/>
      <c r="I10" s="5" t="str">
        <f>송재완!E8</f>
        <v>경기도 수원시 장안구</v>
      </c>
      <c r="J10" s="5" t="str">
        <f>송재완!Q19</f>
        <v>대졸</v>
      </c>
      <c r="K10" s="5" t="str">
        <f>송재완!I20</f>
        <v xml:space="preserve">호원대학교 </v>
      </c>
      <c r="L10" s="5" t="str">
        <f>송재완!K20</f>
        <v>관광경영학</v>
      </c>
      <c r="M10" s="6" t="s">
        <v>1667</v>
      </c>
      <c r="N10" s="10">
        <f t="shared" ca="1" si="0"/>
        <v>17.399999999999999</v>
      </c>
      <c r="O10" s="5">
        <f t="shared" ca="1" si="1"/>
        <v>6351</v>
      </c>
      <c r="P10" s="17">
        <f>송재완!E3</f>
        <v>39762</v>
      </c>
      <c r="Q10" s="18">
        <f t="shared" si="2"/>
        <v>2008</v>
      </c>
      <c r="R10" s="18">
        <f t="shared" si="3"/>
        <v>11</v>
      </c>
      <c r="S10" s="18">
        <f t="shared" si="4"/>
        <v>10</v>
      </c>
      <c r="T10" s="5" t="s">
        <v>1568</v>
      </c>
      <c r="U10" s="12"/>
      <c r="V10" s="19"/>
      <c r="W10" s="19"/>
      <c r="X10" s="19"/>
      <c r="Y10" s="11"/>
      <c r="Z10" s="11"/>
      <c r="AA10" s="11" t="s">
        <v>83</v>
      </c>
      <c r="AB10" s="11"/>
      <c r="AC10" s="20">
        <v>40909</v>
      </c>
      <c r="AD10" s="11"/>
      <c r="AE10" s="11"/>
      <c r="AF10" s="11"/>
      <c r="AG10" s="11"/>
      <c r="AH10" s="11"/>
      <c r="AI10" s="11"/>
      <c r="AJ10" s="5" t="s">
        <v>38</v>
      </c>
      <c r="AK10" s="5"/>
      <c r="AL10" s="5"/>
      <c r="AM10" s="5"/>
      <c r="AN10" s="5"/>
      <c r="AO10" s="5"/>
    </row>
    <row r="11" spans="1:41" s="13" customFormat="1" ht="31.5" customHeight="1" x14ac:dyDescent="0.3">
      <c r="A11" s="60" t="s">
        <v>1676</v>
      </c>
      <c r="B11" s="5" t="s">
        <v>1941</v>
      </c>
      <c r="C11" s="5" t="s">
        <v>1416</v>
      </c>
      <c r="D11" s="7">
        <f ca="1">양현미!N6</f>
        <v>49</v>
      </c>
      <c r="E11" s="7"/>
      <c r="F11" s="7" t="s">
        <v>102</v>
      </c>
      <c r="G11" s="7"/>
      <c r="H11" s="7"/>
      <c r="I11" s="7" t="str">
        <f>양현미!E8</f>
        <v>서울시 성북구</v>
      </c>
      <c r="J11" s="7" t="s">
        <v>70</v>
      </c>
      <c r="K11" s="7" t="str">
        <f>양현미!I20</f>
        <v>상명대학교</v>
      </c>
      <c r="L11" s="7" t="str">
        <f>양현미!L20</f>
        <v>지리학</v>
      </c>
      <c r="M11" s="6" t="s">
        <v>1652</v>
      </c>
      <c r="N11" s="10">
        <f t="shared" ca="1" si="0"/>
        <v>16.172602739726027</v>
      </c>
      <c r="O11" s="5">
        <f t="shared" ca="1" si="1"/>
        <v>5903</v>
      </c>
      <c r="P11" s="22">
        <f>양현미!E3</f>
        <v>40210</v>
      </c>
      <c r="Q11" s="18">
        <f t="shared" si="2"/>
        <v>2010</v>
      </c>
      <c r="R11" s="18">
        <f t="shared" si="3"/>
        <v>2</v>
      </c>
      <c r="S11" s="18">
        <f t="shared" si="4"/>
        <v>1</v>
      </c>
      <c r="T11" s="7" t="s">
        <v>1568</v>
      </c>
      <c r="U11" s="5"/>
      <c r="V11" s="5"/>
      <c r="W11" s="5"/>
      <c r="X11" s="5"/>
      <c r="Y11" s="5"/>
      <c r="Z11" s="7"/>
      <c r="AA11" s="7" t="s">
        <v>83</v>
      </c>
      <c r="AB11" s="7"/>
      <c r="AC11" s="22">
        <v>40909</v>
      </c>
      <c r="AD11" s="7"/>
      <c r="AE11" s="7"/>
      <c r="AF11" s="7"/>
      <c r="AG11" s="7"/>
      <c r="AH11" s="7"/>
      <c r="AI11" s="7"/>
      <c r="AJ11" s="7" t="s">
        <v>38</v>
      </c>
      <c r="AK11" s="7"/>
      <c r="AL11" s="7"/>
      <c r="AM11" s="7"/>
      <c r="AN11" s="7"/>
      <c r="AO11" s="7"/>
    </row>
    <row r="12" spans="1:41" s="13" customFormat="1" ht="31.5" customHeight="1" x14ac:dyDescent="0.3">
      <c r="A12" s="75" t="s">
        <v>1607</v>
      </c>
      <c r="B12" s="5" t="str">
        <f>심종주!AA3</f>
        <v>경영총괄실</v>
      </c>
      <c r="C12" s="9" t="s">
        <v>115</v>
      </c>
      <c r="D12" s="9">
        <f ca="1">심종주!N6</f>
        <v>42</v>
      </c>
      <c r="E12" s="9" t="s">
        <v>99</v>
      </c>
      <c r="F12" s="9" t="s">
        <v>68</v>
      </c>
      <c r="G12" s="9">
        <v>2</v>
      </c>
      <c r="H12" s="76"/>
      <c r="I12" s="9" t="str">
        <f>심종주!E8</f>
        <v>경기도 파주시</v>
      </c>
      <c r="J12" s="9" t="str">
        <f>심종주!Q19</f>
        <v>대졸</v>
      </c>
      <c r="K12" s="9" t="str">
        <f>심종주!I19</f>
        <v>한성대학교</v>
      </c>
      <c r="L12" s="9" t="str">
        <f>심종주!L19</f>
        <v>경영학과</v>
      </c>
      <c r="M12" s="6" t="s">
        <v>1649</v>
      </c>
      <c r="N12" s="10">
        <f t="shared" ca="1" si="0"/>
        <v>16.13150684931507</v>
      </c>
      <c r="O12" s="5">
        <f t="shared" ca="1" si="1"/>
        <v>5888</v>
      </c>
      <c r="P12" s="21">
        <f>심종주!E3</f>
        <v>40225</v>
      </c>
      <c r="Q12" s="18">
        <f t="shared" si="2"/>
        <v>2010</v>
      </c>
      <c r="R12" s="18">
        <f t="shared" si="3"/>
        <v>2</v>
      </c>
      <c r="S12" s="18">
        <f t="shared" si="4"/>
        <v>16</v>
      </c>
      <c r="T12" s="9" t="s">
        <v>1568</v>
      </c>
      <c r="U12" s="5"/>
      <c r="V12" s="5"/>
      <c r="W12" s="5"/>
      <c r="X12" s="5"/>
      <c r="Y12" s="5"/>
      <c r="Z12" s="9"/>
      <c r="AA12" s="9" t="s">
        <v>907</v>
      </c>
      <c r="AB12" s="21">
        <v>41275</v>
      </c>
      <c r="AC12" s="9"/>
      <c r="AD12" s="9"/>
      <c r="AE12" s="9"/>
      <c r="AF12" s="9"/>
      <c r="AG12" s="9"/>
      <c r="AH12" s="9"/>
      <c r="AI12" s="9"/>
      <c r="AJ12" s="9" t="s">
        <v>38</v>
      </c>
      <c r="AK12" s="9"/>
      <c r="AL12" s="9"/>
      <c r="AM12" s="9"/>
      <c r="AN12" s="9"/>
      <c r="AO12" s="9"/>
    </row>
    <row r="13" spans="1:41" ht="31.5" customHeight="1" x14ac:dyDescent="0.3">
      <c r="A13" s="59" t="s">
        <v>1610</v>
      </c>
      <c r="B13" s="5" t="str">
        <f>박민정!AA3</f>
        <v>경영총괄실</v>
      </c>
      <c r="C13" s="5" t="s">
        <v>115</v>
      </c>
      <c r="D13" s="5">
        <f ca="1">박민정!N6</f>
        <v>39</v>
      </c>
      <c r="E13" s="5"/>
      <c r="F13" s="5" t="s">
        <v>102</v>
      </c>
      <c r="G13" s="5"/>
      <c r="H13" s="5"/>
      <c r="I13" s="5" t="str">
        <f>박민정!E8</f>
        <v xml:space="preserve">충북 보은군 보은읍 </v>
      </c>
      <c r="J13" s="5" t="str">
        <f>박민정!Q19</f>
        <v>대졸</v>
      </c>
      <c r="K13" s="5" t="str">
        <f>박민정!I19</f>
        <v>한남대학교</v>
      </c>
      <c r="L13" s="5" t="str">
        <f>박민정!L19</f>
        <v>수학과</v>
      </c>
      <c r="M13" s="6" t="s">
        <v>1678</v>
      </c>
      <c r="N13" s="10">
        <f t="shared" ca="1" si="0"/>
        <v>15.30958904109589</v>
      </c>
      <c r="O13" s="5">
        <f t="shared" ca="1" si="1"/>
        <v>5588</v>
      </c>
      <c r="P13" s="17">
        <f>박민정!E3</f>
        <v>40525</v>
      </c>
      <c r="Q13" s="18">
        <f t="shared" si="2"/>
        <v>2010</v>
      </c>
      <c r="R13" s="18">
        <f t="shared" si="3"/>
        <v>12</v>
      </c>
      <c r="S13" s="18">
        <f t="shared" si="4"/>
        <v>13</v>
      </c>
      <c r="T13" s="5" t="s">
        <v>1568</v>
      </c>
      <c r="U13" s="12"/>
      <c r="V13" s="19"/>
      <c r="W13" s="19"/>
      <c r="X13" s="19"/>
      <c r="Y13" s="11"/>
      <c r="Z13" s="11"/>
      <c r="AA13" s="11" t="s">
        <v>907</v>
      </c>
      <c r="AB13" s="11"/>
      <c r="AC13" s="11"/>
      <c r="AD13" s="11"/>
      <c r="AE13" s="20">
        <v>41640</v>
      </c>
      <c r="AF13" s="11"/>
      <c r="AG13" s="11"/>
      <c r="AH13" s="11"/>
      <c r="AI13" s="11"/>
      <c r="AJ13" s="5"/>
      <c r="AK13" s="5"/>
      <c r="AL13" s="5"/>
      <c r="AM13" s="5"/>
      <c r="AN13" s="5"/>
      <c r="AO13" s="5"/>
    </row>
    <row r="14" spans="1:41" s="13" customFormat="1" ht="31.5" customHeight="1" x14ac:dyDescent="0.3">
      <c r="A14" s="59" t="s">
        <v>1624</v>
      </c>
      <c r="B14" s="5" t="s">
        <v>1941</v>
      </c>
      <c r="C14" s="5" t="s">
        <v>1944</v>
      </c>
      <c r="D14" s="5">
        <f ca="1">김진형!N6</f>
        <v>42</v>
      </c>
      <c r="E14" s="5" t="s">
        <v>99</v>
      </c>
      <c r="F14" s="5" t="s">
        <v>1922</v>
      </c>
      <c r="G14" s="5">
        <v>1</v>
      </c>
      <c r="H14" s="5"/>
      <c r="I14" s="5" t="str">
        <f>김진형!E8</f>
        <v>서울특별시 은평구 진관동 22</v>
      </c>
      <c r="J14" s="5" t="str">
        <f>김진형!Q19</f>
        <v>대졸</v>
      </c>
      <c r="K14" s="5" t="str">
        <f>김진형!I20</f>
        <v>TSING HUA UNI.</v>
      </c>
      <c r="L14" s="5" t="str">
        <f>김진형!K20</f>
        <v>중어중문</v>
      </c>
      <c r="M14" s="6" t="s">
        <v>1685</v>
      </c>
      <c r="N14" s="10">
        <f t="shared" ca="1" si="0"/>
        <v>12.490410958904109</v>
      </c>
      <c r="O14" s="5">
        <f t="shared" ca="1" si="1"/>
        <v>4559</v>
      </c>
      <c r="P14" s="17">
        <f>김진형!E3</f>
        <v>41554</v>
      </c>
      <c r="Q14" s="18">
        <f t="shared" si="2"/>
        <v>2013</v>
      </c>
      <c r="R14" s="18">
        <f t="shared" si="3"/>
        <v>10</v>
      </c>
      <c r="S14" s="18">
        <f t="shared" si="4"/>
        <v>7</v>
      </c>
      <c r="T14" s="5" t="s">
        <v>1568</v>
      </c>
      <c r="U14" s="12"/>
      <c r="V14" s="19"/>
      <c r="W14" s="19"/>
      <c r="X14" s="19"/>
      <c r="Y14" s="11"/>
      <c r="Z14" s="11"/>
      <c r="AA14" s="11" t="s">
        <v>907</v>
      </c>
      <c r="AB14" s="11"/>
      <c r="AC14" s="11"/>
      <c r="AD14" s="11"/>
      <c r="AE14" s="11"/>
      <c r="AF14" s="11"/>
      <c r="AG14" s="11"/>
      <c r="AH14" s="11"/>
      <c r="AI14" s="11"/>
      <c r="AJ14" s="5" t="s">
        <v>38</v>
      </c>
      <c r="AK14" s="5"/>
      <c r="AL14" s="5"/>
      <c r="AM14" s="5"/>
      <c r="AN14" s="5"/>
      <c r="AO14" s="5"/>
    </row>
    <row r="15" spans="1:41" s="13" customFormat="1" ht="31.5" customHeight="1" x14ac:dyDescent="0.3">
      <c r="A15" s="59" t="s">
        <v>1850</v>
      </c>
      <c r="B15" s="5" t="s">
        <v>1939</v>
      </c>
      <c r="C15" s="5" t="str">
        <f>김숙희!AE3</f>
        <v>개발팀</v>
      </c>
      <c r="D15" s="5">
        <f ca="1">김숙희!N6</f>
        <v>37</v>
      </c>
      <c r="E15" s="5"/>
      <c r="F15" s="5" t="s">
        <v>102</v>
      </c>
      <c r="G15" s="5"/>
      <c r="H15" s="5"/>
      <c r="I15" s="5" t="str">
        <f>김숙희!E8</f>
        <v>서울 송파구 오륜동</v>
      </c>
      <c r="J15" s="5" t="str">
        <f>김숙희!Q19</f>
        <v>학사</v>
      </c>
      <c r="K15" s="5" t="str">
        <f>김숙희!I20</f>
        <v>서울여자대학교</v>
      </c>
      <c r="L15" s="5" t="str">
        <f>김숙희!K20</f>
        <v>수학과</v>
      </c>
      <c r="M15" s="6" t="s">
        <v>1852</v>
      </c>
      <c r="N15" s="10">
        <f ca="1">김숙희!N7</f>
        <v>12.093150684931507</v>
      </c>
      <c r="O15" s="5">
        <f t="shared" ca="1" si="1"/>
        <v>4414</v>
      </c>
      <c r="P15" s="17">
        <f>김숙희!E3</f>
        <v>41699</v>
      </c>
      <c r="Q15" s="18">
        <v>2014</v>
      </c>
      <c r="R15" s="18">
        <v>3</v>
      </c>
      <c r="S15" s="18">
        <v>1</v>
      </c>
      <c r="T15" s="5" t="s">
        <v>1568</v>
      </c>
      <c r="U15" s="12"/>
      <c r="V15" s="19"/>
      <c r="W15" s="19"/>
      <c r="X15" s="19"/>
      <c r="Y15" s="11"/>
      <c r="Z15" s="11"/>
      <c r="AA15" s="11" t="s">
        <v>907</v>
      </c>
      <c r="AB15" s="11"/>
      <c r="AC15" s="11"/>
      <c r="AD15" s="11"/>
      <c r="AE15" s="11"/>
      <c r="AF15" s="11"/>
      <c r="AG15" s="11"/>
      <c r="AH15" s="11"/>
      <c r="AI15" s="11"/>
      <c r="AJ15" s="5"/>
      <c r="AK15" s="5"/>
      <c r="AL15" s="5"/>
      <c r="AM15" s="5"/>
      <c r="AN15" s="5"/>
      <c r="AO15" s="5"/>
    </row>
    <row r="16" spans="1:41" ht="31.5" customHeight="1" x14ac:dyDescent="0.3">
      <c r="A16" s="59" t="s">
        <v>1857</v>
      </c>
      <c r="B16" s="5" t="s">
        <v>1939</v>
      </c>
      <c r="C16" s="5" t="s">
        <v>1943</v>
      </c>
      <c r="D16" s="5">
        <f ca="1">김소라!N6</f>
        <v>38</v>
      </c>
      <c r="E16" s="5"/>
      <c r="F16" s="5" t="s">
        <v>68</v>
      </c>
      <c r="G16" s="5">
        <v>1</v>
      </c>
      <c r="H16" s="5"/>
      <c r="I16" s="5" t="str">
        <f>김소라!E8</f>
        <v>서울시 중랑구</v>
      </c>
      <c r="J16" s="5" t="str">
        <f>김소라!Q19</f>
        <v>학사</v>
      </c>
      <c r="K16" s="5" t="str">
        <f>김소라!I20</f>
        <v>강원대학교</v>
      </c>
      <c r="L16" s="5" t="str">
        <f>김소라!K20</f>
        <v>생명공학과</v>
      </c>
      <c r="M16" s="6" t="s">
        <v>1866</v>
      </c>
      <c r="N16" s="10">
        <f ca="1">김소라!N7</f>
        <v>12.03013698630137</v>
      </c>
      <c r="O16" s="5">
        <f t="shared" ca="1" si="1"/>
        <v>4391</v>
      </c>
      <c r="P16" s="17">
        <f>김소라!E3</f>
        <v>41722</v>
      </c>
      <c r="Q16" s="18">
        <v>2014</v>
      </c>
      <c r="R16" s="18">
        <v>3</v>
      </c>
      <c r="S16" s="18">
        <v>24</v>
      </c>
      <c r="T16" s="5" t="s">
        <v>1568</v>
      </c>
      <c r="U16" s="12"/>
      <c r="V16" s="19"/>
      <c r="W16" s="19"/>
      <c r="X16" s="19"/>
      <c r="Y16" s="11"/>
      <c r="Z16" s="11"/>
      <c r="AA16" s="11" t="s">
        <v>907</v>
      </c>
      <c r="AB16" s="11"/>
      <c r="AC16" s="9"/>
      <c r="AD16" s="11"/>
      <c r="AE16" s="11"/>
      <c r="AF16" s="11"/>
      <c r="AG16" s="11"/>
      <c r="AH16" s="11"/>
      <c r="AI16" s="11"/>
      <c r="AJ16" s="5"/>
      <c r="AK16" s="5"/>
      <c r="AL16" s="5"/>
      <c r="AM16" s="5"/>
      <c r="AN16" s="5"/>
      <c r="AO16" s="5"/>
    </row>
    <row r="17" spans="1:41" ht="31.5" customHeight="1" x14ac:dyDescent="0.3">
      <c r="A17" s="59" t="s">
        <v>1923</v>
      </c>
      <c r="B17" s="5" t="str">
        <f>오우림!AA3</f>
        <v>학원사업본부</v>
      </c>
      <c r="C17" s="5" t="str">
        <f>오우림!AE3</f>
        <v>가맹영업팀</v>
      </c>
      <c r="D17" s="5">
        <f ca="1">오우림!N6</f>
        <v>36</v>
      </c>
      <c r="E17" s="5" t="s">
        <v>1933</v>
      </c>
      <c r="F17" s="5" t="s">
        <v>68</v>
      </c>
      <c r="G17" s="5">
        <v>2</v>
      </c>
      <c r="H17" s="5"/>
      <c r="I17" s="5" t="str">
        <f>오우림!E8</f>
        <v>경기도 수원시 팔당구</v>
      </c>
      <c r="J17" s="5" t="str">
        <f>오우림!Q19</f>
        <v>대졸</v>
      </c>
      <c r="K17" s="5" t="str">
        <f>오우림!I20</f>
        <v>건국대학교</v>
      </c>
      <c r="L17" s="5" t="str">
        <f>오우림!K20</f>
        <v>생명공학</v>
      </c>
      <c r="M17" s="6" t="s">
        <v>1935</v>
      </c>
      <c r="N17" s="10">
        <f ca="1">오우림!N7</f>
        <v>10.421917808219177</v>
      </c>
      <c r="O17" s="5">
        <f t="shared" ca="1" si="1"/>
        <v>3804</v>
      </c>
      <c r="P17" s="17">
        <f>오우림!E3</f>
        <v>42309</v>
      </c>
      <c r="Q17" s="18">
        <v>2015</v>
      </c>
      <c r="R17" s="18">
        <v>11</v>
      </c>
      <c r="S17" s="18">
        <v>1</v>
      </c>
      <c r="T17" s="5" t="s">
        <v>1936</v>
      </c>
      <c r="U17" s="12"/>
      <c r="V17" s="19"/>
      <c r="W17" s="19"/>
      <c r="X17" s="19"/>
      <c r="Y17" s="11"/>
      <c r="Z17" s="11"/>
      <c r="AA17" s="11" t="s">
        <v>1937</v>
      </c>
      <c r="AB17" s="11"/>
      <c r="AC17" s="11"/>
      <c r="AD17" s="11"/>
      <c r="AE17" s="11"/>
      <c r="AF17" s="11"/>
      <c r="AG17" s="11"/>
      <c r="AH17" s="11"/>
      <c r="AI17" s="11"/>
      <c r="AJ17" s="5"/>
      <c r="AK17" s="5"/>
      <c r="AL17" s="5"/>
      <c r="AM17" s="5"/>
      <c r="AN17" s="5"/>
      <c r="AO17" s="5"/>
    </row>
    <row r="18" spans="1:41" s="13" customFormat="1" ht="31.5" customHeight="1" x14ac:dyDescent="0.3">
      <c r="A18" s="61" t="s">
        <v>1999</v>
      </c>
      <c r="B18" s="5" t="s">
        <v>2000</v>
      </c>
      <c r="C18" s="5" t="s">
        <v>2001</v>
      </c>
      <c r="D18" s="8">
        <f ca="1">박미영!N6</f>
        <v>52</v>
      </c>
      <c r="E18" s="8"/>
      <c r="F18" s="8" t="s">
        <v>2009</v>
      </c>
      <c r="G18" s="8"/>
      <c r="H18" s="8"/>
      <c r="I18" s="8" t="str">
        <f>박미영!E8</f>
        <v>서울특별시 송파구</v>
      </c>
      <c r="J18" s="8" t="str">
        <f>박미영!Q19</f>
        <v>대졸</v>
      </c>
      <c r="K18" s="8" t="str">
        <f>박미영!I20</f>
        <v>인천대학교</v>
      </c>
      <c r="L18" s="8" t="str">
        <f>박미영!K20</f>
        <v>영어과</v>
      </c>
      <c r="M18" s="6" t="s">
        <v>2010</v>
      </c>
      <c r="N18" s="10">
        <f ca="1">박미영!N7</f>
        <v>9.0383561643835613</v>
      </c>
      <c r="O18" s="5">
        <f t="shared" ca="1" si="1"/>
        <v>3299</v>
      </c>
      <c r="P18" s="23">
        <v>42814</v>
      </c>
      <c r="Q18" s="18">
        <v>2017</v>
      </c>
      <c r="R18" s="18">
        <v>3</v>
      </c>
      <c r="S18" s="18">
        <v>20</v>
      </c>
      <c r="T18" s="8" t="s">
        <v>2011</v>
      </c>
      <c r="U18" s="5"/>
      <c r="V18" s="5"/>
      <c r="W18" s="5"/>
      <c r="X18" s="5"/>
      <c r="Y18" s="5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s="13" customFormat="1" ht="31.5" customHeight="1" x14ac:dyDescent="0.3">
      <c r="A19" s="59" t="s">
        <v>2015</v>
      </c>
      <c r="B19" s="5" t="str">
        <f>이동희!AA3</f>
        <v>연구소</v>
      </c>
      <c r="C19" s="5" t="str">
        <f>이동희!AE3</f>
        <v>IT디자인팀</v>
      </c>
      <c r="D19" s="5">
        <f ca="1">이동희!N6</f>
        <v>34</v>
      </c>
      <c r="E19" s="5"/>
      <c r="F19" s="5" t="s">
        <v>2024</v>
      </c>
      <c r="G19" s="5"/>
      <c r="H19" s="5"/>
      <c r="I19" s="5" t="str">
        <f>이동희!E8</f>
        <v>서울시 도봉구</v>
      </c>
      <c r="J19" s="5" t="str">
        <f>이동희!Q19</f>
        <v>대졸</v>
      </c>
      <c r="K19" s="5" t="str">
        <f>이동희!I19</f>
        <v>동덕여대</v>
      </c>
      <c r="L19" s="5" t="str">
        <f>이동희!L19</f>
        <v>국문학</v>
      </c>
      <c r="M19" s="6"/>
      <c r="N19" s="54">
        <f t="shared" ref="N19:N25" ca="1" si="5">O19/365</f>
        <v>8.7561643835616429</v>
      </c>
      <c r="O19" s="55">
        <f t="shared" ca="1" si="1"/>
        <v>3196</v>
      </c>
      <c r="P19" s="17">
        <v>42917</v>
      </c>
      <c r="Q19" s="18">
        <v>2017</v>
      </c>
      <c r="R19" s="18">
        <v>7</v>
      </c>
      <c r="S19" s="18">
        <v>1</v>
      </c>
      <c r="T19" s="5" t="s">
        <v>2025</v>
      </c>
      <c r="U19" s="12"/>
      <c r="V19" s="19"/>
      <c r="W19" s="19"/>
      <c r="X19" s="19"/>
      <c r="Y19" s="11"/>
      <c r="Z19" s="11"/>
      <c r="AA19" s="11" t="s">
        <v>2026</v>
      </c>
      <c r="AB19" s="11"/>
      <c r="AC19" s="11"/>
      <c r="AD19" s="11"/>
      <c r="AE19" s="11"/>
      <c r="AF19" s="11"/>
      <c r="AG19" s="11"/>
      <c r="AH19" s="11"/>
      <c r="AI19" s="11"/>
      <c r="AJ19" s="5"/>
      <c r="AK19" s="5"/>
      <c r="AL19" s="5"/>
      <c r="AM19" s="5"/>
      <c r="AN19" s="5"/>
      <c r="AO19" s="5"/>
    </row>
    <row r="20" spans="1:41" s="13" customFormat="1" ht="31.5" customHeight="1" x14ac:dyDescent="0.3">
      <c r="A20" s="59" t="s">
        <v>2246</v>
      </c>
      <c r="B20" s="5" t="str">
        <f>허철우!AA3</f>
        <v>연구소</v>
      </c>
      <c r="C20" s="5" t="str">
        <f>허철우!AE3</f>
        <v>IT디자인팀</v>
      </c>
      <c r="D20" s="5">
        <f ca="1">허철우!N6</f>
        <v>35</v>
      </c>
      <c r="E20" s="5" t="s">
        <v>99</v>
      </c>
      <c r="F20" s="5" t="s">
        <v>102</v>
      </c>
      <c r="G20" s="5"/>
      <c r="H20" s="5"/>
      <c r="I20" s="5" t="str">
        <f>허철우!E8</f>
        <v>경기도 성남시</v>
      </c>
      <c r="J20" s="5" t="str">
        <f>허철우!Q19</f>
        <v>대졸</v>
      </c>
      <c r="K20" s="5" t="str">
        <f>허철우!I19</f>
        <v>한국교통대학교</v>
      </c>
      <c r="L20" s="5" t="str">
        <f>허철우!L19</f>
        <v>전자공학과</v>
      </c>
      <c r="M20" s="6"/>
      <c r="N20" s="56">
        <f t="shared" ca="1" si="5"/>
        <v>8.2904109589041095</v>
      </c>
      <c r="O20" s="5">
        <f t="shared" ca="1" si="1"/>
        <v>3026</v>
      </c>
      <c r="P20" s="17">
        <v>43087</v>
      </c>
      <c r="Q20" s="5">
        <v>2017</v>
      </c>
      <c r="R20" s="5">
        <v>12</v>
      </c>
      <c r="S20" s="5">
        <v>18</v>
      </c>
      <c r="T20" s="5" t="s">
        <v>1568</v>
      </c>
      <c r="U20" s="12"/>
      <c r="V20" s="19"/>
      <c r="W20" s="19"/>
      <c r="X20" s="19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5"/>
      <c r="AK20" s="5"/>
      <c r="AL20" s="5"/>
      <c r="AM20" s="5"/>
      <c r="AN20" s="5"/>
      <c r="AO20" s="5"/>
    </row>
    <row r="21" spans="1:41" s="13" customFormat="1" ht="31.5" customHeight="1" x14ac:dyDescent="0.3">
      <c r="A21" s="59" t="s">
        <v>2128</v>
      </c>
      <c r="B21" s="5" t="str">
        <f>장호경!AA3</f>
        <v>연구소</v>
      </c>
      <c r="C21" s="5" t="str">
        <f>장호경!AE3</f>
        <v>스마트학습팀</v>
      </c>
      <c r="D21" s="5">
        <f ca="1">장호경!N6</f>
        <v>36</v>
      </c>
      <c r="E21" s="5" t="s">
        <v>99</v>
      </c>
      <c r="F21" s="5" t="s">
        <v>102</v>
      </c>
      <c r="G21" s="5"/>
      <c r="H21" s="5"/>
      <c r="I21" s="5" t="str">
        <f>장호경!E8</f>
        <v>인천광역시 서구</v>
      </c>
      <c r="J21" s="5" t="str">
        <f>장호경!Q19</f>
        <v>석사</v>
      </c>
      <c r="K21" s="5" t="str">
        <f>장호경!I20</f>
        <v>성균관대학교 대학원</v>
      </c>
      <c r="L21" s="5" t="str">
        <f>장호경!L20</f>
        <v>수학교육</v>
      </c>
      <c r="M21" s="6"/>
      <c r="N21" s="56">
        <f t="shared" ca="1" si="5"/>
        <v>7.0630136986301366</v>
      </c>
      <c r="O21" s="5">
        <f t="shared" ca="1" si="1"/>
        <v>2578</v>
      </c>
      <c r="P21" s="17">
        <v>43535</v>
      </c>
      <c r="Q21" s="5">
        <v>2019</v>
      </c>
      <c r="R21" s="5">
        <v>3</v>
      </c>
      <c r="S21" s="5">
        <v>11</v>
      </c>
      <c r="T21" s="5" t="s">
        <v>1568</v>
      </c>
      <c r="U21" s="12"/>
      <c r="V21" s="19"/>
      <c r="W21" s="19"/>
      <c r="X21" s="19"/>
      <c r="Y21" s="11"/>
      <c r="Z21" s="11"/>
      <c r="AA21" s="11"/>
      <c r="AB21" s="9"/>
      <c r="AC21" s="11"/>
      <c r="AD21" s="11"/>
      <c r="AE21" s="11"/>
      <c r="AF21" s="11"/>
      <c r="AG21" s="11"/>
      <c r="AH21" s="11"/>
      <c r="AI21" s="11"/>
      <c r="AJ21" s="5"/>
      <c r="AK21" s="5"/>
      <c r="AL21" s="5"/>
      <c r="AM21" s="5"/>
      <c r="AN21" s="5"/>
      <c r="AO21" s="5"/>
    </row>
    <row r="22" spans="1:41" s="13" customFormat="1" ht="31.5" customHeight="1" x14ac:dyDescent="0.3">
      <c r="A22" s="59" t="s">
        <v>2130</v>
      </c>
      <c r="B22" s="5" t="str">
        <f>김현종!AA3</f>
        <v>연구소</v>
      </c>
      <c r="C22" s="5" t="str">
        <f>김현종!AE3</f>
        <v>IT디자인팀</v>
      </c>
      <c r="D22" s="5">
        <f ca="1">김현종!N6</f>
        <v>34</v>
      </c>
      <c r="E22" s="5" t="s">
        <v>99</v>
      </c>
      <c r="F22" s="5" t="s">
        <v>102</v>
      </c>
      <c r="G22" s="5"/>
      <c r="H22" s="5"/>
      <c r="I22" s="5" t="str">
        <f>김현종!E8</f>
        <v>서울특별시 마포구</v>
      </c>
      <c r="J22" s="5" t="str">
        <f>김현종!Q19</f>
        <v>대졸</v>
      </c>
      <c r="K22" s="5" t="str">
        <f>김현종!I19</f>
        <v>카톨릭대학교</v>
      </c>
      <c r="L22" s="5" t="str">
        <f>김현종!L19</f>
        <v>정보통신전자공학</v>
      </c>
      <c r="M22" s="6"/>
      <c r="N22" s="56">
        <f t="shared" ca="1" si="5"/>
        <v>5.8356164383561646</v>
      </c>
      <c r="O22" s="5">
        <f t="shared" ca="1" si="1"/>
        <v>2130</v>
      </c>
      <c r="P22" s="17">
        <v>43983</v>
      </c>
      <c r="Q22" s="5">
        <v>2020</v>
      </c>
      <c r="R22" s="5">
        <v>6</v>
      </c>
      <c r="S22" s="5">
        <v>1</v>
      </c>
      <c r="T22" s="5" t="s">
        <v>1568</v>
      </c>
      <c r="U22" s="12"/>
      <c r="V22" s="19"/>
      <c r="W22" s="19"/>
      <c r="X22" s="19"/>
      <c r="Y22" s="11"/>
      <c r="Z22" s="11"/>
      <c r="AA22" s="11"/>
      <c r="AB22" s="11"/>
      <c r="AC22" s="9"/>
      <c r="AD22" s="11"/>
      <c r="AE22" s="11"/>
      <c r="AF22" s="11"/>
      <c r="AG22" s="11"/>
      <c r="AH22" s="11"/>
      <c r="AI22" s="11"/>
      <c r="AJ22" s="5"/>
      <c r="AK22" s="5"/>
      <c r="AL22" s="5"/>
      <c r="AM22" s="5"/>
      <c r="AN22" s="5"/>
      <c r="AO22" s="5"/>
    </row>
    <row r="23" spans="1:41" s="13" customFormat="1" ht="31.5" customHeight="1" x14ac:dyDescent="0.3">
      <c r="A23" s="61" t="s">
        <v>2136</v>
      </c>
      <c r="B23" s="5" t="str">
        <f>구자홍!AA3</f>
        <v>연구소</v>
      </c>
      <c r="C23" s="5" t="str">
        <f>구자홍!AE3</f>
        <v>스마트학습</v>
      </c>
      <c r="D23" s="8">
        <f ca="1">구자홍!N6</f>
        <v>39</v>
      </c>
      <c r="E23" s="8" t="s">
        <v>99</v>
      </c>
      <c r="F23" s="8" t="s">
        <v>68</v>
      </c>
      <c r="G23" s="8"/>
      <c r="H23" s="8"/>
      <c r="I23" s="8" t="str">
        <f>구자홍!E8</f>
        <v>서울특별시 강동구</v>
      </c>
      <c r="J23" s="8" t="str">
        <f>구자홍!Q19</f>
        <v>석사</v>
      </c>
      <c r="K23" s="8" t="str">
        <f>구자홍!I19</f>
        <v>성균관대학교</v>
      </c>
      <c r="L23" s="8" t="str">
        <f>구자홍!L19</f>
        <v>수학교육</v>
      </c>
      <c r="M23" s="6"/>
      <c r="N23" s="56">
        <f t="shared" ca="1" si="5"/>
        <v>4.3205479452054796</v>
      </c>
      <c r="O23" s="5">
        <f t="shared" ca="1" si="1"/>
        <v>1577</v>
      </c>
      <c r="P23" s="23">
        <v>44536</v>
      </c>
      <c r="Q23" s="5">
        <v>2021</v>
      </c>
      <c r="R23" s="5">
        <v>12</v>
      </c>
      <c r="S23" s="5">
        <v>6</v>
      </c>
      <c r="T23" s="5" t="s">
        <v>1568</v>
      </c>
      <c r="U23" s="5"/>
      <c r="V23" s="5"/>
      <c r="W23" s="5"/>
      <c r="X23" s="5"/>
      <c r="Y23" s="11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spans="1:41" s="13" customFormat="1" ht="31.5" customHeight="1" x14ac:dyDescent="0.3">
      <c r="A24" s="59" t="s">
        <v>2142</v>
      </c>
      <c r="B24" s="5" t="str">
        <f>지성구!AA3</f>
        <v>경영총괄실</v>
      </c>
      <c r="C24" s="5" t="str">
        <f>지성구!AE3</f>
        <v>물류팀</v>
      </c>
      <c r="D24" s="5">
        <f ca="1">지성구!N6</f>
        <v>48</v>
      </c>
      <c r="E24" s="5" t="s">
        <v>99</v>
      </c>
      <c r="F24" s="5" t="s">
        <v>68</v>
      </c>
      <c r="G24" s="5">
        <v>2</v>
      </c>
      <c r="H24" s="5"/>
      <c r="I24" s="5" t="str">
        <f>지성구!E8</f>
        <v>경기도 고양시 일산동구</v>
      </c>
      <c r="J24" s="5" t="str">
        <f>지성구!Q19</f>
        <v>대졸</v>
      </c>
      <c r="K24" s="5" t="str">
        <f>지성구!I19</f>
        <v>가천대학교</v>
      </c>
      <c r="L24" s="5" t="str">
        <f>지성구!L19</f>
        <v>체육전문학</v>
      </c>
      <c r="M24" s="6"/>
      <c r="N24" s="56">
        <f t="shared" ca="1" si="5"/>
        <v>3.6493150684931508</v>
      </c>
      <c r="O24" s="5">
        <f t="shared" ca="1" si="1"/>
        <v>1332</v>
      </c>
      <c r="P24" s="17">
        <v>44781</v>
      </c>
      <c r="Q24" s="5">
        <v>2022</v>
      </c>
      <c r="R24" s="5">
        <v>8</v>
      </c>
      <c r="S24" s="5">
        <v>8</v>
      </c>
      <c r="T24" s="5" t="s">
        <v>1568</v>
      </c>
      <c r="U24" s="12"/>
      <c r="V24" s="19"/>
      <c r="W24" s="19"/>
      <c r="X24" s="19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5"/>
      <c r="AK24" s="5"/>
      <c r="AL24" s="5"/>
      <c r="AM24" s="5"/>
      <c r="AN24" s="5"/>
      <c r="AO24" s="5"/>
    </row>
    <row r="25" spans="1:41" s="13" customFormat="1" ht="31.5" customHeight="1" x14ac:dyDescent="0.3">
      <c r="A25" s="59" t="s">
        <v>2027</v>
      </c>
      <c r="B25" s="5" t="str">
        <f>최준석!AA3</f>
        <v>경영총괄실</v>
      </c>
      <c r="C25" s="5" t="str">
        <f>최준석!AE3</f>
        <v>물류팀</v>
      </c>
      <c r="D25" s="5">
        <f ca="1">최준석!N6</f>
        <v>43</v>
      </c>
      <c r="E25" s="5" t="s">
        <v>2041</v>
      </c>
      <c r="F25" s="5" t="s">
        <v>2053</v>
      </c>
      <c r="G25" s="5"/>
      <c r="H25" s="5"/>
      <c r="I25" s="5" t="str">
        <f>최준석!E8</f>
        <v>경기도 김포시</v>
      </c>
      <c r="J25" s="5" t="str">
        <f>최준석!Q19</f>
        <v>초대졸</v>
      </c>
      <c r="K25" s="5" t="str">
        <f>최준석!I19</f>
        <v>동국대 전산원</v>
      </c>
      <c r="L25" s="5" t="str">
        <f>최준석!L19</f>
        <v>인터넷정보</v>
      </c>
      <c r="M25" s="6"/>
      <c r="N25" s="54">
        <f t="shared" ca="1" si="5"/>
        <v>3.5835616438356164</v>
      </c>
      <c r="O25" s="55">
        <f t="shared" ca="1" si="1"/>
        <v>1308</v>
      </c>
      <c r="P25" s="17">
        <v>44805</v>
      </c>
      <c r="Q25" s="5">
        <v>2022</v>
      </c>
      <c r="R25" s="5">
        <v>9</v>
      </c>
      <c r="S25" s="5">
        <v>1</v>
      </c>
      <c r="T25" s="5" t="s">
        <v>2025</v>
      </c>
      <c r="U25" s="12"/>
      <c r="V25" s="19"/>
      <c r="W25" s="19"/>
      <c r="X25" s="19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5" t="s">
        <v>38</v>
      </c>
      <c r="AK25" s="5"/>
      <c r="AL25" s="5"/>
      <c r="AM25" s="5"/>
      <c r="AN25" s="5"/>
      <c r="AO25" s="5"/>
    </row>
    <row r="26" spans="1:41" s="13" customFormat="1" ht="31.5" customHeight="1" x14ac:dyDescent="0.3">
      <c r="A26" s="61" t="s">
        <v>2275</v>
      </c>
      <c r="B26" s="5" t="str">
        <f>손주호!AA3</f>
        <v>학원사업본부</v>
      </c>
      <c r="C26" s="5" t="str">
        <f>손주호!AE3</f>
        <v>가맹사업팀</v>
      </c>
      <c r="D26" s="8">
        <f ca="1">손주호!N6</f>
        <v>37</v>
      </c>
      <c r="E26" s="8" t="s">
        <v>2411</v>
      </c>
      <c r="F26" s="8" t="s">
        <v>2412</v>
      </c>
      <c r="G26" s="8"/>
      <c r="H26" s="8"/>
      <c r="I26" s="8" t="str">
        <f>손주호!E8</f>
        <v>서울시 동작구</v>
      </c>
      <c r="J26" s="8" t="str">
        <f>손주호!Q19</f>
        <v>대졸</v>
      </c>
      <c r="K26" s="8" t="str">
        <f>손주호!I19</f>
        <v>대구대학교</v>
      </c>
      <c r="L26" s="8" t="str">
        <f>손주호!L19</f>
        <v>생명공학과</v>
      </c>
      <c r="M26" s="6"/>
      <c r="N26" s="54">
        <f ca="1">손주호!N7</f>
        <v>3.0931506849315067</v>
      </c>
      <c r="O26" s="55">
        <f t="shared" ca="1" si="1"/>
        <v>1129</v>
      </c>
      <c r="P26" s="23">
        <f>손주호!E3</f>
        <v>44984</v>
      </c>
      <c r="Q26" s="5">
        <v>2023</v>
      </c>
      <c r="R26" s="5">
        <v>2</v>
      </c>
      <c r="S26" s="5">
        <v>27</v>
      </c>
      <c r="T26" s="5" t="s">
        <v>2413</v>
      </c>
      <c r="U26" s="5"/>
      <c r="V26" s="5"/>
      <c r="W26" s="5"/>
      <c r="X26" s="5"/>
      <c r="Y26" s="5"/>
      <c r="Z26" s="8"/>
      <c r="AA26" s="8"/>
      <c r="AB26" s="9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spans="1:41" s="13" customFormat="1" ht="31.5" customHeight="1" x14ac:dyDescent="0.3">
      <c r="A27" s="59" t="s">
        <v>2276</v>
      </c>
      <c r="B27" s="5" t="str">
        <f>김연경!AA3</f>
        <v>연구소</v>
      </c>
      <c r="C27" s="5" t="str">
        <f>김연경!AE3</f>
        <v>IT디자인팀</v>
      </c>
      <c r="D27" s="5">
        <f ca="1">김연경!N6</f>
        <v>29</v>
      </c>
      <c r="E27" s="5"/>
      <c r="F27" s="5" t="s">
        <v>2412</v>
      </c>
      <c r="G27" s="5"/>
      <c r="H27" s="5"/>
      <c r="I27" s="5" t="str">
        <f>김연경!E8</f>
        <v>경기도 하남시</v>
      </c>
      <c r="J27" s="5" t="str">
        <f>김연경!Q21</f>
        <v>대졸</v>
      </c>
      <c r="K27" s="5" t="str">
        <f>김연경!I21</f>
        <v>배재대학교</v>
      </c>
      <c r="L27" s="5" t="str">
        <f>김연경!L21</f>
        <v>중국학과</v>
      </c>
      <c r="M27" s="6"/>
      <c r="N27" s="54">
        <f ca="1">김연경!N7</f>
        <v>3.0931506849315067</v>
      </c>
      <c r="O27" s="55">
        <f t="shared" ca="1" si="1"/>
        <v>1129</v>
      </c>
      <c r="P27" s="17">
        <f>김연경!E3</f>
        <v>44984</v>
      </c>
      <c r="Q27" s="5">
        <v>2023</v>
      </c>
      <c r="R27" s="5">
        <v>2</v>
      </c>
      <c r="S27" s="5">
        <v>27</v>
      </c>
      <c r="T27" s="5" t="s">
        <v>2413</v>
      </c>
      <c r="U27" s="12"/>
      <c r="V27" s="19"/>
      <c r="W27" s="19"/>
      <c r="X27" s="19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5"/>
      <c r="AK27" s="5"/>
      <c r="AL27" s="5"/>
      <c r="AM27" s="5"/>
      <c r="AN27" s="5"/>
      <c r="AO27" s="5"/>
    </row>
    <row r="28" spans="1:41" s="13" customFormat="1" ht="31.5" customHeight="1" x14ac:dyDescent="0.3">
      <c r="A28" s="59" t="s">
        <v>2278</v>
      </c>
      <c r="B28" s="5" t="str">
        <f>한정규!AA3</f>
        <v>신사업본부</v>
      </c>
      <c r="C28" s="5"/>
      <c r="D28" s="5">
        <f ca="1">한정규!N6</f>
        <v>33</v>
      </c>
      <c r="E28" s="5" t="s">
        <v>2548</v>
      </c>
      <c r="F28" s="5" t="s">
        <v>2545</v>
      </c>
      <c r="G28" s="5"/>
      <c r="H28" s="5"/>
      <c r="I28" s="5" t="str">
        <f>한정규!E8</f>
        <v>서울시 용산구</v>
      </c>
      <c r="J28" s="5"/>
      <c r="K28" s="5"/>
      <c r="L28" s="5"/>
      <c r="M28" s="5"/>
      <c r="N28" s="54">
        <f ca="1">한정규!N7</f>
        <v>2.5835616438356164</v>
      </c>
      <c r="O28" s="55">
        <f t="shared" ca="1" si="1"/>
        <v>943</v>
      </c>
      <c r="P28" s="17">
        <f>한정규!E3</f>
        <v>45170</v>
      </c>
      <c r="Q28" s="5">
        <v>2023</v>
      </c>
      <c r="R28" s="5">
        <v>9</v>
      </c>
      <c r="S28" s="5">
        <v>1</v>
      </c>
      <c r="T28" s="5" t="s">
        <v>2413</v>
      </c>
      <c r="U28" s="12"/>
      <c r="V28" s="19"/>
      <c r="W28" s="19"/>
      <c r="X28" s="19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5"/>
      <c r="AK28" s="5"/>
      <c r="AL28" s="5"/>
      <c r="AM28" s="5"/>
      <c r="AN28" s="5"/>
      <c r="AO28" s="5"/>
    </row>
    <row r="29" spans="1:41" s="13" customFormat="1" ht="31.5" customHeight="1" x14ac:dyDescent="0.3">
      <c r="A29" s="59" t="str">
        <f>최정우!E5</f>
        <v>최정우</v>
      </c>
      <c r="B29" s="5" t="str">
        <f>최정우!AA3</f>
        <v>경영총괄실</v>
      </c>
      <c r="C29" s="5" t="str">
        <f>최정우!AE3</f>
        <v>경영지원팀</v>
      </c>
      <c r="D29" s="5">
        <f ca="1">최정우!N6</f>
        <v>31</v>
      </c>
      <c r="E29" s="5" t="s">
        <v>2548</v>
      </c>
      <c r="F29" s="5" t="s">
        <v>2546</v>
      </c>
      <c r="G29" s="5"/>
      <c r="H29" s="5"/>
      <c r="I29" s="5" t="str">
        <f>최정우!E8</f>
        <v>경기도 광명시</v>
      </c>
      <c r="J29" s="5" t="str">
        <f>최정우!Q19</f>
        <v>대졸</v>
      </c>
      <c r="K29" s="5" t="str">
        <f>최정우!I19</f>
        <v>카톨릭대학교</v>
      </c>
      <c r="L29" s="5" t="str">
        <f>최정우!L19</f>
        <v>국어국문</v>
      </c>
      <c r="M29" s="6"/>
      <c r="N29" s="54">
        <f ca="1">최정우!N7</f>
        <v>1.4246575342465753</v>
      </c>
      <c r="O29" s="55">
        <f t="shared" ca="1" si="1"/>
        <v>520</v>
      </c>
      <c r="P29" s="17">
        <f>최정우!E3</f>
        <v>45593</v>
      </c>
      <c r="Q29" s="5">
        <v>2024</v>
      </c>
      <c r="R29" s="5">
        <v>10</v>
      </c>
      <c r="S29" s="5">
        <v>28</v>
      </c>
      <c r="T29" s="5" t="s">
        <v>2547</v>
      </c>
      <c r="U29" s="12"/>
      <c r="V29" s="19"/>
      <c r="W29" s="19"/>
      <c r="X29" s="19"/>
      <c r="Y29" s="11"/>
      <c r="Z29" s="11"/>
      <c r="AA29" s="11"/>
      <c r="AB29" s="63"/>
      <c r="AC29" s="11"/>
      <c r="AD29" s="11"/>
      <c r="AE29" s="11"/>
      <c r="AF29" s="11"/>
      <c r="AG29" s="11"/>
      <c r="AH29" s="11"/>
      <c r="AI29" s="11"/>
      <c r="AJ29" s="5"/>
      <c r="AK29" s="5"/>
      <c r="AL29" s="5"/>
      <c r="AM29" s="5"/>
      <c r="AN29" s="5"/>
      <c r="AO29" s="5"/>
    </row>
    <row r="30" spans="1:41" s="13" customFormat="1" ht="31.5" customHeight="1" x14ac:dyDescent="0.3">
      <c r="A30" s="59" t="str">
        <f>이준호!E5</f>
        <v>이준호</v>
      </c>
      <c r="B30" s="5" t="str">
        <f>이준호!AA3</f>
        <v>경영총괄실</v>
      </c>
      <c r="C30" s="5"/>
      <c r="D30" s="5">
        <f ca="1">이준호!N6</f>
        <v>34</v>
      </c>
      <c r="E30" s="5" t="s">
        <v>2548</v>
      </c>
      <c r="F30" s="5" t="s">
        <v>2545</v>
      </c>
      <c r="G30" s="5"/>
      <c r="H30" s="5"/>
      <c r="I30" s="5" t="str">
        <f>이준호!E8</f>
        <v>서울시 중랑구</v>
      </c>
      <c r="J30" s="5" t="str">
        <f>이준호!Q19</f>
        <v>대졸</v>
      </c>
      <c r="K30" s="5" t="str">
        <f>이준호!I20</f>
        <v>Boston University</v>
      </c>
      <c r="L30" s="5" t="str">
        <f>이준호!L20</f>
        <v>chemistry</v>
      </c>
      <c r="M30" s="6"/>
      <c r="N30" s="54">
        <f ca="1">이준호!N7</f>
        <v>1.2438356164383562</v>
      </c>
      <c r="O30" s="55">
        <f t="shared" ca="1" si="1"/>
        <v>454</v>
      </c>
      <c r="P30" s="17">
        <f>이준호!E3</f>
        <v>45659</v>
      </c>
      <c r="Q30" s="5">
        <v>2025</v>
      </c>
      <c r="R30" s="5">
        <v>1</v>
      </c>
      <c r="S30" s="5">
        <v>2</v>
      </c>
      <c r="T30" s="5" t="s">
        <v>2547</v>
      </c>
      <c r="U30" s="12"/>
      <c r="V30" s="19"/>
      <c r="W30" s="19"/>
      <c r="X30" s="19"/>
      <c r="Y30" s="11"/>
      <c r="Z30" s="11"/>
      <c r="AA30" s="11"/>
      <c r="AB30" s="63"/>
      <c r="AC30" s="11"/>
      <c r="AD30" s="11"/>
      <c r="AE30" s="11"/>
      <c r="AF30" s="11"/>
      <c r="AG30" s="11"/>
      <c r="AH30" s="11"/>
      <c r="AI30" s="11"/>
      <c r="AJ30" s="5"/>
      <c r="AK30" s="5"/>
      <c r="AL30" s="5"/>
      <c r="AM30" s="5"/>
      <c r="AN30" s="5"/>
      <c r="AO30" s="5"/>
    </row>
    <row r="31" spans="1:41" s="13" customFormat="1" ht="31.5" customHeight="1" x14ac:dyDescent="0.3">
      <c r="A31" s="59" t="str">
        <f>이영주!E5</f>
        <v>이영주</v>
      </c>
      <c r="B31" s="5" t="str">
        <f>이영주!AA3</f>
        <v>연구소</v>
      </c>
      <c r="C31" s="5" t="str">
        <f>이영주!AE3</f>
        <v>개발팀</v>
      </c>
      <c r="D31" s="5">
        <f ca="1">이영주!N6</f>
        <v>25</v>
      </c>
      <c r="E31" s="5"/>
      <c r="F31" s="5" t="s">
        <v>2546</v>
      </c>
      <c r="G31" s="5"/>
      <c r="H31" s="5"/>
      <c r="I31" s="5" t="str">
        <f>이영주!E8</f>
        <v>서울시 강북구</v>
      </c>
      <c r="J31" s="5" t="str">
        <f>이영주!Q19</f>
        <v>대졸</v>
      </c>
      <c r="K31" s="5" t="str">
        <f>이영주!I19</f>
        <v>서울여자대학교</v>
      </c>
      <c r="L31" s="5" t="str">
        <f>이영주!L19</f>
        <v>수학과</v>
      </c>
      <c r="M31" s="6"/>
      <c r="N31" s="54">
        <f ca="1">이영주!N7</f>
        <v>1.1616438356164382</v>
      </c>
      <c r="O31" s="55">
        <f t="shared" ca="1" si="1"/>
        <v>424</v>
      </c>
      <c r="P31" s="17">
        <f>이영주!E3</f>
        <v>45689</v>
      </c>
      <c r="Q31" s="5">
        <v>2025</v>
      </c>
      <c r="R31" s="5">
        <v>2</v>
      </c>
      <c r="S31" s="5">
        <v>1</v>
      </c>
      <c r="T31" s="5" t="s">
        <v>2547</v>
      </c>
      <c r="U31" s="12"/>
      <c r="V31" s="19"/>
      <c r="W31" s="19"/>
      <c r="X31" s="19"/>
      <c r="Y31" s="11"/>
      <c r="Z31" s="11"/>
      <c r="AA31" s="11"/>
      <c r="AB31" s="63"/>
      <c r="AC31" s="11"/>
      <c r="AD31" s="11"/>
      <c r="AE31" s="11"/>
      <c r="AF31" s="11"/>
      <c r="AG31" s="11"/>
      <c r="AH31" s="11"/>
      <c r="AI31" s="11"/>
      <c r="AJ31" s="5"/>
      <c r="AK31" s="5"/>
      <c r="AL31" s="5"/>
      <c r="AM31" s="5"/>
      <c r="AN31" s="5"/>
      <c r="AO31" s="5"/>
    </row>
    <row r="32" spans="1:41" s="13" customFormat="1" ht="31.5" customHeight="1" x14ac:dyDescent="0.3">
      <c r="A32" s="59" t="str">
        <f>진하람!E5</f>
        <v>진하람</v>
      </c>
      <c r="B32" s="5" t="str">
        <f>진하람!AA3</f>
        <v>연구소</v>
      </c>
      <c r="C32" s="5" t="str">
        <f>진하람!AE3</f>
        <v>개발팀</v>
      </c>
      <c r="D32" s="5">
        <f ca="1">진하람!N6</f>
        <v>33</v>
      </c>
      <c r="E32" s="5" t="s">
        <v>2548</v>
      </c>
      <c r="F32" s="5" t="s">
        <v>2546</v>
      </c>
      <c r="G32" s="5"/>
      <c r="H32" s="5"/>
      <c r="I32" s="5" t="str">
        <f>진하람!E8</f>
        <v>서울시 동대문구</v>
      </c>
      <c r="J32" s="5" t="str">
        <f>진하람!Q19</f>
        <v>대졸</v>
      </c>
      <c r="K32" s="5" t="str">
        <f>진하람!I19</f>
        <v>한양대학교</v>
      </c>
      <c r="L32" s="5" t="str">
        <f>진하람!L19</f>
        <v>수학과</v>
      </c>
      <c r="M32" s="6"/>
      <c r="N32" s="54">
        <f ca="1">진하람!N7</f>
        <v>1.1616438356164382</v>
      </c>
      <c r="O32" s="55">
        <f t="shared" ca="1" si="1"/>
        <v>424</v>
      </c>
      <c r="P32" s="17">
        <f>진하람!E3</f>
        <v>45689</v>
      </c>
      <c r="Q32" s="5">
        <v>2025</v>
      </c>
      <c r="R32" s="5">
        <v>2</v>
      </c>
      <c r="S32" s="5">
        <v>1</v>
      </c>
      <c r="T32" s="5" t="s">
        <v>2547</v>
      </c>
      <c r="U32" s="12"/>
      <c r="V32" s="19"/>
      <c r="W32" s="19"/>
      <c r="X32" s="19"/>
      <c r="Y32" s="11"/>
      <c r="Z32" s="11"/>
      <c r="AA32" s="11"/>
      <c r="AB32" s="63"/>
      <c r="AC32" s="11"/>
      <c r="AD32" s="11"/>
      <c r="AE32" s="11"/>
      <c r="AF32" s="11"/>
      <c r="AG32" s="11"/>
      <c r="AH32" s="11"/>
      <c r="AI32" s="11"/>
      <c r="AJ32" s="5"/>
      <c r="AK32" s="5"/>
      <c r="AL32" s="5"/>
      <c r="AM32" s="5"/>
      <c r="AN32" s="5"/>
      <c r="AO32" s="5"/>
    </row>
    <row r="33" spans="1:41" s="13" customFormat="1" ht="31.5" customHeight="1" x14ac:dyDescent="0.3">
      <c r="A33" s="59" t="str">
        <f>김태경!E5</f>
        <v>김태경</v>
      </c>
      <c r="B33" s="5" t="str">
        <f>김태경!AA3</f>
        <v>경영총괄실</v>
      </c>
      <c r="C33" s="5" t="str">
        <f>김태경!AE3</f>
        <v>물류팀</v>
      </c>
      <c r="D33" s="5">
        <f ca="1">김태경!N6</f>
        <v>64</v>
      </c>
      <c r="E33" s="5" t="s">
        <v>2548</v>
      </c>
      <c r="F33" s="5" t="s">
        <v>2545</v>
      </c>
      <c r="G33" s="5"/>
      <c r="H33" s="5"/>
      <c r="I33" s="5" t="str">
        <f>김태경!E8</f>
        <v>경기도 파주시</v>
      </c>
      <c r="J33" s="5"/>
      <c r="K33" s="5"/>
      <c r="L33" s="5"/>
      <c r="M33" s="6"/>
      <c r="N33" s="54">
        <f ca="1">김태경!N7</f>
        <v>1</v>
      </c>
      <c r="O33" s="55">
        <f t="shared" ca="1" si="1"/>
        <v>365</v>
      </c>
      <c r="P33" s="17">
        <f>김태경!E3</f>
        <v>45748</v>
      </c>
      <c r="Q33" s="5">
        <v>2025</v>
      </c>
      <c r="R33" s="5">
        <v>4</v>
      </c>
      <c r="S33" s="5">
        <v>1</v>
      </c>
      <c r="T33" s="5" t="s">
        <v>2547</v>
      </c>
      <c r="U33" s="12"/>
      <c r="V33" s="19"/>
      <c r="W33" s="19"/>
      <c r="X33" s="19"/>
      <c r="Y33" s="11"/>
      <c r="Z33" s="11"/>
      <c r="AA33" s="11"/>
      <c r="AB33" s="63"/>
      <c r="AC33" s="11"/>
      <c r="AD33" s="11"/>
      <c r="AE33" s="11"/>
      <c r="AF33" s="11"/>
      <c r="AG33" s="11"/>
      <c r="AH33" s="11"/>
      <c r="AI33" s="11"/>
      <c r="AJ33" s="5"/>
      <c r="AK33" s="5"/>
      <c r="AL33" s="5"/>
      <c r="AM33" s="5"/>
      <c r="AN33" s="5"/>
      <c r="AO33" s="5"/>
    </row>
    <row r="34" spans="1:41" s="13" customFormat="1" ht="31.5" customHeight="1" x14ac:dyDescent="0.3">
      <c r="A34" s="62" t="s">
        <v>2075</v>
      </c>
      <c r="B34" s="15" t="str">
        <f>조성아_퇴사!AA3</f>
        <v>학원사업본부</v>
      </c>
      <c r="C34" s="15" t="str">
        <f>조성아_퇴사!AE3</f>
        <v>직영관리팀</v>
      </c>
      <c r="D34" s="15">
        <f ca="1">조성아_퇴사!N6</f>
        <v>35</v>
      </c>
      <c r="E34" s="15"/>
      <c r="F34" s="15" t="s">
        <v>68</v>
      </c>
      <c r="G34" s="15">
        <v>1</v>
      </c>
      <c r="H34" s="15"/>
      <c r="I34" s="15" t="str">
        <f>조성아_퇴사!E8</f>
        <v>서울시 광진구</v>
      </c>
      <c r="J34" s="15" t="str">
        <f>조성아_퇴사!Q19</f>
        <v>대졸</v>
      </c>
      <c r="K34" s="15" t="str">
        <f>조성아_퇴사!I19</f>
        <v>서울여자대학교</v>
      </c>
      <c r="L34" s="15" t="str">
        <f>조성아_퇴사!L19</f>
        <v>국문학</v>
      </c>
      <c r="N34" s="74">
        <f ca="1">O34/365</f>
        <v>8.1041095890410961</v>
      </c>
      <c r="O34" s="15">
        <f t="shared" ca="1" si="1"/>
        <v>2958</v>
      </c>
      <c r="P34" s="29">
        <v>43155</v>
      </c>
      <c r="Q34" s="15">
        <v>2018</v>
      </c>
      <c r="R34" s="15">
        <v>2</v>
      </c>
      <c r="S34" s="15">
        <v>24</v>
      </c>
      <c r="T34" s="15" t="s">
        <v>1629</v>
      </c>
      <c r="U34" s="33">
        <f>조성아_퇴사!O3</f>
        <v>45620</v>
      </c>
      <c r="V34" s="30">
        <v>2024</v>
      </c>
      <c r="W34" s="30">
        <v>11</v>
      </c>
      <c r="X34" s="30">
        <v>24</v>
      </c>
      <c r="Y34" s="31" t="s">
        <v>2553</v>
      </c>
      <c r="Z34" s="31"/>
      <c r="AA34" s="31"/>
      <c r="AB34" s="37"/>
      <c r="AC34" s="31"/>
      <c r="AD34" s="31"/>
      <c r="AE34" s="31"/>
      <c r="AF34" s="31"/>
      <c r="AG34" s="31"/>
      <c r="AH34" s="31"/>
      <c r="AI34" s="31"/>
      <c r="AJ34" s="15"/>
      <c r="AK34" s="15"/>
      <c r="AL34" s="15"/>
      <c r="AM34" s="15"/>
      <c r="AN34" s="15"/>
      <c r="AO34" s="15"/>
    </row>
    <row r="35" spans="1:41" s="13" customFormat="1" ht="31.5" customHeight="1" x14ac:dyDescent="0.3">
      <c r="A35" s="62" t="s">
        <v>1611</v>
      </c>
      <c r="B35" s="15" t="str">
        <f>최철호!AA3</f>
        <v>출판사업본부</v>
      </c>
      <c r="C35" s="15" t="s">
        <v>1944</v>
      </c>
      <c r="D35" s="15">
        <f ca="1">최철호!N6</f>
        <v>61</v>
      </c>
      <c r="E35" s="15" t="s">
        <v>99</v>
      </c>
      <c r="F35" s="15" t="s">
        <v>68</v>
      </c>
      <c r="G35" s="15">
        <v>2</v>
      </c>
      <c r="H35" s="15"/>
      <c r="I35" s="15" t="str">
        <f>최철호!E8</f>
        <v>경기도 고양시 일산동구</v>
      </c>
      <c r="J35" s="15" t="str">
        <f>최철호!Q19</f>
        <v>대졸</v>
      </c>
      <c r="K35" s="15" t="str">
        <f>최철호!I19</f>
        <v>서울대학교</v>
      </c>
      <c r="L35" s="15" t="str">
        <f>최철호!L19</f>
        <v>수학과</v>
      </c>
      <c r="M35" s="13" t="s">
        <v>1655</v>
      </c>
      <c r="N35" s="14">
        <f ca="1">O35/365</f>
        <v>14.676712328767124</v>
      </c>
      <c r="O35" s="15">
        <f t="shared" ca="1" si="1"/>
        <v>5357</v>
      </c>
      <c r="P35" s="29">
        <f>최철호!E3</f>
        <v>40756</v>
      </c>
      <c r="Q35" s="24">
        <f>YEAR(P35)</f>
        <v>2011</v>
      </c>
      <c r="R35" s="24">
        <f>MONTH(P35)</f>
        <v>8</v>
      </c>
      <c r="S35" s="24">
        <f>DAY(P35)</f>
        <v>1</v>
      </c>
      <c r="T35" s="15" t="s">
        <v>1629</v>
      </c>
      <c r="U35" s="33">
        <v>45808</v>
      </c>
      <c r="V35" s="30">
        <v>2025</v>
      </c>
      <c r="W35" s="30">
        <v>5</v>
      </c>
      <c r="X35" s="30">
        <v>31</v>
      </c>
      <c r="Y35" s="31" t="s">
        <v>2550</v>
      </c>
      <c r="Z35" s="31"/>
      <c r="AA35" s="31" t="s">
        <v>1627</v>
      </c>
      <c r="AB35" s="37"/>
      <c r="AC35" s="31"/>
      <c r="AD35" s="31"/>
      <c r="AE35" s="31"/>
      <c r="AF35" s="31"/>
      <c r="AG35" s="31"/>
      <c r="AH35" s="31"/>
      <c r="AI35" s="31"/>
      <c r="AJ35" s="15" t="s">
        <v>1627</v>
      </c>
      <c r="AK35" s="15"/>
      <c r="AL35" s="15"/>
      <c r="AM35" s="15"/>
      <c r="AN35" s="15"/>
      <c r="AO35" s="15"/>
    </row>
    <row r="36" spans="1:41" s="13" customFormat="1" ht="31.5" customHeight="1" x14ac:dyDescent="0.3">
      <c r="A36" s="62" t="str">
        <f>황대위_퇴사!E5</f>
        <v>황대위</v>
      </c>
      <c r="B36" s="15" t="str">
        <f>황대위_퇴사!AA3</f>
        <v>출판사업본부</v>
      </c>
      <c r="C36" s="15"/>
      <c r="D36" s="15">
        <f ca="1">황대위_퇴사!N6</f>
        <v>33</v>
      </c>
      <c r="E36" s="15" t="s">
        <v>2551</v>
      </c>
      <c r="F36" s="15" t="s">
        <v>2546</v>
      </c>
      <c r="G36" s="15"/>
      <c r="H36" s="15"/>
      <c r="I36" s="15" t="str">
        <f>황대위_퇴사!E8</f>
        <v>서울시 중랑구 묵동</v>
      </c>
      <c r="J36" s="15" t="str">
        <f>황대위_퇴사!Q19</f>
        <v>대졸</v>
      </c>
      <c r="K36" s="15" t="str">
        <f>황대위_퇴사!I19</f>
        <v>동서울대학</v>
      </c>
      <c r="L36" s="15" t="str">
        <f>황대위_퇴사!L19</f>
        <v>정보통신</v>
      </c>
      <c r="N36" s="14">
        <f ca="1">황대위_퇴사!N7</f>
        <v>1.0849315068493151</v>
      </c>
      <c r="O36" s="15">
        <f t="shared" ca="1" si="1"/>
        <v>396</v>
      </c>
      <c r="P36" s="29">
        <f>황대위_퇴사!E3</f>
        <v>45717</v>
      </c>
      <c r="Q36" s="15">
        <v>2025</v>
      </c>
      <c r="R36" s="15">
        <v>3</v>
      </c>
      <c r="S36" s="15">
        <v>1</v>
      </c>
      <c r="T36" s="15" t="s">
        <v>2552</v>
      </c>
      <c r="U36" s="33">
        <f>황대위_퇴사!O3</f>
        <v>45869</v>
      </c>
      <c r="V36" s="30">
        <v>2025</v>
      </c>
      <c r="W36" s="30">
        <v>7</v>
      </c>
      <c r="X36" s="30">
        <v>31</v>
      </c>
      <c r="Y36" s="31" t="s">
        <v>2544</v>
      </c>
      <c r="Z36" s="31"/>
      <c r="AA36" s="31"/>
      <c r="AB36" s="37"/>
      <c r="AC36" s="31"/>
      <c r="AD36" s="31"/>
      <c r="AE36" s="31"/>
      <c r="AF36" s="31"/>
      <c r="AG36" s="31"/>
      <c r="AH36" s="31"/>
      <c r="AI36" s="31"/>
      <c r="AJ36" s="15"/>
      <c r="AK36" s="15"/>
      <c r="AL36" s="15"/>
      <c r="AM36" s="15"/>
      <c r="AN36" s="15"/>
      <c r="AO36" s="15"/>
    </row>
    <row r="37" spans="1:41" s="13" customFormat="1" ht="31.5" customHeight="1" x14ac:dyDescent="0.3">
      <c r="A37" s="62" t="s">
        <v>2042</v>
      </c>
      <c r="B37" s="15" t="str">
        <f>이화종_퇴사!AA3</f>
        <v>학원사업본부</v>
      </c>
      <c r="C37" s="15" t="str">
        <f>이화종_퇴사!AE3</f>
        <v>가맹사업팀</v>
      </c>
      <c r="D37" s="15">
        <f ca="1">이화종_퇴사!N6</f>
        <v>48</v>
      </c>
      <c r="E37" s="15" t="s">
        <v>2041</v>
      </c>
      <c r="F37" s="15" t="s">
        <v>2053</v>
      </c>
      <c r="G37" s="15"/>
      <c r="H37" s="15"/>
      <c r="I37" s="15" t="str">
        <f>이화종_퇴사!E8</f>
        <v>경기도 부천시</v>
      </c>
      <c r="J37" s="15" t="str">
        <f>이화종_퇴사!Q19</f>
        <v>대졸</v>
      </c>
      <c r="K37" s="15" t="str">
        <f>이화종_퇴사!I19</f>
        <v>상지대</v>
      </c>
      <c r="L37" s="15" t="str">
        <f>이화종_퇴사!L19</f>
        <v>국문학</v>
      </c>
      <c r="N37" s="14">
        <f ca="1">O37/365</f>
        <v>8.4438356164383563</v>
      </c>
      <c r="O37" s="15">
        <f t="shared" ca="1" si="1"/>
        <v>3082</v>
      </c>
      <c r="P37" s="29">
        <v>43031</v>
      </c>
      <c r="Q37" s="15">
        <v>2017</v>
      </c>
      <c r="R37" s="15">
        <v>10</v>
      </c>
      <c r="S37" s="15">
        <v>23</v>
      </c>
      <c r="T37" s="15" t="s">
        <v>1629</v>
      </c>
      <c r="U37" s="33">
        <f>이화종_퇴사!O3</f>
        <v>45471</v>
      </c>
      <c r="V37" s="30">
        <v>2024</v>
      </c>
      <c r="W37" s="30">
        <v>6</v>
      </c>
      <c r="X37" s="30">
        <v>28</v>
      </c>
      <c r="Y37" s="31" t="s">
        <v>2544</v>
      </c>
      <c r="Z37" s="31"/>
      <c r="AA37" s="31"/>
      <c r="AB37" s="37"/>
      <c r="AC37" s="31"/>
      <c r="AD37" s="31"/>
      <c r="AE37" s="31"/>
      <c r="AF37" s="31"/>
      <c r="AG37" s="31"/>
      <c r="AH37" s="31"/>
      <c r="AI37" s="31"/>
      <c r="AJ37" s="15" t="s">
        <v>38</v>
      </c>
      <c r="AK37" s="15"/>
      <c r="AL37" s="15"/>
      <c r="AM37" s="15"/>
      <c r="AN37" s="15"/>
      <c r="AO37" s="15"/>
    </row>
    <row r="38" spans="1:41" s="13" customFormat="1" ht="31.5" customHeight="1" x14ac:dyDescent="0.3">
      <c r="A38" s="62" t="s">
        <v>2129</v>
      </c>
      <c r="B38" s="15" t="str">
        <f>김문수_퇴사!AA3</f>
        <v>경영총괄실</v>
      </c>
      <c r="C38" s="15" t="str">
        <f>김문수_퇴사!AE3</f>
        <v>물류팀</v>
      </c>
      <c r="D38" s="15">
        <f ca="1">김문수_퇴사!N6</f>
        <v>62</v>
      </c>
      <c r="E38" s="15" t="s">
        <v>99</v>
      </c>
      <c r="F38" s="15" t="s">
        <v>68</v>
      </c>
      <c r="G38" s="15">
        <v>2</v>
      </c>
      <c r="H38" s="15"/>
      <c r="I38" s="15" t="str">
        <f>김문수_퇴사!E8</f>
        <v>서울 강동구</v>
      </c>
      <c r="J38" s="15" t="str">
        <f>김문수_퇴사!Q19</f>
        <v>대졸</v>
      </c>
      <c r="K38" s="15" t="str">
        <f>김문수_퇴사!I19</f>
        <v>한양대학교</v>
      </c>
      <c r="L38" s="15" t="str">
        <f>김문수_퇴사!L19</f>
        <v>재료공학과</v>
      </c>
      <c r="N38" s="14">
        <f ca="1">O38/365</f>
        <v>3.5835616438356164</v>
      </c>
      <c r="O38" s="15">
        <f t="shared" ca="1" si="1"/>
        <v>1308</v>
      </c>
      <c r="P38" s="29">
        <v>44805</v>
      </c>
      <c r="Q38" s="15">
        <v>2022</v>
      </c>
      <c r="R38" s="15">
        <v>9</v>
      </c>
      <c r="S38" s="15">
        <v>1</v>
      </c>
      <c r="T38" s="15" t="s">
        <v>1629</v>
      </c>
      <c r="U38" s="33">
        <f>김문수_퇴사!O3</f>
        <v>45545</v>
      </c>
      <c r="V38" s="30">
        <v>2024</v>
      </c>
      <c r="W38" s="30">
        <v>9</v>
      </c>
      <c r="X38" s="30">
        <v>10</v>
      </c>
      <c r="Y38" s="31" t="s">
        <v>2543</v>
      </c>
      <c r="Z38" s="31"/>
      <c r="AA38" s="31"/>
      <c r="AB38" s="37"/>
      <c r="AC38" s="31"/>
      <c r="AD38" s="31"/>
      <c r="AE38" s="31"/>
      <c r="AF38" s="31"/>
      <c r="AG38" s="31"/>
      <c r="AH38" s="31"/>
      <c r="AI38" s="31"/>
      <c r="AJ38" s="15"/>
      <c r="AK38" s="15"/>
      <c r="AL38" s="15"/>
      <c r="AM38" s="15"/>
      <c r="AN38" s="15"/>
      <c r="AO38" s="15"/>
    </row>
    <row r="39" spans="1:41" s="13" customFormat="1" ht="31.5" customHeight="1" x14ac:dyDescent="0.3">
      <c r="A39" s="62" t="s">
        <v>2277</v>
      </c>
      <c r="B39" s="15" t="str">
        <f>강규영_퇴사!AA3</f>
        <v>연구소</v>
      </c>
      <c r="C39" s="15" t="str">
        <f>강규영_퇴사!AE3</f>
        <v>개발팀</v>
      </c>
      <c r="D39" s="15">
        <f ca="1">강규영_퇴사!N6</f>
        <v>29</v>
      </c>
      <c r="E39" s="15"/>
      <c r="F39" s="15" t="s">
        <v>2412</v>
      </c>
      <c r="G39" s="15"/>
      <c r="H39" s="15"/>
      <c r="I39" s="15" t="str">
        <f>강규영_퇴사!E8</f>
        <v>경기도 남양주시</v>
      </c>
      <c r="J39" s="15" t="str">
        <f>강규영_퇴사!Q19</f>
        <v>대졸</v>
      </c>
      <c r="K39" s="15" t="str">
        <f>강규영_퇴사!I19</f>
        <v>연세대학교 미래캠퍼스</v>
      </c>
      <c r="L39" s="15" t="str">
        <f>강규영_퇴사!L19</f>
        <v>수학과</v>
      </c>
      <c r="N39" s="14">
        <f ca="1">강규영_퇴사!N7</f>
        <v>3.0931506849315067</v>
      </c>
      <c r="O39" s="15">
        <f t="shared" ca="1" si="1"/>
        <v>1129</v>
      </c>
      <c r="P39" s="29">
        <f>강규영_퇴사!E3</f>
        <v>44984</v>
      </c>
      <c r="Q39" s="15">
        <v>2023</v>
      </c>
      <c r="R39" s="15">
        <v>2</v>
      </c>
      <c r="S39" s="15">
        <v>27</v>
      </c>
      <c r="T39" s="15" t="s">
        <v>1629</v>
      </c>
      <c r="U39" s="33">
        <f>강규영_퇴사!O3</f>
        <v>45583</v>
      </c>
      <c r="V39" s="30">
        <v>2024</v>
      </c>
      <c r="W39" s="30">
        <v>10</v>
      </c>
      <c r="X39" s="30">
        <v>18</v>
      </c>
      <c r="Y39" s="31" t="s">
        <v>2542</v>
      </c>
      <c r="Z39" s="31"/>
      <c r="AA39" s="31"/>
      <c r="AB39" s="37"/>
      <c r="AC39" s="31"/>
      <c r="AD39" s="31"/>
      <c r="AE39" s="31"/>
      <c r="AF39" s="31"/>
      <c r="AG39" s="31"/>
      <c r="AH39" s="31"/>
      <c r="AI39" s="31"/>
      <c r="AJ39" s="15"/>
      <c r="AK39" s="15"/>
      <c r="AL39" s="15"/>
      <c r="AM39" s="15"/>
      <c r="AN39" s="15"/>
      <c r="AO39" s="15"/>
    </row>
    <row r="40" spans="1:41" s="13" customFormat="1" ht="31.5" customHeight="1" x14ac:dyDescent="0.3">
      <c r="A40" s="62" t="s">
        <v>2099</v>
      </c>
      <c r="B40" s="15" t="str">
        <f>이승희_퇴사!AA3</f>
        <v>연구소</v>
      </c>
      <c r="C40" s="15" t="str">
        <f>이승희_퇴사!AE3</f>
        <v>개발2팀</v>
      </c>
      <c r="D40" s="15">
        <f ca="1">이승희_퇴사!N6</f>
        <v>34</v>
      </c>
      <c r="E40" s="15" t="s">
        <v>2100</v>
      </c>
      <c r="F40" s="15" t="s">
        <v>2101</v>
      </c>
      <c r="G40" s="15"/>
      <c r="H40" s="15"/>
      <c r="I40" s="15" t="str">
        <f>이승희_퇴사!E8</f>
        <v>서울시 동작구</v>
      </c>
      <c r="J40" s="15" t="str">
        <f>이승희_퇴사!Q19</f>
        <v>대졸</v>
      </c>
      <c r="K40" s="15" t="str">
        <f>이승희_퇴사!I20</f>
        <v>Boston University</v>
      </c>
      <c r="L40" s="15" t="str">
        <f>이승희_퇴사!L20</f>
        <v>chemistry</v>
      </c>
      <c r="N40" s="14">
        <f t="shared" ref="N40:N80" ca="1" si="6">O40/365</f>
        <v>7.838356164383562</v>
      </c>
      <c r="O40" s="15">
        <f t="shared" ca="1" si="1"/>
        <v>2861</v>
      </c>
      <c r="P40" s="29">
        <f>이승희_퇴사!E3</f>
        <v>43252</v>
      </c>
      <c r="Q40" s="15">
        <v>2018</v>
      </c>
      <c r="R40" s="15">
        <v>6</v>
      </c>
      <c r="S40" s="15">
        <v>1</v>
      </c>
      <c r="T40" s="15" t="s">
        <v>1629</v>
      </c>
      <c r="U40" s="33">
        <v>44958</v>
      </c>
      <c r="V40" s="30">
        <v>2023</v>
      </c>
      <c r="W40" s="30">
        <v>2</v>
      </c>
      <c r="X40" s="30">
        <v>1</v>
      </c>
      <c r="Y40" s="31" t="s">
        <v>2468</v>
      </c>
      <c r="Z40" s="31"/>
      <c r="AA40" s="31" t="s">
        <v>38</v>
      </c>
      <c r="AB40" s="37"/>
      <c r="AC40" s="31"/>
      <c r="AD40" s="31"/>
      <c r="AE40" s="31"/>
      <c r="AF40" s="31"/>
      <c r="AG40" s="31"/>
      <c r="AH40" s="31"/>
      <c r="AI40" s="31"/>
      <c r="AJ40" s="15"/>
      <c r="AK40" s="15"/>
      <c r="AL40" s="15"/>
      <c r="AM40" s="15"/>
      <c r="AN40" s="15"/>
      <c r="AO40" s="15"/>
    </row>
    <row r="41" spans="1:41" s="13" customFormat="1" ht="31.5" customHeight="1" x14ac:dyDescent="0.3">
      <c r="A41" s="62" t="s">
        <v>1675</v>
      </c>
      <c r="B41" s="15" t="s">
        <v>1939</v>
      </c>
      <c r="C41" s="15" t="s">
        <v>1943</v>
      </c>
      <c r="D41" s="15">
        <f ca="1">안영일_퇴사!N6</f>
        <v>54</v>
      </c>
      <c r="E41" s="15" t="s">
        <v>99</v>
      </c>
      <c r="F41" s="15" t="s">
        <v>102</v>
      </c>
      <c r="G41" s="15"/>
      <c r="H41" s="15"/>
      <c r="I41" s="15" t="str">
        <f>안영일_퇴사!E8</f>
        <v>서울시 중랑구 중화1동</v>
      </c>
      <c r="J41" s="15" t="str">
        <f>안영일_퇴사!Q19</f>
        <v>대졸</v>
      </c>
      <c r="K41" s="15" t="str">
        <f>안영일_퇴사!I19</f>
        <v>서울시립대학교</v>
      </c>
      <c r="L41" s="15" t="str">
        <f>안영일_퇴사!L19</f>
        <v>제어계측</v>
      </c>
      <c r="M41" s="13" t="s">
        <v>1669</v>
      </c>
      <c r="N41" s="14">
        <f t="shared" ca="1" si="6"/>
        <v>16.172602739726027</v>
      </c>
      <c r="O41" s="15">
        <f t="shared" ca="1" si="1"/>
        <v>5903</v>
      </c>
      <c r="P41" s="29">
        <f>안영일_퇴사!E3</f>
        <v>40210</v>
      </c>
      <c r="Q41" s="24">
        <f>YEAR(P41)</f>
        <v>2010</v>
      </c>
      <c r="R41" s="24">
        <f>MONTH(P41)</f>
        <v>2</v>
      </c>
      <c r="S41" s="24">
        <f>DAY(P41)</f>
        <v>1</v>
      </c>
      <c r="T41" s="15" t="s">
        <v>1629</v>
      </c>
      <c r="U41" s="33">
        <v>45245</v>
      </c>
      <c r="V41" s="30">
        <v>2023</v>
      </c>
      <c r="W41" s="30">
        <v>11</v>
      </c>
      <c r="X41" s="30">
        <v>15</v>
      </c>
      <c r="Y41" s="31" t="s">
        <v>2306</v>
      </c>
      <c r="Z41" s="31"/>
      <c r="AA41" s="31" t="s">
        <v>153</v>
      </c>
      <c r="AB41" s="37"/>
      <c r="AC41" s="31"/>
      <c r="AD41" s="31"/>
      <c r="AE41" s="32">
        <v>41640</v>
      </c>
      <c r="AF41" s="31"/>
      <c r="AG41" s="31"/>
      <c r="AH41" s="31"/>
      <c r="AI41" s="31"/>
      <c r="AJ41" s="15" t="s">
        <v>2265</v>
      </c>
      <c r="AK41" s="15"/>
      <c r="AL41" s="15"/>
      <c r="AM41" s="15"/>
      <c r="AN41" s="15"/>
      <c r="AO41" s="15"/>
    </row>
    <row r="42" spans="1:41" s="13" customFormat="1" ht="31.5" customHeight="1" x14ac:dyDescent="0.3">
      <c r="A42" s="62" t="s">
        <v>2126</v>
      </c>
      <c r="B42" s="15" t="str">
        <f>안다애_퇴사!AA3</f>
        <v>연구소</v>
      </c>
      <c r="C42" s="15" t="str">
        <f>안다애_퇴사!AE3</f>
        <v>이러닝디자인마케팅팀</v>
      </c>
      <c r="D42" s="15">
        <f ca="1">안다애_퇴사!N6</f>
        <v>31</v>
      </c>
      <c r="E42" s="15"/>
      <c r="F42" s="15" t="s">
        <v>68</v>
      </c>
      <c r="G42" s="15"/>
      <c r="H42" s="15"/>
      <c r="I42" s="15" t="str">
        <f>안다애_퇴사!E8</f>
        <v>경기도 양주시</v>
      </c>
      <c r="J42" s="15" t="str">
        <f>안다애_퇴사!Q19</f>
        <v>대졸</v>
      </c>
      <c r="K42" s="15" t="str">
        <f>안다애_퇴사!I19</f>
        <v>삼육대학교</v>
      </c>
      <c r="L42" s="15" t="str">
        <f>안다애_퇴사!L19</f>
        <v>경영학</v>
      </c>
      <c r="N42" s="74">
        <f t="shared" ca="1" si="6"/>
        <v>7.0904109589041093</v>
      </c>
      <c r="O42" s="15">
        <f t="shared" ca="1" si="1"/>
        <v>2588</v>
      </c>
      <c r="P42" s="29">
        <v>43525</v>
      </c>
      <c r="Q42" s="15">
        <v>2019</v>
      </c>
      <c r="R42" s="15">
        <v>3</v>
      </c>
      <c r="S42" s="15">
        <v>1</v>
      </c>
      <c r="T42" s="15" t="s">
        <v>1629</v>
      </c>
      <c r="U42" s="33">
        <f>안다애_퇴사!O3</f>
        <v>44865</v>
      </c>
      <c r="V42" s="30">
        <v>2022</v>
      </c>
      <c r="W42" s="30">
        <v>10</v>
      </c>
      <c r="X42" s="30">
        <v>31</v>
      </c>
      <c r="Y42" s="31" t="s">
        <v>2409</v>
      </c>
      <c r="Z42" s="31"/>
      <c r="AA42" s="31"/>
      <c r="AB42" s="37"/>
      <c r="AC42" s="31"/>
      <c r="AD42" s="31"/>
      <c r="AE42" s="31"/>
      <c r="AF42" s="31"/>
      <c r="AG42" s="31"/>
      <c r="AH42" s="31"/>
      <c r="AI42" s="31"/>
      <c r="AJ42" s="15"/>
      <c r="AK42" s="15"/>
      <c r="AL42" s="15"/>
      <c r="AM42" s="15"/>
      <c r="AN42" s="15"/>
      <c r="AO42" s="15"/>
    </row>
    <row r="43" spans="1:41" s="13" customFormat="1" ht="31.5" customHeight="1" x14ac:dyDescent="0.3">
      <c r="A43" s="62" t="s">
        <v>2127</v>
      </c>
      <c r="B43" s="15" t="str">
        <f>안다애_퇴사!AA3</f>
        <v>연구소</v>
      </c>
      <c r="C43" s="15" t="str">
        <f>박유린_퇴사!AE3</f>
        <v>개발팀</v>
      </c>
      <c r="D43" s="15">
        <f ca="1">박유린_퇴사!N6</f>
        <v>30</v>
      </c>
      <c r="E43" s="15"/>
      <c r="F43" s="15" t="s">
        <v>102</v>
      </c>
      <c r="G43" s="15"/>
      <c r="H43" s="15"/>
      <c r="I43" s="15" t="str">
        <f>박유린_퇴사!E8</f>
        <v>서울시 광진구</v>
      </c>
      <c r="J43" s="15" t="str">
        <f>박유린_퇴사!Q19</f>
        <v>대졸</v>
      </c>
      <c r="K43" s="15" t="str">
        <f>박유린_퇴사!I19</f>
        <v>경희대학교</v>
      </c>
      <c r="L43" s="15" t="str">
        <f>박유린_퇴사!L19</f>
        <v>수학과</v>
      </c>
      <c r="N43" s="74">
        <f t="shared" ca="1" si="6"/>
        <v>7.0630136986301366</v>
      </c>
      <c r="O43" s="15">
        <f t="shared" ca="1" si="1"/>
        <v>2578</v>
      </c>
      <c r="P43" s="29">
        <v>43535</v>
      </c>
      <c r="Q43" s="15">
        <v>2019</v>
      </c>
      <c r="R43" s="15">
        <v>3</v>
      </c>
      <c r="S43" s="15">
        <v>11</v>
      </c>
      <c r="T43" s="15" t="s">
        <v>1629</v>
      </c>
      <c r="U43" s="33">
        <f>박유린_퇴사!O3</f>
        <v>44958</v>
      </c>
      <c r="V43" s="30">
        <v>2023</v>
      </c>
      <c r="W43" s="30">
        <v>2</v>
      </c>
      <c r="X43" s="30">
        <v>1</v>
      </c>
      <c r="Y43" s="31" t="s">
        <v>2410</v>
      </c>
      <c r="Z43" s="31"/>
      <c r="AA43" s="31"/>
      <c r="AB43" s="37"/>
      <c r="AC43" s="31"/>
      <c r="AD43" s="31"/>
      <c r="AE43" s="31"/>
      <c r="AF43" s="31"/>
      <c r="AG43" s="31"/>
      <c r="AH43" s="31"/>
      <c r="AI43" s="31"/>
      <c r="AJ43" s="15"/>
      <c r="AK43" s="15"/>
      <c r="AL43" s="15"/>
      <c r="AM43" s="15"/>
      <c r="AN43" s="15"/>
      <c r="AO43" s="15"/>
    </row>
    <row r="44" spans="1:41" s="13" customFormat="1" ht="31.5" customHeight="1" x14ac:dyDescent="0.3">
      <c r="A44" s="62" t="s">
        <v>2131</v>
      </c>
      <c r="B44" s="15" t="str">
        <f>김종순_퇴사!AA3</f>
        <v>연구소</v>
      </c>
      <c r="C44" s="15" t="str">
        <f>김종순_퇴사!AE3</f>
        <v>IT디자인팀</v>
      </c>
      <c r="D44" s="15">
        <f ca="1">김종순_퇴사!N6</f>
        <v>31</v>
      </c>
      <c r="E44" s="15"/>
      <c r="F44" s="15" t="s">
        <v>102</v>
      </c>
      <c r="G44" s="15"/>
      <c r="H44" s="15"/>
      <c r="I44" s="15" t="str">
        <f>김종순_퇴사!E8</f>
        <v>서울특별시 중랑구</v>
      </c>
      <c r="J44" s="15" t="str">
        <f>김종순_퇴사!Q19</f>
        <v>대졸</v>
      </c>
      <c r="K44" s="15" t="str">
        <f>김종순_퇴사!I19</f>
        <v>강원대학교</v>
      </c>
      <c r="L44" s="15" t="str">
        <f>김종순_퇴사!L19</f>
        <v>멀티디자인과</v>
      </c>
      <c r="N44" s="74">
        <f t="shared" ca="1" si="6"/>
        <v>5.5671232876712331</v>
      </c>
      <c r="O44" s="15">
        <f t="shared" ca="1" si="1"/>
        <v>2032</v>
      </c>
      <c r="P44" s="29">
        <v>44081</v>
      </c>
      <c r="Q44" s="15">
        <v>2020</v>
      </c>
      <c r="R44" s="15">
        <v>9</v>
      </c>
      <c r="S44" s="15">
        <v>7</v>
      </c>
      <c r="T44" s="15" t="s">
        <v>1629</v>
      </c>
      <c r="U44" s="33">
        <f>김종순_퇴사!O3</f>
        <v>45219</v>
      </c>
      <c r="V44" s="30">
        <v>2023</v>
      </c>
      <c r="W44" s="30">
        <v>10</v>
      </c>
      <c r="X44" s="30">
        <v>20</v>
      </c>
      <c r="Y44" s="31" t="s">
        <v>2410</v>
      </c>
      <c r="Z44" s="31"/>
      <c r="AA44" s="31"/>
      <c r="AB44" s="37"/>
      <c r="AC44" s="31"/>
      <c r="AD44" s="31"/>
      <c r="AE44" s="31"/>
      <c r="AF44" s="31"/>
      <c r="AG44" s="31"/>
      <c r="AH44" s="31"/>
      <c r="AI44" s="31"/>
      <c r="AJ44" s="15"/>
      <c r="AK44" s="15"/>
      <c r="AL44" s="15"/>
      <c r="AM44" s="15"/>
      <c r="AN44" s="15"/>
      <c r="AO44" s="15"/>
    </row>
    <row r="45" spans="1:41" s="13" customFormat="1" ht="31.5" customHeight="1" x14ac:dyDescent="0.3">
      <c r="A45" s="62" t="s">
        <v>1596</v>
      </c>
      <c r="B45" s="15" t="s">
        <v>114</v>
      </c>
      <c r="C45" s="15"/>
      <c r="D45" s="15">
        <f ca="1">이우기_퇴사!N6</f>
        <v>60</v>
      </c>
      <c r="E45" s="15" t="s">
        <v>99</v>
      </c>
      <c r="F45" s="15" t="s">
        <v>68</v>
      </c>
      <c r="G45" s="15">
        <v>2</v>
      </c>
      <c r="H45" s="15"/>
      <c r="I45" s="15" t="str">
        <f>이우기_퇴사!E8</f>
        <v>경기도 성남시 분당구</v>
      </c>
      <c r="J45" s="15" t="str">
        <f>이우기_퇴사!Q19</f>
        <v>대졸</v>
      </c>
      <c r="K45" s="15" t="str">
        <f>이우기_퇴사!I19</f>
        <v>서울대학교</v>
      </c>
      <c r="L45" s="15" t="str">
        <f>이우기_퇴사!L19</f>
        <v>수학과</v>
      </c>
      <c r="M45" s="13" t="s">
        <v>1648</v>
      </c>
      <c r="N45" s="14">
        <f t="shared" ca="1" si="6"/>
        <v>25.101369863013698</v>
      </c>
      <c r="O45" s="15">
        <f t="shared" ca="1" si="1"/>
        <v>9162</v>
      </c>
      <c r="P45" s="29">
        <f>이우기_퇴사!E3</f>
        <v>36951</v>
      </c>
      <c r="Q45" s="24">
        <f t="shared" ref="Q45:Q80" si="7">YEAR(P45)</f>
        <v>2001</v>
      </c>
      <c r="R45" s="24">
        <f t="shared" ref="R45:R80" si="8">MONTH(P45)</f>
        <v>3</v>
      </c>
      <c r="S45" s="24">
        <f t="shared" ref="S45:S80" si="9">DAY(P45)</f>
        <v>1</v>
      </c>
      <c r="T45" s="15" t="s">
        <v>1629</v>
      </c>
      <c r="U45" s="33">
        <v>43861</v>
      </c>
      <c r="V45" s="30">
        <v>2020</v>
      </c>
      <c r="W45" s="30">
        <v>1</v>
      </c>
      <c r="X45" s="30">
        <v>31</v>
      </c>
      <c r="Y45" s="31"/>
      <c r="Z45" s="31"/>
      <c r="AA45" s="31" t="s">
        <v>1627</v>
      </c>
      <c r="AB45" s="37"/>
      <c r="AC45" s="31"/>
      <c r="AD45" s="31"/>
      <c r="AE45" s="31"/>
      <c r="AF45" s="31"/>
      <c r="AG45" s="32">
        <v>41640</v>
      </c>
      <c r="AH45" s="31"/>
      <c r="AI45" s="31"/>
      <c r="AJ45" s="15" t="s">
        <v>1908</v>
      </c>
      <c r="AK45" s="15"/>
      <c r="AL45" s="15"/>
      <c r="AM45" s="15"/>
      <c r="AN45" s="15"/>
      <c r="AO45" s="15"/>
    </row>
    <row r="46" spans="1:41" s="13" customFormat="1" ht="31.5" customHeight="1" x14ac:dyDescent="0.3">
      <c r="A46" s="15" t="s">
        <v>1628</v>
      </c>
      <c r="B46" s="15" t="s">
        <v>74</v>
      </c>
      <c r="C46" s="15" t="s">
        <v>1419</v>
      </c>
      <c r="D46" s="15">
        <f ca="1">'김희진 퇴사'!N6</f>
        <v>44</v>
      </c>
      <c r="E46" s="15"/>
      <c r="F46" s="15" t="s">
        <v>68</v>
      </c>
      <c r="G46" s="15">
        <v>1</v>
      </c>
      <c r="H46" s="15"/>
      <c r="I46" s="15"/>
      <c r="J46" s="15" t="str">
        <f>'김희진 퇴사'!Q19</f>
        <v>대졸</v>
      </c>
      <c r="K46" s="15" t="s">
        <v>229</v>
      </c>
      <c r="L46" s="15" t="s">
        <v>534</v>
      </c>
      <c r="N46" s="14">
        <f t="shared" si="6"/>
        <v>13.005479452054795</v>
      </c>
      <c r="O46" s="15">
        <f>$U$69-P46</f>
        <v>4747</v>
      </c>
      <c r="P46" s="29">
        <f>'김희진 퇴사'!E3</f>
        <v>37316</v>
      </c>
      <c r="Q46" s="24">
        <f t="shared" si="7"/>
        <v>2002</v>
      </c>
      <c r="R46" s="24">
        <f t="shared" si="8"/>
        <v>3</v>
      </c>
      <c r="S46" s="24">
        <f t="shared" si="9"/>
        <v>1</v>
      </c>
      <c r="T46" s="15" t="s">
        <v>1629</v>
      </c>
      <c r="U46" s="33">
        <f>'김희진 퇴사'!O3</f>
        <v>41364</v>
      </c>
      <c r="V46" s="57">
        <f>YEAR(U46)</f>
        <v>2013</v>
      </c>
      <c r="W46" s="57">
        <f>MONTH(U46)</f>
        <v>3</v>
      </c>
      <c r="X46" s="57">
        <f>DAY(U46)</f>
        <v>31</v>
      </c>
      <c r="Y46" s="31" t="s">
        <v>1640</v>
      </c>
      <c r="Z46" s="31"/>
      <c r="AA46" s="31" t="s">
        <v>907</v>
      </c>
      <c r="AB46" s="37"/>
      <c r="AC46" s="31"/>
      <c r="AD46" s="31"/>
      <c r="AE46" s="31"/>
      <c r="AF46" s="31"/>
      <c r="AG46" s="31"/>
      <c r="AH46" s="31"/>
      <c r="AI46" s="31"/>
      <c r="AJ46" s="15" t="s">
        <v>86</v>
      </c>
      <c r="AK46" s="15"/>
      <c r="AL46" s="15"/>
      <c r="AM46" s="15"/>
      <c r="AN46" s="15"/>
      <c r="AO46" s="15"/>
    </row>
    <row r="47" spans="1:41" s="13" customFormat="1" ht="31.5" customHeight="1" x14ac:dyDescent="0.3">
      <c r="A47" s="15" t="s">
        <v>1630</v>
      </c>
      <c r="B47" s="15" t="s">
        <v>114</v>
      </c>
      <c r="C47" s="15" t="s">
        <v>115</v>
      </c>
      <c r="D47" s="15">
        <f ca="1">'이응희 퇴사'!N6</f>
        <v>61</v>
      </c>
      <c r="E47" s="15" t="s">
        <v>99</v>
      </c>
      <c r="F47" s="15" t="s">
        <v>68</v>
      </c>
      <c r="G47" s="15">
        <v>2</v>
      </c>
      <c r="H47" s="15"/>
      <c r="I47" s="15"/>
      <c r="J47" s="15" t="str">
        <f>'이응희 퇴사'!Q19</f>
        <v>대졸</v>
      </c>
      <c r="K47" s="15" t="str">
        <f>'이응희 퇴사'!E19</f>
        <v>건국대학교</v>
      </c>
      <c r="L47" s="15" t="str">
        <f>'이응희 퇴사'!I19</f>
        <v>공과대학 미생물공</v>
      </c>
      <c r="N47" s="14">
        <f t="shared" si="6"/>
        <v>10.27945205479452</v>
      </c>
      <c r="O47" s="15">
        <f>$U$70-P47</f>
        <v>3752</v>
      </c>
      <c r="P47" s="29">
        <f>'이응희 퇴사'!E3</f>
        <v>37834</v>
      </c>
      <c r="Q47" s="24">
        <f t="shared" si="7"/>
        <v>2003</v>
      </c>
      <c r="R47" s="24">
        <f t="shared" si="8"/>
        <v>8</v>
      </c>
      <c r="S47" s="24">
        <f t="shared" si="9"/>
        <v>1</v>
      </c>
      <c r="T47" s="15" t="s">
        <v>1629</v>
      </c>
      <c r="U47" s="33">
        <f>'이응희 퇴사'!O3</f>
        <v>41425</v>
      </c>
      <c r="V47" s="57">
        <f>YEAR(U47)</f>
        <v>2013</v>
      </c>
      <c r="W47" s="57">
        <f>MONTH(U47)</f>
        <v>5</v>
      </c>
      <c r="X47" s="57">
        <f>DAY(U47)</f>
        <v>31</v>
      </c>
      <c r="Y47" s="31" t="s">
        <v>1641</v>
      </c>
      <c r="Z47" s="31"/>
      <c r="AA47" s="31" t="s">
        <v>86</v>
      </c>
      <c r="AB47" s="37"/>
      <c r="AC47" s="31"/>
      <c r="AD47" s="31"/>
      <c r="AE47" s="31"/>
      <c r="AF47" s="31"/>
      <c r="AG47" s="31"/>
      <c r="AH47" s="31"/>
      <c r="AI47" s="31"/>
      <c r="AJ47" s="15" t="s">
        <v>145</v>
      </c>
      <c r="AK47" s="15"/>
      <c r="AL47" s="15"/>
      <c r="AM47" s="15"/>
      <c r="AN47" s="15"/>
      <c r="AO47" s="15"/>
    </row>
    <row r="48" spans="1:41" s="13" customFormat="1" ht="31.5" customHeight="1" x14ac:dyDescent="0.3">
      <c r="A48" s="15" t="s">
        <v>1731</v>
      </c>
      <c r="B48" s="15" t="s">
        <v>74</v>
      </c>
      <c r="C48" s="15" t="s">
        <v>1592</v>
      </c>
      <c r="D48" s="15">
        <f ca="1">'이지현 퇴사'!N6</f>
        <v>48</v>
      </c>
      <c r="E48" s="15"/>
      <c r="F48" s="15" t="s">
        <v>102</v>
      </c>
      <c r="G48" s="15"/>
      <c r="H48" s="15"/>
      <c r="I48" s="15" t="str">
        <f>'이지현 퇴사'!E8</f>
        <v>서울시 중구 신당동</v>
      </c>
      <c r="J48" s="15" t="str">
        <f>'이지현 퇴사'!Q19</f>
        <v>대졸</v>
      </c>
      <c r="K48" s="15" t="str">
        <f>'이지현 퇴사'!I19</f>
        <v>서울대학교</v>
      </c>
      <c r="L48" s="15" t="str">
        <f>'이지현 퇴사'!L19</f>
        <v>통계학</v>
      </c>
      <c r="M48" s="13" t="s">
        <v>1732</v>
      </c>
      <c r="N48" s="14">
        <f t="shared" ca="1" si="6"/>
        <v>20.315068493150687</v>
      </c>
      <c r="O48" s="15">
        <f ca="1">$A$1-P48</f>
        <v>7415</v>
      </c>
      <c r="P48" s="29">
        <f>'이지현 퇴사'!E3</f>
        <v>38698</v>
      </c>
      <c r="Q48" s="24">
        <f t="shared" si="7"/>
        <v>2005</v>
      </c>
      <c r="R48" s="24">
        <f t="shared" si="8"/>
        <v>12</v>
      </c>
      <c r="S48" s="24">
        <f t="shared" si="9"/>
        <v>12</v>
      </c>
      <c r="T48" s="15" t="s">
        <v>1629</v>
      </c>
      <c r="U48" s="58">
        <v>2013</v>
      </c>
      <c r="V48" s="30">
        <v>2013</v>
      </c>
      <c r="W48" s="30">
        <v>12</v>
      </c>
      <c r="X48" s="30">
        <v>17</v>
      </c>
      <c r="Y48" s="31" t="s">
        <v>1734</v>
      </c>
      <c r="Z48" s="31"/>
      <c r="AA48" s="31"/>
      <c r="AB48" s="34"/>
      <c r="AC48" s="32">
        <v>39814</v>
      </c>
      <c r="AD48" s="31"/>
      <c r="AE48" s="31"/>
      <c r="AF48" s="31"/>
      <c r="AG48" s="31" t="s">
        <v>1733</v>
      </c>
      <c r="AH48" s="31"/>
      <c r="AI48" s="31"/>
      <c r="AJ48" s="15" t="s">
        <v>86</v>
      </c>
      <c r="AK48" s="15"/>
      <c r="AL48" s="15"/>
      <c r="AM48" s="15"/>
      <c r="AN48" s="15"/>
      <c r="AO48" s="15"/>
    </row>
    <row r="49" spans="1:41" s="13" customFormat="1" ht="31.5" customHeight="1" x14ac:dyDescent="0.3">
      <c r="A49" s="15" t="s">
        <v>1631</v>
      </c>
      <c r="B49" s="15" t="s">
        <v>114</v>
      </c>
      <c r="C49" s="15" t="s">
        <v>115</v>
      </c>
      <c r="D49" s="15">
        <f ca="1">'김혜진 퇴사'!N6</f>
        <v>41</v>
      </c>
      <c r="E49" s="15"/>
      <c r="F49" s="15" t="s">
        <v>68</v>
      </c>
      <c r="G49" s="15"/>
      <c r="H49" s="15"/>
      <c r="I49" s="15"/>
      <c r="J49" s="15" t="str">
        <f>'김혜진 퇴사'!Q19</f>
        <v>초대졸</v>
      </c>
      <c r="K49" s="15" t="str">
        <f>'김혜진 퇴사'!I19</f>
        <v>숭의여대</v>
      </c>
      <c r="L49" s="15" t="str">
        <f>'김혜진 퇴사'!L19:M19</f>
        <v>경영과</v>
      </c>
      <c r="N49" s="14">
        <f t="shared" si="6"/>
        <v>11.002739726027396</v>
      </c>
      <c r="O49" s="15">
        <f>$U$71-P49</f>
        <v>4016</v>
      </c>
      <c r="P49" s="29">
        <f>'김혜진 퇴사'!E3</f>
        <v>38961</v>
      </c>
      <c r="Q49" s="24">
        <f t="shared" si="7"/>
        <v>2006</v>
      </c>
      <c r="R49" s="24">
        <f t="shared" si="8"/>
        <v>9</v>
      </c>
      <c r="S49" s="24">
        <f t="shared" si="9"/>
        <v>1</v>
      </c>
      <c r="T49" s="15" t="s">
        <v>1629</v>
      </c>
      <c r="U49" s="33">
        <f>'김혜진 퇴사'!O3</f>
        <v>40978</v>
      </c>
      <c r="V49" s="57">
        <f>YEAR(U49)</f>
        <v>2012</v>
      </c>
      <c r="W49" s="57">
        <f>MONTH(U49)</f>
        <v>3</v>
      </c>
      <c r="X49" s="57">
        <f>DAY(U49)</f>
        <v>10</v>
      </c>
      <c r="Y49" s="31" t="s">
        <v>1641</v>
      </c>
      <c r="Z49" s="31"/>
      <c r="AA49" s="31" t="s">
        <v>907</v>
      </c>
      <c r="AB49" s="31"/>
      <c r="AC49" s="31"/>
      <c r="AD49" s="31"/>
      <c r="AE49" s="31"/>
      <c r="AF49" s="31"/>
      <c r="AG49" s="31"/>
      <c r="AH49" s="31"/>
      <c r="AI49" s="31"/>
      <c r="AJ49" s="15" t="s">
        <v>83</v>
      </c>
      <c r="AK49" s="15"/>
      <c r="AL49" s="15"/>
      <c r="AM49" s="15"/>
      <c r="AN49" s="15"/>
      <c r="AO49" s="15"/>
    </row>
    <row r="50" spans="1:41" s="13" customFormat="1" ht="31.5" customHeight="1" x14ac:dyDescent="0.3">
      <c r="A50" s="15" t="s">
        <v>1598</v>
      </c>
      <c r="B50" s="15" t="s">
        <v>74</v>
      </c>
      <c r="C50" s="15" t="s">
        <v>1419</v>
      </c>
      <c r="D50" s="15">
        <f ca="1">'강재석 퇴사'!N6</f>
        <v>50</v>
      </c>
      <c r="E50" s="15" t="s">
        <v>99</v>
      </c>
      <c r="F50" s="15" t="s">
        <v>102</v>
      </c>
      <c r="G50" s="15"/>
      <c r="H50" s="15"/>
      <c r="I50" s="15" t="str">
        <f>'강재석 퇴사'!E8</f>
        <v>서울 관악구 조원동</v>
      </c>
      <c r="J50" s="15" t="str">
        <f>'강재석 퇴사'!Q19</f>
        <v>대졸</v>
      </c>
      <c r="K50" s="15" t="str">
        <f>'강재석 퇴사'!I19</f>
        <v>성균관대</v>
      </c>
      <c r="L50" s="15" t="str">
        <f>'강재석 퇴사'!L19</f>
        <v>디자인과</v>
      </c>
      <c r="M50" s="13" t="s">
        <v>1673</v>
      </c>
      <c r="N50" s="14">
        <f t="shared" ca="1" si="6"/>
        <v>19.095890410958905</v>
      </c>
      <c r="O50" s="15">
        <f ca="1">$A$1-P50</f>
        <v>6970</v>
      </c>
      <c r="P50" s="29">
        <f>'강재석 퇴사'!E3</f>
        <v>39143</v>
      </c>
      <c r="Q50" s="24">
        <f t="shared" si="7"/>
        <v>2007</v>
      </c>
      <c r="R50" s="24">
        <f t="shared" si="8"/>
        <v>3</v>
      </c>
      <c r="S50" s="24">
        <f t="shared" si="9"/>
        <v>2</v>
      </c>
      <c r="T50" s="15" t="s">
        <v>1629</v>
      </c>
      <c r="U50" s="33">
        <v>41698</v>
      </c>
      <c r="V50" s="30">
        <v>2014</v>
      </c>
      <c r="W50" s="30">
        <v>2</v>
      </c>
      <c r="X50" s="30">
        <v>28</v>
      </c>
      <c r="Y50" s="31" t="s">
        <v>1641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15" t="s">
        <v>86</v>
      </c>
      <c r="AK50" s="15"/>
      <c r="AL50" s="15"/>
      <c r="AM50" s="15"/>
      <c r="AN50" s="15"/>
      <c r="AO50" s="15"/>
    </row>
    <row r="51" spans="1:41" ht="31.5" customHeight="1" x14ac:dyDescent="0.3">
      <c r="A51" s="15" t="s">
        <v>1599</v>
      </c>
      <c r="B51" s="15" t="s">
        <v>1939</v>
      </c>
      <c r="C51" s="15" t="s">
        <v>1942</v>
      </c>
      <c r="D51" s="15">
        <f ca="1">이치영_퇴사!N6</f>
        <v>49</v>
      </c>
      <c r="E51" s="15"/>
      <c r="F51" s="15" t="s">
        <v>68</v>
      </c>
      <c r="G51" s="15">
        <v>2</v>
      </c>
      <c r="H51" s="15"/>
      <c r="I51" s="15" t="str">
        <f>이치영_퇴사!E8</f>
        <v>경기도 안양시 동안구</v>
      </c>
      <c r="J51" s="15" t="str">
        <f>이치영_퇴사!Q19</f>
        <v>대졸</v>
      </c>
      <c r="K51" s="15" t="str">
        <f>이치영_퇴사!I19</f>
        <v>서울시립대학교</v>
      </c>
      <c r="L51" s="15" t="str">
        <f>이치영_퇴사!L19</f>
        <v>수학과</v>
      </c>
      <c r="M51" s="13" t="s">
        <v>1674</v>
      </c>
      <c r="N51" s="14">
        <f t="shared" ca="1" si="6"/>
        <v>19.013698630136986</v>
      </c>
      <c r="O51" s="15">
        <f ca="1">$A$1-P51</f>
        <v>6940</v>
      </c>
      <c r="P51" s="29">
        <f>이치영_퇴사!E3</f>
        <v>39173</v>
      </c>
      <c r="Q51" s="24">
        <f t="shared" si="7"/>
        <v>2007</v>
      </c>
      <c r="R51" s="24">
        <f t="shared" si="8"/>
        <v>4</v>
      </c>
      <c r="S51" s="24">
        <f t="shared" si="9"/>
        <v>1</v>
      </c>
      <c r="T51" s="15" t="s">
        <v>1629</v>
      </c>
      <c r="U51" s="33">
        <v>43131</v>
      </c>
      <c r="V51" s="30">
        <v>2018</v>
      </c>
      <c r="W51" s="30">
        <v>1</v>
      </c>
      <c r="X51" s="30">
        <v>31</v>
      </c>
      <c r="Y51" s="31" t="s">
        <v>2012</v>
      </c>
      <c r="Z51" s="31"/>
      <c r="AA51" s="31"/>
      <c r="AB51" s="31"/>
      <c r="AC51" s="32">
        <v>40909</v>
      </c>
      <c r="AD51" s="31"/>
      <c r="AE51" s="31"/>
      <c r="AF51" s="31"/>
      <c r="AG51" s="31"/>
      <c r="AH51" s="31"/>
      <c r="AI51" s="31"/>
      <c r="AJ51" s="15" t="s">
        <v>86</v>
      </c>
      <c r="AK51" s="15"/>
      <c r="AL51" s="15"/>
      <c r="AM51" s="15"/>
      <c r="AN51" s="15"/>
      <c r="AO51" s="15"/>
    </row>
    <row r="52" spans="1:41" ht="31.5" customHeight="1" x14ac:dyDescent="0.3">
      <c r="A52" s="62" t="s">
        <v>1600</v>
      </c>
      <c r="B52" s="15" t="s">
        <v>1941</v>
      </c>
      <c r="C52" s="15"/>
      <c r="D52" s="15">
        <f ca="1">김길중_퇴사!N6</f>
        <v>59</v>
      </c>
      <c r="E52" s="15"/>
      <c r="F52" s="15" t="s">
        <v>68</v>
      </c>
      <c r="G52" s="15">
        <v>1</v>
      </c>
      <c r="H52" s="15"/>
      <c r="I52" s="15" t="str">
        <f>김길중_퇴사!E8</f>
        <v>경기도 수원시 권선구</v>
      </c>
      <c r="J52" s="15" t="str">
        <f>김길중_퇴사!Q19</f>
        <v>대졸</v>
      </c>
      <c r="K52" s="15" t="str">
        <f>김길중_퇴사!I19</f>
        <v>경북대학교</v>
      </c>
      <c r="L52" s="15" t="str">
        <f>김길중_퇴사!L19</f>
        <v>교육학과</v>
      </c>
      <c r="M52" s="13" t="s">
        <v>1651</v>
      </c>
      <c r="N52" s="14">
        <f t="shared" ca="1" si="6"/>
        <v>18.512328767123286</v>
      </c>
      <c r="O52" s="15">
        <f ca="1">$A$1-P52</f>
        <v>6757</v>
      </c>
      <c r="P52" s="29">
        <f>김길중_퇴사!E3</f>
        <v>39356</v>
      </c>
      <c r="Q52" s="24">
        <f t="shared" si="7"/>
        <v>2007</v>
      </c>
      <c r="R52" s="24">
        <f t="shared" si="8"/>
        <v>10</v>
      </c>
      <c r="S52" s="24">
        <f t="shared" si="9"/>
        <v>1</v>
      </c>
      <c r="T52" s="15" t="s">
        <v>1629</v>
      </c>
      <c r="U52" s="33">
        <v>44742</v>
      </c>
      <c r="V52" s="30">
        <v>2022</v>
      </c>
      <c r="W52" s="30">
        <v>6</v>
      </c>
      <c r="X52" s="30">
        <v>30</v>
      </c>
      <c r="Y52" s="31"/>
      <c r="Z52" s="31"/>
      <c r="AA52" s="31" t="s">
        <v>86</v>
      </c>
      <c r="AB52" s="31"/>
      <c r="AC52" s="31"/>
      <c r="AD52" s="31"/>
      <c r="AE52" s="32">
        <v>39814</v>
      </c>
      <c r="AF52" s="32">
        <v>41275</v>
      </c>
      <c r="AG52" s="65"/>
      <c r="AH52" s="31"/>
      <c r="AI52" s="31"/>
      <c r="AJ52" s="66" t="s">
        <v>1911</v>
      </c>
      <c r="AK52" s="15"/>
      <c r="AL52" s="15"/>
      <c r="AM52" s="15"/>
      <c r="AN52" s="15"/>
      <c r="AO52" s="15"/>
    </row>
    <row r="53" spans="1:41" ht="31.5" customHeight="1" x14ac:dyDescent="0.3">
      <c r="A53" s="15" t="s">
        <v>1735</v>
      </c>
      <c r="B53" s="15" t="s">
        <v>74</v>
      </c>
      <c r="C53" s="15" t="s">
        <v>1592</v>
      </c>
      <c r="D53" s="15">
        <f ca="1">'최보나 퇴사'!N6</f>
        <v>46</v>
      </c>
      <c r="E53" s="15"/>
      <c r="F53" s="15" t="s">
        <v>68</v>
      </c>
      <c r="G53" s="15">
        <v>2</v>
      </c>
      <c r="H53" s="15"/>
      <c r="I53" s="15" t="str">
        <f>'최보나 퇴사'!E8</f>
        <v>경기도 구리시 인창동</v>
      </c>
      <c r="J53" s="15" t="str">
        <f>'최보나 퇴사'!Q19</f>
        <v>석사</v>
      </c>
      <c r="K53" s="15" t="str">
        <f>'최보나 퇴사'!I21</f>
        <v>이화여대</v>
      </c>
      <c r="L53" s="15" t="str">
        <f>'최보나 퇴사'!K21</f>
        <v>시각정보디자인</v>
      </c>
      <c r="M53" s="13" t="s">
        <v>1736</v>
      </c>
      <c r="N53" s="14">
        <f t="shared" ca="1" si="6"/>
        <v>18.512328767123286</v>
      </c>
      <c r="O53" s="15">
        <f ca="1">$A$1-P53</f>
        <v>6757</v>
      </c>
      <c r="P53" s="29">
        <f>'최보나 퇴사'!E3</f>
        <v>39356</v>
      </c>
      <c r="Q53" s="24">
        <f t="shared" si="7"/>
        <v>2007</v>
      </c>
      <c r="R53" s="24">
        <f t="shared" si="8"/>
        <v>10</v>
      </c>
      <c r="S53" s="24">
        <f t="shared" si="9"/>
        <v>1</v>
      </c>
      <c r="T53" s="15" t="s">
        <v>1629</v>
      </c>
      <c r="U53" s="33">
        <v>41639</v>
      </c>
      <c r="V53" s="30">
        <v>2013</v>
      </c>
      <c r="W53" s="30">
        <v>12</v>
      </c>
      <c r="X53" s="30">
        <v>31</v>
      </c>
      <c r="Y53" s="31" t="s">
        <v>1737</v>
      </c>
      <c r="Z53" s="31"/>
      <c r="AA53" s="31" t="s">
        <v>907</v>
      </c>
      <c r="AB53" s="32">
        <v>39814</v>
      </c>
      <c r="AC53" s="32">
        <v>41634</v>
      </c>
      <c r="AD53" s="31"/>
      <c r="AE53" s="31"/>
      <c r="AF53" s="31"/>
      <c r="AG53" s="31"/>
      <c r="AH53" s="31"/>
      <c r="AI53" s="31"/>
      <c r="AJ53" s="15" t="s">
        <v>86</v>
      </c>
      <c r="AK53" s="15"/>
      <c r="AL53" s="15"/>
      <c r="AM53" s="15"/>
      <c r="AN53" s="15"/>
      <c r="AO53" s="15"/>
    </row>
    <row r="54" spans="1:41" ht="31.5" customHeight="1" x14ac:dyDescent="0.3">
      <c r="A54" s="15" t="s">
        <v>1632</v>
      </c>
      <c r="B54" s="15" t="s">
        <v>188</v>
      </c>
      <c r="C54" s="15" t="s">
        <v>189</v>
      </c>
      <c r="D54" s="15">
        <f ca="1">'김현주 퇴사'!N6</f>
        <v>47</v>
      </c>
      <c r="E54" s="15"/>
      <c r="F54" s="15" t="s">
        <v>68</v>
      </c>
      <c r="G54" s="15">
        <v>1</v>
      </c>
      <c r="H54" s="15"/>
      <c r="I54" s="15"/>
      <c r="J54" s="15" t="str">
        <f>'김현주 퇴사'!Q19</f>
        <v>석사</v>
      </c>
      <c r="K54" s="15" t="str">
        <f>'김현주 퇴사'!I21</f>
        <v>홍익대</v>
      </c>
      <c r="L54" s="15" t="str">
        <f>'김현주 퇴사'!K21</f>
        <v>의상학과</v>
      </c>
      <c r="M54" s="13"/>
      <c r="N54" s="14">
        <f t="shared" si="6"/>
        <v>12.180821917808219</v>
      </c>
      <c r="O54" s="15">
        <f>$U$72-P54</f>
        <v>4446</v>
      </c>
      <c r="P54" s="29">
        <f>'김현주 퇴사'!E3</f>
        <v>39384</v>
      </c>
      <c r="Q54" s="24">
        <f t="shared" si="7"/>
        <v>2007</v>
      </c>
      <c r="R54" s="24">
        <f t="shared" si="8"/>
        <v>10</v>
      </c>
      <c r="S54" s="24">
        <f t="shared" si="9"/>
        <v>29</v>
      </c>
      <c r="T54" s="15" t="s">
        <v>1629</v>
      </c>
      <c r="U54" s="33">
        <f>'김현주 퇴사'!O3</f>
        <v>41333</v>
      </c>
      <c r="V54" s="57">
        <f>YEAR(U54)</f>
        <v>2013</v>
      </c>
      <c r="W54" s="57">
        <f>MONTH(U54)</f>
        <v>2</v>
      </c>
      <c r="X54" s="57">
        <f>DAY(U54)</f>
        <v>28</v>
      </c>
      <c r="Y54" s="31" t="s">
        <v>1640</v>
      </c>
      <c r="Z54" s="31"/>
      <c r="AA54" s="31" t="s">
        <v>907</v>
      </c>
      <c r="AB54" s="31"/>
      <c r="AC54" s="31"/>
      <c r="AD54" s="31"/>
      <c r="AE54" s="31"/>
      <c r="AF54" s="31"/>
      <c r="AG54" s="31"/>
      <c r="AH54" s="31"/>
      <c r="AI54" s="31"/>
      <c r="AJ54" s="15" t="s">
        <v>86</v>
      </c>
      <c r="AK54" s="15"/>
      <c r="AL54" s="15"/>
      <c r="AM54" s="15"/>
      <c r="AN54" s="15"/>
      <c r="AO54" s="15"/>
    </row>
    <row r="55" spans="1:41" s="13" customFormat="1" ht="31.5" customHeight="1" x14ac:dyDescent="0.3">
      <c r="A55" s="15" t="s">
        <v>1601</v>
      </c>
      <c r="B55" s="15" t="s">
        <v>1906</v>
      </c>
      <c r="C55" s="15"/>
      <c r="D55" s="15">
        <f ca="1">김재근_퇴사!N6</f>
        <v>64</v>
      </c>
      <c r="E55" s="15" t="s">
        <v>99</v>
      </c>
      <c r="F55" s="15" t="s">
        <v>68</v>
      </c>
      <c r="G55" s="15">
        <v>2</v>
      </c>
      <c r="H55" s="15"/>
      <c r="I55" s="15" t="str">
        <f>김재근_퇴사!E8</f>
        <v>경기도 고양시 일산동구</v>
      </c>
      <c r="J55" s="15" t="str">
        <f>김재근_퇴사!Q19</f>
        <v>대졸</v>
      </c>
      <c r="K55" s="15" t="str">
        <f>김재근_퇴사!I19</f>
        <v>서울대학교</v>
      </c>
      <c r="L55" s="15" t="str">
        <f>김재근_퇴사!L19</f>
        <v>철학과</v>
      </c>
      <c r="M55" s="13" t="s">
        <v>1650</v>
      </c>
      <c r="N55" s="14">
        <f t="shared" ca="1" si="6"/>
        <v>17.676712328767124</v>
      </c>
      <c r="O55" s="15">
        <f ca="1">$A$1-P55</f>
        <v>6452</v>
      </c>
      <c r="P55" s="29">
        <f>김재근_퇴사!E3</f>
        <v>39661</v>
      </c>
      <c r="Q55" s="24">
        <f t="shared" si="7"/>
        <v>2008</v>
      </c>
      <c r="R55" s="24">
        <f t="shared" si="8"/>
        <v>8</v>
      </c>
      <c r="S55" s="24">
        <f t="shared" si="9"/>
        <v>1</v>
      </c>
      <c r="T55" s="15" t="s">
        <v>1919</v>
      </c>
      <c r="U55" s="33">
        <v>42185</v>
      </c>
      <c r="V55" s="30">
        <v>2015</v>
      </c>
      <c r="W55" s="30">
        <v>6</v>
      </c>
      <c r="X55" s="30">
        <v>30</v>
      </c>
      <c r="Y55" s="31" t="s">
        <v>1920</v>
      </c>
      <c r="Z55" s="31"/>
      <c r="AA55" s="31" t="s">
        <v>1627</v>
      </c>
      <c r="AB55" s="31"/>
      <c r="AC55" s="31"/>
      <c r="AD55" s="31"/>
      <c r="AE55" s="31"/>
      <c r="AF55" s="31"/>
      <c r="AG55" s="32">
        <v>41974</v>
      </c>
      <c r="AH55" s="31"/>
      <c r="AI55" s="31"/>
      <c r="AJ55" s="15" t="s">
        <v>1909</v>
      </c>
      <c r="AK55" s="15"/>
      <c r="AL55" s="15"/>
      <c r="AM55" s="15"/>
      <c r="AN55" s="15"/>
      <c r="AO55" s="15"/>
    </row>
    <row r="56" spans="1:41" s="13" customFormat="1" ht="31.5" customHeight="1" x14ac:dyDescent="0.3">
      <c r="A56" s="44" t="s">
        <v>1633</v>
      </c>
      <c r="B56" s="15" t="s">
        <v>74</v>
      </c>
      <c r="C56" s="44" t="s">
        <v>1593</v>
      </c>
      <c r="D56" s="44">
        <f ca="1">'강민영 퇴사'!N6</f>
        <v>48</v>
      </c>
      <c r="E56" s="44"/>
      <c r="F56" s="44" t="s">
        <v>102</v>
      </c>
      <c r="G56" s="44"/>
      <c r="H56" s="44"/>
      <c r="I56" s="44"/>
      <c r="J56" s="44" t="str">
        <f>'강민영 퇴사'!Q19</f>
        <v>대졸</v>
      </c>
      <c r="K56" s="44" t="str">
        <f>'강민영 퇴사'!I19</f>
        <v>홍익대학교</v>
      </c>
      <c r="L56" s="44" t="str">
        <f>'강민영 퇴사'!L19:M19</f>
        <v>교육학</v>
      </c>
      <c r="N56" s="14">
        <f t="shared" si="6"/>
        <v>6.8739726027397259</v>
      </c>
      <c r="O56" s="15">
        <f>$U$73-P56</f>
        <v>2509</v>
      </c>
      <c r="P56" s="45">
        <f>'강민영 퇴사'!E3</f>
        <v>39783</v>
      </c>
      <c r="Q56" s="24">
        <f t="shared" si="7"/>
        <v>2008</v>
      </c>
      <c r="R56" s="24">
        <f t="shared" si="8"/>
        <v>12</v>
      </c>
      <c r="S56" s="24">
        <f t="shared" si="9"/>
        <v>1</v>
      </c>
      <c r="T56" s="44" t="s">
        <v>1629</v>
      </c>
      <c r="U56" s="29">
        <f>'강민영 퇴사'!O3</f>
        <v>41455</v>
      </c>
      <c r="V56" s="24">
        <f>YEAR(U56)</f>
        <v>2013</v>
      </c>
      <c r="W56" s="24">
        <f>MONTH(U56)</f>
        <v>6</v>
      </c>
      <c r="X56" s="24">
        <f>DAY(U56)</f>
        <v>30</v>
      </c>
      <c r="Y56" s="15" t="s">
        <v>1642</v>
      </c>
      <c r="Z56" s="44"/>
      <c r="AA56" s="44" t="s">
        <v>83</v>
      </c>
      <c r="AB56" s="44"/>
      <c r="AC56" s="44"/>
      <c r="AD56" s="44"/>
      <c r="AE56" s="44"/>
      <c r="AF56" s="44"/>
      <c r="AG56" s="44"/>
      <c r="AH56" s="44"/>
      <c r="AI56" s="44"/>
      <c r="AJ56" s="44" t="s">
        <v>86</v>
      </c>
      <c r="AK56" s="44"/>
      <c r="AL56" s="44"/>
      <c r="AM56" s="44"/>
      <c r="AN56" s="44"/>
      <c r="AO56" s="44"/>
    </row>
    <row r="57" spans="1:41" s="13" customFormat="1" ht="31.5" customHeight="1" x14ac:dyDescent="0.3">
      <c r="A57" s="35" t="s">
        <v>1606</v>
      </c>
      <c r="B57" s="35" t="s">
        <v>1905</v>
      </c>
      <c r="C57" s="35" t="s">
        <v>189</v>
      </c>
      <c r="D57" s="35">
        <f ca="1">김민식_퇴사!N6</f>
        <v>55</v>
      </c>
      <c r="E57" s="35" t="s">
        <v>99</v>
      </c>
      <c r="F57" s="35" t="s">
        <v>68</v>
      </c>
      <c r="G57" s="35">
        <v>2</v>
      </c>
      <c r="H57" s="35"/>
      <c r="I57" s="35" t="str">
        <f>김민식_퇴사!E8</f>
        <v>서울시 노원구 중계본동</v>
      </c>
      <c r="J57" s="35" t="str">
        <f>김민식_퇴사!Q19</f>
        <v>대졸</v>
      </c>
      <c r="K57" s="35" t="str">
        <f>김민식_퇴사!I20</f>
        <v>고려대학교</v>
      </c>
      <c r="L57" s="35" t="str">
        <f>김민식_퇴사!L20</f>
        <v>수학과</v>
      </c>
      <c r="M57" s="13" t="s">
        <v>1658</v>
      </c>
      <c r="N57" s="14">
        <f t="shared" ca="1" si="6"/>
        <v>16.761643835616439</v>
      </c>
      <c r="O57" s="15">
        <f ca="1">$A$1-P57</f>
        <v>6118</v>
      </c>
      <c r="P57" s="46">
        <f>김민식_퇴사!E3</f>
        <v>39995</v>
      </c>
      <c r="Q57" s="24">
        <f t="shared" si="7"/>
        <v>2009</v>
      </c>
      <c r="R57" s="24">
        <f t="shared" si="8"/>
        <v>7</v>
      </c>
      <c r="S57" s="24">
        <f t="shared" si="9"/>
        <v>1</v>
      </c>
      <c r="T57" s="35" t="s">
        <v>1919</v>
      </c>
      <c r="U57" s="29">
        <v>42247</v>
      </c>
      <c r="V57" s="15">
        <v>2015</v>
      </c>
      <c r="W57" s="15">
        <v>8</v>
      </c>
      <c r="X57" s="15">
        <v>31</v>
      </c>
      <c r="Y57" s="15" t="s">
        <v>1921</v>
      </c>
      <c r="Z57" s="35"/>
      <c r="AA57" s="35" t="s">
        <v>153</v>
      </c>
      <c r="AB57" s="35"/>
      <c r="AC57" s="35"/>
      <c r="AD57" s="35"/>
      <c r="AE57" s="46">
        <v>41640</v>
      </c>
      <c r="AF57" s="35"/>
      <c r="AG57" s="35"/>
      <c r="AH57" s="35"/>
      <c r="AI57" s="35"/>
      <c r="AJ57" s="35" t="s">
        <v>145</v>
      </c>
      <c r="AK57" s="35"/>
      <c r="AL57" s="35"/>
      <c r="AM57" s="35"/>
      <c r="AN57" s="35"/>
      <c r="AO57" s="35"/>
    </row>
    <row r="58" spans="1:41" s="13" customFormat="1" ht="31.5" customHeight="1" x14ac:dyDescent="0.3">
      <c r="A58" s="34" t="s">
        <v>1608</v>
      </c>
      <c r="B58" s="15" t="s">
        <v>98</v>
      </c>
      <c r="C58" s="35" t="s">
        <v>1228</v>
      </c>
      <c r="D58" s="34">
        <f ca="1">유민재_퇴사!N6</f>
        <v>45</v>
      </c>
      <c r="E58" s="34" t="s">
        <v>99</v>
      </c>
      <c r="F58" s="34" t="s">
        <v>102</v>
      </c>
      <c r="G58" s="34"/>
      <c r="H58" s="34"/>
      <c r="I58" s="34" t="str">
        <f>유민재_퇴사!E8</f>
        <v xml:space="preserve"> 서울시 강남구 일원동</v>
      </c>
      <c r="J58" s="34" t="str">
        <f>유민재_퇴사!Q19</f>
        <v>대졸</v>
      </c>
      <c r="K58" s="34" t="str">
        <f>유민재_퇴사!I20</f>
        <v>고려대학교</v>
      </c>
      <c r="L58" s="34" t="str">
        <f>유민재_퇴사!L20</f>
        <v>심리학</v>
      </c>
      <c r="M58" s="13" t="s">
        <v>1653</v>
      </c>
      <c r="N58" s="14">
        <f t="shared" ca="1" si="6"/>
        <v>16.13150684931507</v>
      </c>
      <c r="O58" s="15">
        <f ca="1">$A$1-P58</f>
        <v>5888</v>
      </c>
      <c r="P58" s="36">
        <f>유민재_퇴사!E3</f>
        <v>40225</v>
      </c>
      <c r="Q58" s="24">
        <f t="shared" si="7"/>
        <v>2010</v>
      </c>
      <c r="R58" s="24">
        <f t="shared" si="8"/>
        <v>2</v>
      </c>
      <c r="S58" s="24">
        <f t="shared" si="9"/>
        <v>16</v>
      </c>
      <c r="T58" s="34" t="s">
        <v>1629</v>
      </c>
      <c r="U58" s="29">
        <v>42185</v>
      </c>
      <c r="V58" s="15">
        <v>2015</v>
      </c>
      <c r="W58" s="15">
        <v>6</v>
      </c>
      <c r="X58" s="15">
        <v>30</v>
      </c>
      <c r="Y58" s="15" t="s">
        <v>1868</v>
      </c>
      <c r="Z58" s="34"/>
      <c r="AA58" s="34" t="s">
        <v>83</v>
      </c>
      <c r="AB58" s="34"/>
      <c r="AC58" s="36">
        <v>41275</v>
      </c>
      <c r="AD58" s="34"/>
      <c r="AE58" s="34"/>
      <c r="AF58" s="34"/>
      <c r="AG58" s="34"/>
      <c r="AH58" s="34"/>
      <c r="AI58" s="34"/>
      <c r="AJ58" s="34" t="s">
        <v>86</v>
      </c>
      <c r="AK58" s="34"/>
      <c r="AL58" s="34"/>
      <c r="AM58" s="34"/>
      <c r="AN58" s="34"/>
      <c r="AO58" s="34"/>
    </row>
    <row r="59" spans="1:41" s="13" customFormat="1" ht="31.5" customHeight="1" x14ac:dyDescent="0.3">
      <c r="A59" s="34" t="s">
        <v>1609</v>
      </c>
      <c r="B59" s="15" t="s">
        <v>631</v>
      </c>
      <c r="C59" s="35" t="s">
        <v>825</v>
      </c>
      <c r="D59" s="34">
        <f ca="1">'노정현 퇴사'!N6</f>
        <v>47</v>
      </c>
      <c r="E59" s="34"/>
      <c r="F59" s="34" t="s">
        <v>102</v>
      </c>
      <c r="G59" s="34"/>
      <c r="H59" s="34"/>
      <c r="I59" s="34" t="str">
        <f>'노정현 퇴사'!E8</f>
        <v>경기도 성남시 분당구</v>
      </c>
      <c r="J59" s="34" t="str">
        <f>'노정현 퇴사'!Q19</f>
        <v>대졸</v>
      </c>
      <c r="K59" s="34" t="str">
        <f>'노정현 퇴사'!I20</f>
        <v>경희대학교</v>
      </c>
      <c r="L59" s="34" t="str">
        <f>'노정현 퇴사'!L20</f>
        <v>산업공학</v>
      </c>
      <c r="M59" s="13" t="s">
        <v>1677</v>
      </c>
      <c r="N59" s="14">
        <f t="shared" ca="1" si="6"/>
        <v>15.509589041095891</v>
      </c>
      <c r="O59" s="15">
        <f ca="1">$A$1-P59</f>
        <v>5661</v>
      </c>
      <c r="P59" s="36">
        <f>'노정현 퇴사'!E3</f>
        <v>40452</v>
      </c>
      <c r="Q59" s="24">
        <f t="shared" si="7"/>
        <v>2010</v>
      </c>
      <c r="R59" s="24">
        <f t="shared" si="8"/>
        <v>10</v>
      </c>
      <c r="S59" s="24">
        <f t="shared" si="9"/>
        <v>1</v>
      </c>
      <c r="T59" s="34" t="s">
        <v>1629</v>
      </c>
      <c r="U59" s="33">
        <v>41973</v>
      </c>
      <c r="V59" s="30">
        <v>2014</v>
      </c>
      <c r="W59" s="30">
        <v>11</v>
      </c>
      <c r="X59" s="30">
        <v>30</v>
      </c>
      <c r="Y59" s="31" t="s">
        <v>1901</v>
      </c>
      <c r="Z59" s="37"/>
      <c r="AA59" s="37" t="s">
        <v>83</v>
      </c>
      <c r="AB59" s="37"/>
      <c r="AC59" s="38">
        <v>40909</v>
      </c>
      <c r="AD59" s="37"/>
      <c r="AE59" s="37"/>
      <c r="AF59" s="37"/>
      <c r="AG59" s="37" t="s">
        <v>1691</v>
      </c>
      <c r="AH59" s="37"/>
      <c r="AI59" s="37"/>
      <c r="AJ59" s="34" t="s">
        <v>86</v>
      </c>
      <c r="AK59" s="34"/>
      <c r="AL59" s="34"/>
      <c r="AM59" s="34"/>
      <c r="AN59" s="34"/>
      <c r="AO59" s="34"/>
    </row>
    <row r="60" spans="1:41" s="13" customFormat="1" ht="31.5" customHeight="1" x14ac:dyDescent="0.3">
      <c r="A60" s="34" t="s">
        <v>1634</v>
      </c>
      <c r="B60" s="15" t="s">
        <v>98</v>
      </c>
      <c r="C60" s="35" t="s">
        <v>1228</v>
      </c>
      <c r="D60" s="34">
        <f ca="1">'왕준표 퇴사'!N6</f>
        <v>45</v>
      </c>
      <c r="E60" s="34" t="s">
        <v>99</v>
      </c>
      <c r="F60" s="34" t="s">
        <v>102</v>
      </c>
      <c r="G60" s="34"/>
      <c r="H60" s="34"/>
      <c r="I60" s="34"/>
      <c r="J60" s="34" t="str">
        <f>'왕준표 퇴사'!Q19</f>
        <v>대졸</v>
      </c>
      <c r="K60" s="34" t="str">
        <f>'왕준표 퇴사'!I19</f>
        <v>성균관대</v>
      </c>
      <c r="L60" s="34" t="str">
        <f>'왕준표 퇴사'!L19:M19</f>
        <v>경영학부</v>
      </c>
      <c r="N60" s="14">
        <f t="shared" si="6"/>
        <v>6.6657534246575345</v>
      </c>
      <c r="O60" s="15">
        <f>$U$74-P60</f>
        <v>2433</v>
      </c>
      <c r="P60" s="36">
        <f>'왕준표 퇴사'!E3</f>
        <v>40677</v>
      </c>
      <c r="Q60" s="24">
        <f t="shared" si="7"/>
        <v>2011</v>
      </c>
      <c r="R60" s="24">
        <f t="shared" si="8"/>
        <v>5</v>
      </c>
      <c r="S60" s="24">
        <f t="shared" si="9"/>
        <v>14</v>
      </c>
      <c r="T60" s="34" t="s">
        <v>1629</v>
      </c>
      <c r="U60" s="33">
        <f>'왕준표 퇴사'!O3</f>
        <v>41152</v>
      </c>
      <c r="V60" s="57">
        <f>YEAR(U60)</f>
        <v>2012</v>
      </c>
      <c r="W60" s="57">
        <f>MONTH(U60)</f>
        <v>8</v>
      </c>
      <c r="X60" s="57">
        <f>DAY(U60)</f>
        <v>31</v>
      </c>
      <c r="Y60" s="31" t="s">
        <v>1641</v>
      </c>
      <c r="Z60" s="37"/>
      <c r="AA60" s="37" t="s">
        <v>907</v>
      </c>
      <c r="AB60" s="37"/>
      <c r="AC60" s="37"/>
      <c r="AD60" s="37"/>
      <c r="AE60" s="37"/>
      <c r="AF60" s="37"/>
      <c r="AG60" s="37"/>
      <c r="AH60" s="37"/>
      <c r="AI60" s="37"/>
      <c r="AJ60" s="34" t="s">
        <v>907</v>
      </c>
      <c r="AK60" s="34"/>
      <c r="AL60" s="34"/>
      <c r="AM60" s="34"/>
      <c r="AN60" s="34"/>
      <c r="AO60" s="34"/>
    </row>
    <row r="61" spans="1:41" s="13" customFormat="1" ht="31.5" customHeight="1" x14ac:dyDescent="0.3">
      <c r="A61" s="34" t="s">
        <v>1612</v>
      </c>
      <c r="B61" s="15" t="s">
        <v>1941</v>
      </c>
      <c r="C61" s="35" t="s">
        <v>1945</v>
      </c>
      <c r="D61" s="34">
        <f ca="1">김용권_퇴사!N6</f>
        <v>43</v>
      </c>
      <c r="E61" s="34" t="s">
        <v>1910</v>
      </c>
      <c r="F61" s="34" t="s">
        <v>102</v>
      </c>
      <c r="G61" s="34"/>
      <c r="H61" s="34"/>
      <c r="I61" s="34" t="str">
        <f>김용권_퇴사!E8</f>
        <v>경기도 광주시 송정동</v>
      </c>
      <c r="J61" s="34" t="str">
        <f>김용권_퇴사!Q19</f>
        <v>대졸</v>
      </c>
      <c r="K61" s="34" t="str">
        <f>김용권_퇴사!I20</f>
        <v>숭실대학교</v>
      </c>
      <c r="L61" s="34" t="str">
        <f>김용권_퇴사!L20</f>
        <v>수학과</v>
      </c>
      <c r="M61" s="13" t="s">
        <v>1679</v>
      </c>
      <c r="N61" s="14">
        <f t="shared" ca="1" si="6"/>
        <v>14.6</v>
      </c>
      <c r="O61" s="15">
        <f ca="1">$A$1-P61</f>
        <v>5329</v>
      </c>
      <c r="P61" s="36">
        <f>김용권_퇴사!E3</f>
        <v>40784</v>
      </c>
      <c r="Q61" s="24">
        <f t="shared" si="7"/>
        <v>2011</v>
      </c>
      <c r="R61" s="24">
        <f t="shared" si="8"/>
        <v>8</v>
      </c>
      <c r="S61" s="24">
        <f t="shared" si="9"/>
        <v>29</v>
      </c>
      <c r="T61" s="34" t="s">
        <v>1629</v>
      </c>
      <c r="U61" s="33">
        <v>42916</v>
      </c>
      <c r="V61" s="30">
        <v>2017</v>
      </c>
      <c r="W61" s="30">
        <v>6</v>
      </c>
      <c r="X61" s="30">
        <v>30</v>
      </c>
      <c r="Y61" s="31" t="s">
        <v>2013</v>
      </c>
      <c r="Z61" s="37"/>
      <c r="AA61" s="37" t="s">
        <v>907</v>
      </c>
      <c r="AB61" s="38">
        <v>41275</v>
      </c>
      <c r="AC61" s="37"/>
      <c r="AD61" s="37"/>
      <c r="AE61" s="37"/>
      <c r="AF61" s="37"/>
      <c r="AG61" s="37"/>
      <c r="AH61" s="37"/>
      <c r="AI61" s="37"/>
      <c r="AJ61" s="34" t="s">
        <v>83</v>
      </c>
      <c r="AK61" s="34"/>
      <c r="AL61" s="34"/>
      <c r="AM61" s="34"/>
      <c r="AN61" s="34"/>
      <c r="AO61" s="34"/>
    </row>
    <row r="62" spans="1:41" s="13" customFormat="1" ht="31.5" customHeight="1" x14ac:dyDescent="0.3">
      <c r="A62" s="34" t="s">
        <v>1613</v>
      </c>
      <c r="B62" s="15" t="s">
        <v>74</v>
      </c>
      <c r="C62" s="35" t="s">
        <v>1419</v>
      </c>
      <c r="D62" s="34">
        <f ca="1">'유종찬 퇴사'!N6</f>
        <v>44</v>
      </c>
      <c r="E62" s="34" t="s">
        <v>99</v>
      </c>
      <c r="F62" s="34" t="s">
        <v>102</v>
      </c>
      <c r="G62" s="34"/>
      <c r="H62" s="34"/>
      <c r="I62" s="34" t="str">
        <f>'유종찬 퇴사'!E8</f>
        <v>서울시 관악구</v>
      </c>
      <c r="J62" s="34" t="str">
        <f>'유종찬 퇴사'!Q19</f>
        <v>고졸</v>
      </c>
      <c r="K62" s="34" t="str">
        <f>'유종찬 퇴사'!I19</f>
        <v>화곡고등학교</v>
      </c>
      <c r="L62" s="34"/>
      <c r="M62" s="13" t="s">
        <v>1680</v>
      </c>
      <c r="N62" s="14">
        <f t="shared" ca="1" si="6"/>
        <v>14.424657534246576</v>
      </c>
      <c r="O62" s="15">
        <f ca="1">$A$1-P62</f>
        <v>5265</v>
      </c>
      <c r="P62" s="36">
        <f>'유종찬 퇴사'!E3</f>
        <v>40848</v>
      </c>
      <c r="Q62" s="24">
        <f t="shared" si="7"/>
        <v>2011</v>
      </c>
      <c r="R62" s="24">
        <f t="shared" si="8"/>
        <v>11</v>
      </c>
      <c r="S62" s="24">
        <f t="shared" si="9"/>
        <v>1</v>
      </c>
      <c r="T62" s="34" t="s">
        <v>1629</v>
      </c>
      <c r="U62" s="33">
        <v>41730</v>
      </c>
      <c r="V62" s="30">
        <v>2014</v>
      </c>
      <c r="W62" s="30">
        <v>4</v>
      </c>
      <c r="X62" s="30">
        <v>1</v>
      </c>
      <c r="Y62" s="31" t="s">
        <v>1641</v>
      </c>
      <c r="Z62" s="38">
        <v>40848</v>
      </c>
      <c r="AA62" s="37" t="s">
        <v>907</v>
      </c>
      <c r="AB62" s="37"/>
      <c r="AC62" s="37"/>
      <c r="AD62" s="37"/>
      <c r="AE62" s="37"/>
      <c r="AF62" s="37"/>
      <c r="AG62" s="37"/>
      <c r="AH62" s="37"/>
      <c r="AI62" s="37"/>
      <c r="AJ62" s="34" t="s">
        <v>907</v>
      </c>
      <c r="AK62" s="34"/>
      <c r="AL62" s="34"/>
      <c r="AM62" s="34"/>
      <c r="AN62" s="34"/>
      <c r="AO62" s="34"/>
    </row>
    <row r="63" spans="1:41" s="13" customFormat="1" ht="31.5" customHeight="1" x14ac:dyDescent="0.3">
      <c r="A63" s="34" t="s">
        <v>1635</v>
      </c>
      <c r="B63" s="35" t="s">
        <v>98</v>
      </c>
      <c r="C63" s="35" t="s">
        <v>1228</v>
      </c>
      <c r="D63" s="34">
        <f ca="1">이항녕_퇴사!N6</f>
        <v>50</v>
      </c>
      <c r="E63" s="34" t="s">
        <v>99</v>
      </c>
      <c r="F63" s="34" t="s">
        <v>68</v>
      </c>
      <c r="G63" s="34"/>
      <c r="H63" s="34"/>
      <c r="I63" s="34"/>
      <c r="J63" s="34" t="str">
        <f>이항녕_퇴사!Q19</f>
        <v>석사</v>
      </c>
      <c r="K63" s="34" t="str">
        <f>이항녕_퇴사!I19</f>
        <v xml:space="preserve">경희대학교
</v>
      </c>
      <c r="L63" s="34" t="str">
        <f>이항녕_퇴사!L19</f>
        <v xml:space="preserve">경영대학원 </v>
      </c>
      <c r="N63" s="14">
        <f t="shared" si="6"/>
        <v>1.5671232876712329</v>
      </c>
      <c r="O63" s="15">
        <f>$U$75-P63</f>
        <v>572</v>
      </c>
      <c r="P63" s="36">
        <f>이항녕_퇴사!E3</f>
        <v>40858</v>
      </c>
      <c r="Q63" s="24">
        <f t="shared" si="7"/>
        <v>2011</v>
      </c>
      <c r="R63" s="24">
        <f t="shared" si="8"/>
        <v>11</v>
      </c>
      <c r="S63" s="24">
        <f t="shared" si="9"/>
        <v>11</v>
      </c>
      <c r="T63" s="34" t="s">
        <v>1629</v>
      </c>
      <c r="U63" s="33">
        <f>이항녕_퇴사!O3</f>
        <v>41239</v>
      </c>
      <c r="V63" s="57">
        <f>YEAR(U63)</f>
        <v>2012</v>
      </c>
      <c r="W63" s="57">
        <f>MONTH(U63)</f>
        <v>11</v>
      </c>
      <c r="X63" s="57">
        <f>DAY(U63)</f>
        <v>26</v>
      </c>
      <c r="Y63" s="31" t="s">
        <v>1641</v>
      </c>
      <c r="Z63" s="37"/>
      <c r="AA63" s="37" t="s">
        <v>86</v>
      </c>
      <c r="AB63" s="37"/>
      <c r="AC63" s="37"/>
      <c r="AD63" s="37"/>
      <c r="AE63" s="37"/>
      <c r="AF63" s="37"/>
      <c r="AG63" s="37"/>
      <c r="AH63" s="37"/>
      <c r="AI63" s="37"/>
      <c r="AJ63" s="34" t="s">
        <v>86</v>
      </c>
      <c r="AK63" s="34"/>
      <c r="AL63" s="34"/>
      <c r="AM63" s="34"/>
      <c r="AN63" s="34"/>
      <c r="AO63" s="34"/>
    </row>
    <row r="64" spans="1:41" s="13" customFormat="1" ht="31.5" customHeight="1" x14ac:dyDescent="0.3">
      <c r="A64" s="34" t="s">
        <v>1614</v>
      </c>
      <c r="B64" s="35" t="s">
        <v>74</v>
      </c>
      <c r="C64" s="35" t="s">
        <v>1419</v>
      </c>
      <c r="D64" s="34">
        <f ca="1">'박여진 퇴사'!N6</f>
        <v>43</v>
      </c>
      <c r="E64" s="34"/>
      <c r="F64" s="34" t="s">
        <v>68</v>
      </c>
      <c r="G64" s="34"/>
      <c r="H64" s="34"/>
      <c r="I64" s="34" t="str">
        <f>'박여진 퇴사'!E8</f>
        <v>서울시 서초구 방배동</v>
      </c>
      <c r="J64" s="34" t="str">
        <f>'박여진 퇴사'!Q19</f>
        <v>대졸</v>
      </c>
      <c r="K64" s="34" t="str">
        <f>'박여진 퇴사'!I19</f>
        <v>두원공과대학</v>
      </c>
      <c r="L64" s="34" t="str">
        <f>'박여진 퇴사'!L19</f>
        <v>산업디자인</v>
      </c>
      <c r="N64" s="14">
        <f t="shared" ca="1" si="6"/>
        <v>14.257534246575343</v>
      </c>
      <c r="O64" s="15">
        <f ca="1">$A$1-P64</f>
        <v>5204</v>
      </c>
      <c r="P64" s="36">
        <f>'박여진 퇴사'!E3</f>
        <v>40909</v>
      </c>
      <c r="Q64" s="24">
        <f t="shared" si="7"/>
        <v>2012</v>
      </c>
      <c r="R64" s="24">
        <f t="shared" si="8"/>
        <v>1</v>
      </c>
      <c r="S64" s="24">
        <f t="shared" si="9"/>
        <v>1</v>
      </c>
      <c r="T64" s="34" t="s">
        <v>1629</v>
      </c>
      <c r="U64" s="33">
        <v>41621</v>
      </c>
      <c r="V64" s="30">
        <v>2013</v>
      </c>
      <c r="W64" s="30">
        <v>12</v>
      </c>
      <c r="X64" s="30">
        <v>13</v>
      </c>
      <c r="Y64" s="31" t="s">
        <v>1641</v>
      </c>
      <c r="Z64" s="38">
        <v>40909</v>
      </c>
      <c r="AA64" s="37" t="s">
        <v>907</v>
      </c>
      <c r="AB64" s="37"/>
      <c r="AC64" s="37"/>
      <c r="AD64" s="37"/>
      <c r="AE64" s="37"/>
      <c r="AF64" s="37"/>
      <c r="AG64" s="37"/>
      <c r="AH64" s="37"/>
      <c r="AI64" s="37"/>
      <c r="AJ64" s="34" t="s">
        <v>907</v>
      </c>
      <c r="AK64" s="34"/>
      <c r="AL64" s="34"/>
      <c r="AM64" s="34"/>
      <c r="AN64" s="34"/>
      <c r="AO64" s="34"/>
    </row>
    <row r="65" spans="1:41" s="13" customFormat="1" ht="31.5" customHeight="1" x14ac:dyDescent="0.3">
      <c r="A65" s="34" t="s">
        <v>1615</v>
      </c>
      <c r="B65" s="35" t="s">
        <v>1905</v>
      </c>
      <c r="C65" s="35" t="s">
        <v>189</v>
      </c>
      <c r="D65" s="34">
        <f ca="1">정혜영_퇴사!N6</f>
        <v>44</v>
      </c>
      <c r="E65" s="34"/>
      <c r="F65" s="34" t="s">
        <v>102</v>
      </c>
      <c r="G65" s="34"/>
      <c r="H65" s="34"/>
      <c r="I65" s="34" t="str">
        <f>정혜영_퇴사!E8</f>
        <v>경기도 성남시 분당구</v>
      </c>
      <c r="J65" s="34" t="str">
        <f>정혜영_퇴사!Q19</f>
        <v>대졸</v>
      </c>
      <c r="K65" s="34" t="str">
        <f>정혜영_퇴사!I20</f>
        <v>한양사이버대학교</v>
      </c>
      <c r="L65" s="34" t="str">
        <f>정혜영_퇴사!L20</f>
        <v>아동학과</v>
      </c>
      <c r="M65" s="13" t="s">
        <v>1661</v>
      </c>
      <c r="N65" s="14">
        <f t="shared" ca="1" si="6"/>
        <v>14.254794520547945</v>
      </c>
      <c r="O65" s="15">
        <f ca="1">$A$1-P65</f>
        <v>5203</v>
      </c>
      <c r="P65" s="36">
        <f>정혜영_퇴사!E3</f>
        <v>40910</v>
      </c>
      <c r="Q65" s="24">
        <f t="shared" si="7"/>
        <v>2012</v>
      </c>
      <c r="R65" s="24">
        <f t="shared" si="8"/>
        <v>1</v>
      </c>
      <c r="S65" s="24">
        <f t="shared" si="9"/>
        <v>2</v>
      </c>
      <c r="T65" s="34" t="s">
        <v>1629</v>
      </c>
      <c r="U65" s="33">
        <v>42124</v>
      </c>
      <c r="V65" s="30">
        <v>2015</v>
      </c>
      <c r="W65" s="30">
        <v>4</v>
      </c>
      <c r="X65" s="30">
        <v>30</v>
      </c>
      <c r="Y65" s="31" t="s">
        <v>1913</v>
      </c>
      <c r="Z65" s="37"/>
      <c r="AA65" s="37" t="s">
        <v>907</v>
      </c>
      <c r="AB65" s="38">
        <v>41275</v>
      </c>
      <c r="AC65" s="37"/>
      <c r="AD65" s="37"/>
      <c r="AE65" s="37"/>
      <c r="AF65" s="37"/>
      <c r="AG65" s="37"/>
      <c r="AH65" s="37"/>
      <c r="AI65" s="37"/>
      <c r="AJ65" s="34" t="s">
        <v>83</v>
      </c>
      <c r="AK65" s="34"/>
      <c r="AL65" s="34"/>
      <c r="AM65" s="34"/>
      <c r="AN65" s="34"/>
      <c r="AO65" s="34"/>
    </row>
    <row r="66" spans="1:41" ht="31.5" customHeight="1" x14ac:dyDescent="0.3">
      <c r="A66" s="15" t="s">
        <v>1638</v>
      </c>
      <c r="B66" s="15" t="s">
        <v>74</v>
      </c>
      <c r="C66" s="15" t="s">
        <v>1593</v>
      </c>
      <c r="D66" s="15">
        <f ca="1">'조진성 퇴사'!N6</f>
        <v>42</v>
      </c>
      <c r="E66" s="15" t="s">
        <v>99</v>
      </c>
      <c r="F66" s="15" t="s">
        <v>102</v>
      </c>
      <c r="G66" s="15"/>
      <c r="H66" s="15"/>
      <c r="I66" s="15"/>
      <c r="J66" s="15" t="str">
        <f>'조진성 퇴사'!Q19</f>
        <v>대졸</v>
      </c>
      <c r="K66" s="15" t="str">
        <f>'조진성 퇴사'!I19</f>
        <v>단국대학교</v>
      </c>
      <c r="L66" s="15" t="str">
        <f>'조진성 퇴사'!L19:M19</f>
        <v>영문/광고</v>
      </c>
      <c r="M66" s="13"/>
      <c r="N66" s="14">
        <f t="shared" si="6"/>
        <v>3.9945205479452053</v>
      </c>
      <c r="O66" s="15">
        <f>$U$79-P66</f>
        <v>1458</v>
      </c>
      <c r="P66" s="29">
        <f>전선민_퇴사!E3</f>
        <v>40933</v>
      </c>
      <c r="Q66" s="24">
        <f t="shared" si="7"/>
        <v>2012</v>
      </c>
      <c r="R66" s="24">
        <f t="shared" si="8"/>
        <v>1</v>
      </c>
      <c r="S66" s="24">
        <f t="shared" si="9"/>
        <v>25</v>
      </c>
      <c r="T66" s="15" t="s">
        <v>1629</v>
      </c>
      <c r="U66" s="33">
        <f>'조진성 퇴사'!O3</f>
        <v>41402</v>
      </c>
      <c r="V66" s="57">
        <f>YEAR(U66)</f>
        <v>2013</v>
      </c>
      <c r="W66" s="57">
        <f>MONTH(U66)</f>
        <v>5</v>
      </c>
      <c r="X66" s="57">
        <f>DAY(U66)</f>
        <v>8</v>
      </c>
      <c r="Y66" s="31" t="s">
        <v>1644</v>
      </c>
      <c r="Z66" s="31"/>
      <c r="AA66" s="31" t="s">
        <v>907</v>
      </c>
      <c r="AB66" s="31"/>
      <c r="AC66" s="31"/>
      <c r="AD66" s="31"/>
      <c r="AE66" s="31"/>
      <c r="AF66" s="31"/>
      <c r="AG66" s="31"/>
      <c r="AH66" s="31"/>
      <c r="AI66" s="31"/>
      <c r="AJ66" s="15" t="s">
        <v>907</v>
      </c>
      <c r="AK66" s="15"/>
      <c r="AL66" s="15"/>
      <c r="AM66" s="15"/>
      <c r="AN66" s="15"/>
      <c r="AO66" s="15"/>
    </row>
    <row r="67" spans="1:41" ht="31.5" customHeight="1" x14ac:dyDescent="0.3">
      <c r="A67" s="15" t="s">
        <v>1636</v>
      </c>
      <c r="B67" s="15" t="s">
        <v>188</v>
      </c>
      <c r="C67" s="15" t="s">
        <v>189</v>
      </c>
      <c r="D67" s="15">
        <f ca="1">'정호은 퇴사'!N6</f>
        <v>41</v>
      </c>
      <c r="E67" s="15" t="s">
        <v>99</v>
      </c>
      <c r="F67" s="15" t="s">
        <v>102</v>
      </c>
      <c r="G67" s="15"/>
      <c r="H67" s="15"/>
      <c r="I67" s="15"/>
      <c r="J67" s="15" t="str">
        <f>'정호은 퇴사'!Q18</f>
        <v>대졸</v>
      </c>
      <c r="K67" s="15" t="str">
        <f>'정호은 퇴사'!I20</f>
        <v>중앙대</v>
      </c>
      <c r="L67" s="15" t="str">
        <f>'정호은 퇴사'!L20:M20</f>
        <v>수학과</v>
      </c>
      <c r="M67" s="13"/>
      <c r="N67" s="14">
        <f t="shared" si="6"/>
        <v>5.3095890410958901</v>
      </c>
      <c r="O67" s="15">
        <f>$U$76-P67</f>
        <v>1938</v>
      </c>
      <c r="P67" s="29">
        <f>'정호은 퇴사'!E3</f>
        <v>40933</v>
      </c>
      <c r="Q67" s="24">
        <f t="shared" si="7"/>
        <v>2012</v>
      </c>
      <c r="R67" s="24">
        <f t="shared" si="8"/>
        <v>1</v>
      </c>
      <c r="S67" s="24">
        <f t="shared" si="9"/>
        <v>25</v>
      </c>
      <c r="T67" s="15" t="s">
        <v>1629</v>
      </c>
      <c r="U67" s="33">
        <f>'정호은 퇴사'!O3</f>
        <v>41486</v>
      </c>
      <c r="V67" s="57">
        <f>YEAR(U67)</f>
        <v>2013</v>
      </c>
      <c r="W67" s="57">
        <f>MONTH(U67)</f>
        <v>7</v>
      </c>
      <c r="X67" s="57">
        <f>DAY(U67)</f>
        <v>31</v>
      </c>
      <c r="Y67" s="31" t="s">
        <v>1643</v>
      </c>
      <c r="Z67" s="31"/>
      <c r="AA67" s="31" t="s">
        <v>907</v>
      </c>
      <c r="AB67" s="31"/>
      <c r="AC67" s="31"/>
      <c r="AD67" s="31"/>
      <c r="AE67" s="31"/>
      <c r="AF67" s="31"/>
      <c r="AG67" s="31"/>
      <c r="AH67" s="31"/>
      <c r="AI67" s="31"/>
      <c r="AJ67" s="15" t="s">
        <v>907</v>
      </c>
      <c r="AK67" s="15"/>
      <c r="AL67" s="15"/>
      <c r="AM67" s="15"/>
      <c r="AN67" s="15"/>
      <c r="AO67" s="15"/>
    </row>
    <row r="68" spans="1:41" ht="30.75" customHeight="1" x14ac:dyDescent="0.3">
      <c r="A68" s="15" t="s">
        <v>1637</v>
      </c>
      <c r="B68" s="15" t="s">
        <v>74</v>
      </c>
      <c r="C68" s="15" t="s">
        <v>1593</v>
      </c>
      <c r="D68" s="15">
        <f ca="1">전선민_퇴사!N6</f>
        <v>42</v>
      </c>
      <c r="E68" s="15" t="s">
        <v>99</v>
      </c>
      <c r="F68" s="15" t="s">
        <v>102</v>
      </c>
      <c r="G68" s="15"/>
      <c r="H68" s="15"/>
      <c r="I68" s="15"/>
      <c r="J68" s="15" t="str">
        <f>전선민_퇴사!Q19</f>
        <v>대졸</v>
      </c>
      <c r="K68" s="15" t="str">
        <f>전선민_퇴사!I19</f>
        <v>고려대학교</v>
      </c>
      <c r="L68" s="15" t="str">
        <f>전선민_퇴사!L19</f>
        <v>고고미술사학과</v>
      </c>
      <c r="M68" s="13"/>
      <c r="N68" s="14">
        <f t="shared" si="6"/>
        <v>3.2082191780821918</v>
      </c>
      <c r="O68" s="15">
        <f>$U$77-P68</f>
        <v>1171</v>
      </c>
      <c r="P68" s="29">
        <f>전선민_퇴사!E3</f>
        <v>40933</v>
      </c>
      <c r="Q68" s="24">
        <f t="shared" si="7"/>
        <v>2012</v>
      </c>
      <c r="R68" s="24">
        <f t="shared" si="8"/>
        <v>1</v>
      </c>
      <c r="S68" s="24">
        <f t="shared" si="9"/>
        <v>25</v>
      </c>
      <c r="T68" s="15" t="s">
        <v>1629</v>
      </c>
      <c r="U68" s="33">
        <f>전선민_퇴사!O3</f>
        <v>41121</v>
      </c>
      <c r="V68" s="57">
        <f>YEAR(U68)</f>
        <v>2012</v>
      </c>
      <c r="W68" s="57">
        <f>MONTH(U68)</f>
        <v>7</v>
      </c>
      <c r="X68" s="57">
        <f>DAY(U68)</f>
        <v>31</v>
      </c>
      <c r="Y68" s="31" t="s">
        <v>1641</v>
      </c>
      <c r="Z68" s="31"/>
      <c r="AA68" s="31" t="s">
        <v>907</v>
      </c>
      <c r="AB68" s="31"/>
      <c r="AC68" s="31"/>
      <c r="AD68" s="31"/>
      <c r="AE68" s="31"/>
      <c r="AF68" s="31"/>
      <c r="AG68" s="31"/>
      <c r="AH68" s="31"/>
      <c r="AI68" s="31"/>
      <c r="AJ68" s="15" t="s">
        <v>907</v>
      </c>
      <c r="AK68" s="15"/>
      <c r="AL68" s="15"/>
      <c r="AM68" s="15"/>
      <c r="AN68" s="15"/>
      <c r="AO68" s="15"/>
    </row>
    <row r="69" spans="1:41" s="13" customFormat="1" ht="30.75" customHeight="1" x14ac:dyDescent="0.3">
      <c r="A69" s="13" t="s">
        <v>1616</v>
      </c>
      <c r="B69" s="13" t="s">
        <v>114</v>
      </c>
      <c r="C69" s="13" t="s">
        <v>115</v>
      </c>
      <c r="D69" s="13">
        <f ca="1">'이종명 퇴사'!N6</f>
        <v>47</v>
      </c>
      <c r="E69" s="13" t="s">
        <v>99</v>
      </c>
      <c r="F69" s="13" t="s">
        <v>68</v>
      </c>
      <c r="G69" s="13">
        <v>1</v>
      </c>
      <c r="I69" s="13" t="str">
        <f>'이종명 퇴사'!E8</f>
        <v>경기도 광주시 쌍령동</v>
      </c>
      <c r="J69" s="13" t="str">
        <f>'이종명 퇴사'!Q19</f>
        <v>석사</v>
      </c>
      <c r="K69" s="13" t="str">
        <f>'이종명 퇴사'!I20</f>
        <v>청운대학교</v>
      </c>
      <c r="L69" s="13" t="str">
        <f>'이종명 퇴사'!L20</f>
        <v>정보산업대학원</v>
      </c>
      <c r="M69" s="13" t="s">
        <v>1681</v>
      </c>
      <c r="N69" s="14">
        <f t="shared" ca="1" si="6"/>
        <v>14.191780821917808</v>
      </c>
      <c r="O69" s="15">
        <f ca="1">$A$1-P69</f>
        <v>5180</v>
      </c>
      <c r="P69" s="68">
        <f>'이종명 퇴사'!E3</f>
        <v>40933</v>
      </c>
      <c r="Q69" s="24">
        <f t="shared" si="7"/>
        <v>2012</v>
      </c>
      <c r="R69" s="24">
        <f t="shared" si="8"/>
        <v>1</v>
      </c>
      <c r="S69" s="24">
        <f t="shared" si="9"/>
        <v>25</v>
      </c>
      <c r="T69" s="13" t="s">
        <v>1629</v>
      </c>
      <c r="U69" s="68">
        <v>42063</v>
      </c>
      <c r="V69" s="15">
        <v>2015</v>
      </c>
      <c r="W69" s="15">
        <v>2</v>
      </c>
      <c r="X69" s="15">
        <v>28</v>
      </c>
      <c r="Y69" s="13" t="s">
        <v>1913</v>
      </c>
      <c r="AA69" s="13" t="s">
        <v>83</v>
      </c>
      <c r="AJ69" s="13" t="s">
        <v>83</v>
      </c>
    </row>
    <row r="70" spans="1:41" s="13" customFormat="1" ht="30.75" customHeight="1" x14ac:dyDescent="0.3">
      <c r="A70" s="13" t="s">
        <v>1646</v>
      </c>
      <c r="B70" s="13" t="s">
        <v>188</v>
      </c>
      <c r="C70" s="13" t="s">
        <v>189</v>
      </c>
      <c r="D70" s="13">
        <f ca="1">'박종주 퇴사'!N6</f>
        <v>42</v>
      </c>
      <c r="F70" s="13" t="s">
        <v>102</v>
      </c>
      <c r="J70" s="13" t="str">
        <f>'박종주 퇴사'!Q19</f>
        <v>대졸</v>
      </c>
      <c r="K70" s="13" t="str">
        <f>'박종주 퇴사'!I20</f>
        <v>경희대학교</v>
      </c>
      <c r="L70" s="13" t="str">
        <f>'박종주 퇴사'!K20</f>
        <v xml:space="preserve"> 국어국문</v>
      </c>
      <c r="M70" s="13" t="s">
        <v>1663</v>
      </c>
      <c r="N70" s="14">
        <f t="shared" si="6"/>
        <v>2.8164383561643835</v>
      </c>
      <c r="O70" s="15">
        <f>$U$78-P70</f>
        <v>1028</v>
      </c>
      <c r="P70" s="68">
        <f>'박종주 퇴사'!E3</f>
        <v>40945</v>
      </c>
      <c r="Q70" s="24">
        <f t="shared" si="7"/>
        <v>2012</v>
      </c>
      <c r="R70" s="24">
        <f t="shared" si="8"/>
        <v>2</v>
      </c>
      <c r="S70" s="24">
        <f t="shared" si="9"/>
        <v>6</v>
      </c>
      <c r="T70" s="13" t="s">
        <v>1629</v>
      </c>
      <c r="U70" s="68">
        <f>'박종주 퇴사'!O3</f>
        <v>41586</v>
      </c>
      <c r="V70" s="24">
        <f>YEAR(U70)</f>
        <v>2013</v>
      </c>
      <c r="W70" s="24">
        <f>MONTH(U70)</f>
        <v>11</v>
      </c>
      <c r="X70" s="24">
        <f>DAY(U70)</f>
        <v>8</v>
      </c>
      <c r="Y70" s="13" t="s">
        <v>1647</v>
      </c>
      <c r="AA70" s="13" t="s">
        <v>907</v>
      </c>
      <c r="AJ70" s="13" t="s">
        <v>907</v>
      </c>
    </row>
    <row r="71" spans="1:41" s="13" customFormat="1" ht="30.75" customHeight="1" x14ac:dyDescent="0.3">
      <c r="A71" s="13" t="s">
        <v>1617</v>
      </c>
      <c r="B71" s="13" t="s">
        <v>1941</v>
      </c>
      <c r="C71" s="13" t="s">
        <v>1944</v>
      </c>
      <c r="D71" s="13">
        <f ca="1">강철구_퇴사!N6</f>
        <v>42</v>
      </c>
      <c r="E71" s="13" t="s">
        <v>99</v>
      </c>
      <c r="F71" s="13" t="s">
        <v>1922</v>
      </c>
      <c r="I71" s="13" t="str">
        <f>강철구_퇴사!E8</f>
        <v>서울시 성동구</v>
      </c>
      <c r="J71" s="13" t="str">
        <f>강철구_퇴사!Q19</f>
        <v>대졸</v>
      </c>
      <c r="K71" s="13" t="str">
        <f>강철구_퇴사!I19</f>
        <v>가톨릭대학교</v>
      </c>
      <c r="L71" s="13" t="str">
        <f>강철구_퇴사!K19</f>
        <v xml:space="preserve"> 경영학과</v>
      </c>
      <c r="M71" s="13" t="s">
        <v>1682</v>
      </c>
      <c r="N71" s="14">
        <f t="shared" ca="1" si="6"/>
        <v>14.158904109589042</v>
      </c>
      <c r="O71" s="15">
        <f ca="1">$A$1-P71</f>
        <v>5168</v>
      </c>
      <c r="P71" s="68">
        <f>강철구_퇴사!E3</f>
        <v>40945</v>
      </c>
      <c r="Q71" s="24">
        <f t="shared" si="7"/>
        <v>2012</v>
      </c>
      <c r="R71" s="24">
        <f t="shared" si="8"/>
        <v>2</v>
      </c>
      <c r="S71" s="24">
        <f t="shared" si="9"/>
        <v>6</v>
      </c>
      <c r="T71" s="13" t="s">
        <v>1629</v>
      </c>
      <c r="U71" s="68">
        <v>42977</v>
      </c>
      <c r="V71" s="15">
        <v>2017</v>
      </c>
      <c r="W71" s="15">
        <v>8</v>
      </c>
      <c r="X71" s="15">
        <v>30</v>
      </c>
      <c r="Y71" s="13" t="s">
        <v>2013</v>
      </c>
      <c r="AA71" s="13" t="s">
        <v>907</v>
      </c>
      <c r="AE71" s="68">
        <v>41640</v>
      </c>
      <c r="AJ71" s="13" t="s">
        <v>83</v>
      </c>
    </row>
    <row r="72" spans="1:41" s="13" customFormat="1" ht="30.75" customHeight="1" x14ac:dyDescent="0.3">
      <c r="A72" s="64" t="s">
        <v>1618</v>
      </c>
      <c r="B72" s="13" t="s">
        <v>1939</v>
      </c>
      <c r="C72" s="13" t="s">
        <v>1942</v>
      </c>
      <c r="D72" s="13">
        <f ca="1">이유미_퇴사!N6</f>
        <v>45</v>
      </c>
      <c r="F72" s="13" t="s">
        <v>68</v>
      </c>
      <c r="G72" s="13">
        <v>1</v>
      </c>
      <c r="H72" s="68"/>
      <c r="I72" s="13" t="str">
        <f>이유미_퇴사!E8</f>
        <v>경기도 용인시 수지구</v>
      </c>
      <c r="J72" s="13" t="str">
        <f>이유미_퇴사!Q19</f>
        <v>대졸</v>
      </c>
      <c r="K72" s="13" t="str">
        <f>이유미_퇴사!I19</f>
        <v>충북대학교</v>
      </c>
      <c r="L72" s="13" t="str">
        <f>이유미_퇴사!L19</f>
        <v>수학과</v>
      </c>
      <c r="M72" s="13" t="s">
        <v>1683</v>
      </c>
      <c r="N72" s="14">
        <f t="shared" ca="1" si="6"/>
        <v>14.12054794520548</v>
      </c>
      <c r="O72" s="15">
        <f ca="1">$A$1-P72</f>
        <v>5154</v>
      </c>
      <c r="P72" s="68">
        <f>이유미_퇴사!E3</f>
        <v>40959</v>
      </c>
      <c r="Q72" s="24">
        <f t="shared" si="7"/>
        <v>2012</v>
      </c>
      <c r="R72" s="24">
        <f t="shared" si="8"/>
        <v>2</v>
      </c>
      <c r="S72" s="24">
        <f t="shared" si="9"/>
        <v>20</v>
      </c>
      <c r="T72" s="13" t="s">
        <v>1629</v>
      </c>
      <c r="U72" s="68">
        <v>43830</v>
      </c>
      <c r="V72" s="15"/>
      <c r="W72" s="15"/>
      <c r="X72" s="15"/>
      <c r="AA72" s="13" t="s">
        <v>83</v>
      </c>
      <c r="AJ72" s="13" t="s">
        <v>83</v>
      </c>
    </row>
    <row r="73" spans="1:41" s="13" customFormat="1" ht="30.75" customHeight="1" x14ac:dyDescent="0.3">
      <c r="A73" s="13" t="s">
        <v>1619</v>
      </c>
      <c r="B73" s="13" t="s">
        <v>114</v>
      </c>
      <c r="C73" s="13" t="s">
        <v>115</v>
      </c>
      <c r="D73" s="13">
        <f ca="1">오준영_퇴사!N6</f>
        <v>39</v>
      </c>
      <c r="E73" s="13" t="s">
        <v>99</v>
      </c>
      <c r="F73" s="13" t="s">
        <v>102</v>
      </c>
      <c r="I73" s="13" t="str">
        <f>오준영_퇴사!E8</f>
        <v>경기도 광명시 광명5동</v>
      </c>
      <c r="J73" s="13" t="str">
        <f>오준영_퇴사!Q19</f>
        <v>대졸</v>
      </c>
      <c r="K73" s="13" t="str">
        <f>오준영_퇴사!I20</f>
        <v>백석대학교</v>
      </c>
      <c r="L73" s="13" t="str">
        <f>오준영_퇴사!K20</f>
        <v>국문학(복수:경영)</v>
      </c>
      <c r="M73" s="13" t="s">
        <v>1684</v>
      </c>
      <c r="N73" s="14">
        <f t="shared" ca="1" si="6"/>
        <v>14.082191780821917</v>
      </c>
      <c r="O73" s="15">
        <f ca="1">$A$1-P73</f>
        <v>5140</v>
      </c>
      <c r="P73" s="68">
        <f>오준영_퇴사!E3</f>
        <v>40973</v>
      </c>
      <c r="Q73" s="24">
        <f t="shared" si="7"/>
        <v>2012</v>
      </c>
      <c r="R73" s="24">
        <f t="shared" si="8"/>
        <v>3</v>
      </c>
      <c r="S73" s="24">
        <f t="shared" si="9"/>
        <v>5</v>
      </c>
      <c r="T73" s="13" t="s">
        <v>1629</v>
      </c>
      <c r="U73" s="68">
        <v>42292</v>
      </c>
      <c r="V73" s="15">
        <v>2015</v>
      </c>
      <c r="W73" s="15">
        <v>10</v>
      </c>
      <c r="X73" s="15">
        <v>15</v>
      </c>
      <c r="Y73" s="13" t="s">
        <v>1916</v>
      </c>
      <c r="AA73" s="13" t="s">
        <v>907</v>
      </c>
      <c r="AJ73" s="13" t="s">
        <v>907</v>
      </c>
    </row>
    <row r="74" spans="1:41" s="13" customFormat="1" ht="30.75" customHeight="1" x14ac:dyDescent="0.3">
      <c r="A74" s="13" t="s">
        <v>1620</v>
      </c>
      <c r="B74" s="13" t="s">
        <v>1941</v>
      </c>
      <c r="C74" s="13" t="s">
        <v>1944</v>
      </c>
      <c r="D74" s="13">
        <f ca="1">박대헌_퇴사!N6</f>
        <v>40</v>
      </c>
      <c r="E74" s="13" t="s">
        <v>99</v>
      </c>
      <c r="F74" s="13" t="s">
        <v>1922</v>
      </c>
      <c r="I74" s="13" t="str">
        <f>박대헌_퇴사!E8</f>
        <v>인천시 남동구 간석4동</v>
      </c>
      <c r="J74" s="13" t="str">
        <f>박대헌_퇴사!Q19</f>
        <v>대졸</v>
      </c>
      <c r="K74" s="13" t="str">
        <f>박대헌_퇴사!I20</f>
        <v>충주대학교</v>
      </c>
      <c r="L74" s="13" t="str">
        <f>박대헌_퇴사!K20</f>
        <v>중국어과</v>
      </c>
      <c r="M74" s="13" t="s">
        <v>1654</v>
      </c>
      <c r="N74" s="14">
        <f t="shared" ca="1" si="6"/>
        <v>13.315068493150685</v>
      </c>
      <c r="O74" s="15">
        <f ca="1">$A$1-P74</f>
        <v>4860</v>
      </c>
      <c r="P74" s="68">
        <f>박대헌_퇴사!E3</f>
        <v>41253</v>
      </c>
      <c r="Q74" s="24">
        <f t="shared" si="7"/>
        <v>2012</v>
      </c>
      <c r="R74" s="24">
        <f t="shared" si="8"/>
        <v>12</v>
      </c>
      <c r="S74" s="24">
        <f t="shared" si="9"/>
        <v>10</v>
      </c>
      <c r="T74" s="13" t="s">
        <v>1629</v>
      </c>
      <c r="U74" s="68">
        <v>43110</v>
      </c>
      <c r="V74" s="15">
        <v>2018</v>
      </c>
      <c r="W74" s="15">
        <v>1</v>
      </c>
      <c r="X74" s="15">
        <v>10</v>
      </c>
      <c r="Y74" s="13" t="s">
        <v>2013</v>
      </c>
      <c r="AA74" s="13" t="s">
        <v>907</v>
      </c>
      <c r="AJ74" s="13" t="s">
        <v>907</v>
      </c>
    </row>
    <row r="75" spans="1:41" s="13" customFormat="1" ht="30.75" customHeight="1" x14ac:dyDescent="0.3">
      <c r="A75" s="13" t="s">
        <v>1639</v>
      </c>
      <c r="B75" s="13" t="s">
        <v>98</v>
      </c>
      <c r="C75" s="13" t="s">
        <v>1228</v>
      </c>
      <c r="D75" s="13">
        <f ca="1">'김경열 퇴사'!N6</f>
        <v>41</v>
      </c>
      <c r="E75" s="13" t="s">
        <v>99</v>
      </c>
      <c r="F75" s="13" t="s">
        <v>102</v>
      </c>
      <c r="J75" s="13" t="str">
        <f>'김경열 퇴사'!Q19</f>
        <v>대졸</v>
      </c>
      <c r="K75" s="13" t="str">
        <f>'김경열 퇴사'!I20</f>
        <v>충북대학교</v>
      </c>
      <c r="L75" s="13" t="str">
        <f>'김경열 퇴사'!K20</f>
        <v>사회교육학</v>
      </c>
      <c r="N75" s="14">
        <f t="shared" si="6"/>
        <v>1.6136986301369862</v>
      </c>
      <c r="O75" s="15">
        <f>$U$80-P75</f>
        <v>589</v>
      </c>
      <c r="P75" s="68">
        <f>'김경열 퇴사'!E3</f>
        <v>41253</v>
      </c>
      <c r="Q75" s="24">
        <f t="shared" si="7"/>
        <v>2012</v>
      </c>
      <c r="R75" s="24">
        <f t="shared" si="8"/>
        <v>12</v>
      </c>
      <c r="S75" s="24">
        <f t="shared" si="9"/>
        <v>10</v>
      </c>
      <c r="T75" s="13" t="s">
        <v>1629</v>
      </c>
      <c r="U75" s="68">
        <f>'김경열 퇴사'!O3</f>
        <v>41430</v>
      </c>
      <c r="V75" s="24">
        <f>YEAR(U75)</f>
        <v>2013</v>
      </c>
      <c r="W75" s="24">
        <f>MONTH(U75)</f>
        <v>6</v>
      </c>
      <c r="X75" s="24">
        <f>DAY(U75)</f>
        <v>5</v>
      </c>
      <c r="Y75" s="13" t="s">
        <v>1645</v>
      </c>
      <c r="AA75" s="13" t="s">
        <v>907</v>
      </c>
      <c r="AJ75" s="13" t="s">
        <v>907</v>
      </c>
    </row>
    <row r="76" spans="1:41" s="13" customFormat="1" ht="30" customHeight="1" x14ac:dyDescent="0.3">
      <c r="A76" s="13" t="s">
        <v>1621</v>
      </c>
      <c r="B76" s="13" t="s">
        <v>1939</v>
      </c>
      <c r="C76" s="13" t="s">
        <v>1942</v>
      </c>
      <c r="D76" s="13">
        <f ca="1">김형인_퇴사!N6</f>
        <v>41</v>
      </c>
      <c r="F76" s="13" t="s">
        <v>68</v>
      </c>
      <c r="G76" s="13">
        <v>1</v>
      </c>
      <c r="I76" s="13" t="str">
        <f>김형인_퇴사!E8</f>
        <v>경기도 수원시 영통구</v>
      </c>
      <c r="J76" s="13" t="str">
        <f>김형인_퇴사!Q19</f>
        <v>대졸</v>
      </c>
      <c r="K76" s="13" t="s">
        <v>1564</v>
      </c>
      <c r="L76" s="13" t="s">
        <v>107</v>
      </c>
      <c r="M76" s="13" t="s">
        <v>1662</v>
      </c>
      <c r="N76" s="14">
        <f t="shared" ca="1" si="6"/>
        <v>12.96986301369863</v>
      </c>
      <c r="O76" s="15">
        <f t="shared" ref="O76:O87" ca="1" si="10">$A$1-P76</f>
        <v>4734</v>
      </c>
      <c r="P76" s="68">
        <f>김형인_퇴사!E3</f>
        <v>41379</v>
      </c>
      <c r="Q76" s="24">
        <f t="shared" si="7"/>
        <v>2013</v>
      </c>
      <c r="R76" s="24">
        <f t="shared" si="8"/>
        <v>4</v>
      </c>
      <c r="S76" s="24">
        <f t="shared" si="9"/>
        <v>15</v>
      </c>
      <c r="T76" s="13" t="s">
        <v>1629</v>
      </c>
      <c r="U76" s="68">
        <v>42871</v>
      </c>
      <c r="V76" s="15">
        <v>2017</v>
      </c>
      <c r="W76" s="15">
        <v>5</v>
      </c>
      <c r="X76" s="15">
        <v>16</v>
      </c>
      <c r="Y76" s="13" t="s">
        <v>2014</v>
      </c>
      <c r="AA76" s="13" t="s">
        <v>907</v>
      </c>
      <c r="AE76" s="68">
        <v>41640</v>
      </c>
      <c r="AJ76" s="13" t="s">
        <v>83</v>
      </c>
    </row>
    <row r="77" spans="1:41" s="13" customFormat="1" ht="30" customHeight="1" x14ac:dyDescent="0.3">
      <c r="A77" s="13" t="s">
        <v>1623</v>
      </c>
      <c r="B77" s="13" t="s">
        <v>1905</v>
      </c>
      <c r="C77" s="13" t="s">
        <v>1907</v>
      </c>
      <c r="D77" s="13">
        <f ca="1">배은서_퇴사!N6</f>
        <v>41</v>
      </c>
      <c r="F77" s="13" t="s">
        <v>68</v>
      </c>
      <c r="I77" s="13" t="str">
        <f>배은서_퇴사!E8</f>
        <v>서울시 서초구 잠원동</v>
      </c>
      <c r="J77" s="13" t="str">
        <f>배은서_퇴사!Q19</f>
        <v>대졸</v>
      </c>
      <c r="K77" s="13" t="str">
        <f>배은서_퇴사!I20</f>
        <v>중앙대학교</v>
      </c>
      <c r="L77" s="13" t="str">
        <f>배은서_퇴사!K20</f>
        <v>경제학</v>
      </c>
      <c r="M77" s="13" t="s">
        <v>1671</v>
      </c>
      <c r="N77" s="14">
        <f t="shared" ca="1" si="6"/>
        <v>12.797260273972602</v>
      </c>
      <c r="O77" s="15">
        <f t="shared" ca="1" si="10"/>
        <v>4671</v>
      </c>
      <c r="P77" s="68">
        <f>배은서_퇴사!E3</f>
        <v>41442</v>
      </c>
      <c r="Q77" s="24">
        <f t="shared" si="7"/>
        <v>2013</v>
      </c>
      <c r="R77" s="24">
        <f t="shared" si="8"/>
        <v>6</v>
      </c>
      <c r="S77" s="24">
        <f t="shared" si="9"/>
        <v>17</v>
      </c>
      <c r="T77" s="13" t="s">
        <v>1629</v>
      </c>
      <c r="U77" s="68">
        <v>42104</v>
      </c>
      <c r="V77" s="15">
        <v>2015</v>
      </c>
      <c r="W77" s="15">
        <v>4</v>
      </c>
      <c r="X77" s="15">
        <v>10</v>
      </c>
      <c r="Y77" s="13" t="s">
        <v>1913</v>
      </c>
      <c r="AA77" s="13" t="s">
        <v>907</v>
      </c>
      <c r="AE77" s="68">
        <v>41640</v>
      </c>
      <c r="AJ77" s="13" t="s">
        <v>83</v>
      </c>
    </row>
    <row r="78" spans="1:41" s="13" customFormat="1" ht="30" customHeight="1" x14ac:dyDescent="0.3">
      <c r="A78" s="13" t="s">
        <v>1622</v>
      </c>
      <c r="B78" s="13" t="s">
        <v>74</v>
      </c>
      <c r="C78" s="13" t="s">
        <v>1593</v>
      </c>
      <c r="D78" s="13">
        <f ca="1">'박용희 퇴사'!N6</f>
        <v>48</v>
      </c>
      <c r="E78" s="13" t="s">
        <v>99</v>
      </c>
      <c r="F78" s="13" t="s">
        <v>102</v>
      </c>
      <c r="I78" s="13" t="str">
        <f>'박용희 퇴사'!E8</f>
        <v>경기도 용인시 수지구</v>
      </c>
      <c r="J78" s="13" t="str">
        <f>'박용희 퇴사'!Q19</f>
        <v>대졸</v>
      </c>
      <c r="K78" s="13" t="str">
        <f>'박용희 퇴사'!I20</f>
        <v>한양대학교</v>
      </c>
      <c r="L78" s="13" t="str">
        <f>'박용희 퇴사'!K20</f>
        <v>프랑스어학</v>
      </c>
      <c r="M78" s="13" t="s">
        <v>1670</v>
      </c>
      <c r="N78" s="14">
        <f t="shared" ca="1" si="6"/>
        <v>12.797260273972602</v>
      </c>
      <c r="O78" s="15">
        <f t="shared" ca="1" si="10"/>
        <v>4671</v>
      </c>
      <c r="P78" s="68">
        <f>'박용희 퇴사'!E3</f>
        <v>41442</v>
      </c>
      <c r="Q78" s="24">
        <f t="shared" si="7"/>
        <v>2013</v>
      </c>
      <c r="R78" s="24">
        <f t="shared" si="8"/>
        <v>6</v>
      </c>
      <c r="S78" s="24">
        <f t="shared" si="9"/>
        <v>17</v>
      </c>
      <c r="T78" s="13" t="s">
        <v>1629</v>
      </c>
      <c r="U78" s="68">
        <v>41973</v>
      </c>
      <c r="V78" s="15">
        <v>2014</v>
      </c>
      <c r="W78" s="15">
        <v>11</v>
      </c>
      <c r="X78" s="15">
        <v>30</v>
      </c>
      <c r="Y78" s="13" t="s">
        <v>1900</v>
      </c>
      <c r="AA78" s="13" t="s">
        <v>86</v>
      </c>
      <c r="AJ78" s="13" t="s">
        <v>86</v>
      </c>
    </row>
    <row r="79" spans="1:41" s="13" customFormat="1" ht="30" customHeight="1" x14ac:dyDescent="0.3">
      <c r="A79" s="13" t="s">
        <v>1625</v>
      </c>
      <c r="B79" s="13" t="s">
        <v>1905</v>
      </c>
      <c r="C79" s="13" t="s">
        <v>1904</v>
      </c>
      <c r="D79" s="13">
        <f ca="1">명수진_퇴사!N6</f>
        <v>44</v>
      </c>
      <c r="F79" s="13" t="s">
        <v>102</v>
      </c>
      <c r="I79" s="13" t="str">
        <f>명수진_퇴사!E8</f>
        <v>서울 강동구 천호3동</v>
      </c>
      <c r="J79" s="13" t="str">
        <f>명수진_퇴사!Q19</f>
        <v>대졸</v>
      </c>
      <c r="K79" s="13" t="str">
        <f>명수진_퇴사!I20</f>
        <v>서울시립대</v>
      </c>
      <c r="L79" s="13" t="str">
        <f>명수진_퇴사!K20</f>
        <v>수학학과</v>
      </c>
      <c r="M79" s="13" t="s">
        <v>1664</v>
      </c>
      <c r="N79" s="14">
        <f t="shared" ca="1" si="6"/>
        <v>12.490410958904109</v>
      </c>
      <c r="O79" s="15">
        <f t="shared" ca="1" si="10"/>
        <v>4559</v>
      </c>
      <c r="P79" s="68">
        <f>명수진_퇴사!E3</f>
        <v>41554</v>
      </c>
      <c r="Q79" s="24">
        <f t="shared" si="7"/>
        <v>2013</v>
      </c>
      <c r="R79" s="24">
        <f t="shared" si="8"/>
        <v>10</v>
      </c>
      <c r="S79" s="24">
        <f t="shared" si="9"/>
        <v>7</v>
      </c>
      <c r="T79" s="13" t="s">
        <v>1919</v>
      </c>
      <c r="U79" s="68">
        <v>42391</v>
      </c>
      <c r="V79" s="15">
        <v>2016</v>
      </c>
      <c r="W79" s="15">
        <v>1</v>
      </c>
      <c r="X79" s="15">
        <v>22</v>
      </c>
      <c r="Y79" s="13" t="s">
        <v>1868</v>
      </c>
      <c r="AA79" s="13" t="s">
        <v>907</v>
      </c>
      <c r="AE79" s="68">
        <v>41640</v>
      </c>
      <c r="AJ79" s="13" t="s">
        <v>83</v>
      </c>
    </row>
    <row r="80" spans="1:41" s="13" customFormat="1" ht="30" customHeight="1" x14ac:dyDescent="0.3">
      <c r="A80" s="13" t="s">
        <v>1626</v>
      </c>
      <c r="B80" s="13" t="s">
        <v>188</v>
      </c>
      <c r="C80" s="13" t="s">
        <v>189</v>
      </c>
      <c r="D80" s="13">
        <f ca="1">'김란아 퇴사'!N6</f>
        <v>39</v>
      </c>
      <c r="F80" s="13" t="s">
        <v>102</v>
      </c>
      <c r="I80" s="13" t="str">
        <f>'김란아 퇴사'!E8</f>
        <v>인천 계양구 작전동</v>
      </c>
      <c r="J80" s="13" t="str">
        <f>'김란아 퇴사'!Q19</f>
        <v>대졸</v>
      </c>
      <c r="K80" s="13" t="str">
        <f>'김란아 퇴사'!I20</f>
        <v>중앙대학교</v>
      </c>
      <c r="L80" s="13" t="str">
        <f>'김란아 퇴사'!K20</f>
        <v>가정교육(수학과)</v>
      </c>
      <c r="M80" s="13" t="s">
        <v>1665</v>
      </c>
      <c r="N80" s="14">
        <f t="shared" ca="1" si="6"/>
        <v>12.490410958904109</v>
      </c>
      <c r="O80" s="15">
        <f t="shared" ca="1" si="10"/>
        <v>4559</v>
      </c>
      <c r="P80" s="68">
        <f>'김란아 퇴사'!E3</f>
        <v>41554</v>
      </c>
      <c r="Q80" s="24">
        <f t="shared" si="7"/>
        <v>2013</v>
      </c>
      <c r="R80" s="24">
        <f t="shared" si="8"/>
        <v>10</v>
      </c>
      <c r="S80" s="24">
        <f t="shared" si="9"/>
        <v>7</v>
      </c>
      <c r="T80" s="13" t="s">
        <v>1629</v>
      </c>
      <c r="U80" s="68">
        <v>41842</v>
      </c>
      <c r="V80" s="15">
        <v>2014</v>
      </c>
      <c r="W80" s="15">
        <v>7</v>
      </c>
      <c r="X80" s="15">
        <v>22</v>
      </c>
      <c r="Y80" s="13" t="s">
        <v>1868</v>
      </c>
      <c r="AA80" s="13" t="s">
        <v>907</v>
      </c>
      <c r="AJ80" s="13" t="s">
        <v>907</v>
      </c>
    </row>
    <row r="81" spans="1:41" s="13" customFormat="1" ht="30" customHeight="1" x14ac:dyDescent="0.3">
      <c r="A81" s="44" t="s">
        <v>1766</v>
      </c>
      <c r="B81" s="44" t="s">
        <v>74</v>
      </c>
      <c r="C81" s="44" t="s">
        <v>1592</v>
      </c>
      <c r="D81" s="44">
        <f ca="1">'김세영 퇴사'!N6</f>
        <v>42</v>
      </c>
      <c r="E81" s="44"/>
      <c r="F81" s="44" t="s">
        <v>102</v>
      </c>
      <c r="G81" s="44"/>
      <c r="H81" s="44"/>
      <c r="I81" s="44" t="str">
        <f>'김세영 퇴사'!E8</f>
        <v>경기도 수원시 영통구 영통1동</v>
      </c>
      <c r="J81" s="44" t="str">
        <f>'김세영 퇴사'!Q19</f>
        <v>석사</v>
      </c>
      <c r="K81" s="44" t="str">
        <f>'김세영 퇴사'!I21</f>
        <v>아주대학원</v>
      </c>
      <c r="L81" s="44" t="str">
        <f>'김세영 퇴사'!L21</f>
        <v>수학교육</v>
      </c>
      <c r="M81" s="13" t="s">
        <v>1851</v>
      </c>
      <c r="N81" s="14">
        <f ca="1">'김세영 퇴사'!N7</f>
        <v>12.254794520547945</v>
      </c>
      <c r="O81" s="15">
        <f t="shared" ca="1" si="10"/>
        <v>4473</v>
      </c>
      <c r="P81" s="45">
        <v>41640</v>
      </c>
      <c r="Q81" s="24">
        <v>2014</v>
      </c>
      <c r="R81" s="24">
        <v>1</v>
      </c>
      <c r="S81" s="24">
        <v>1</v>
      </c>
      <c r="T81" s="44" t="s">
        <v>1629</v>
      </c>
      <c r="U81" s="29">
        <v>41850</v>
      </c>
      <c r="V81" s="15">
        <v>2014</v>
      </c>
      <c r="W81" s="15">
        <v>7</v>
      </c>
      <c r="X81" s="15">
        <v>30</v>
      </c>
      <c r="Y81" s="15" t="s">
        <v>1641</v>
      </c>
      <c r="Z81" s="44"/>
      <c r="AA81" s="44" t="s">
        <v>83</v>
      </c>
      <c r="AB81" s="44"/>
      <c r="AC81" s="44"/>
      <c r="AD81" s="44"/>
      <c r="AE81" s="44"/>
      <c r="AF81" s="44"/>
      <c r="AG81" s="44"/>
      <c r="AH81" s="44"/>
      <c r="AI81" s="44"/>
      <c r="AJ81" s="44" t="s">
        <v>83</v>
      </c>
      <c r="AK81" s="44"/>
      <c r="AL81" s="44"/>
      <c r="AM81" s="44"/>
      <c r="AN81" s="44"/>
      <c r="AO81" s="44"/>
    </row>
    <row r="82" spans="1:41" ht="30" customHeight="1" x14ac:dyDescent="0.3">
      <c r="A82" s="71" t="s">
        <v>1853</v>
      </c>
      <c r="B82" s="13" t="s">
        <v>1939</v>
      </c>
      <c r="C82" s="13" t="s">
        <v>1942</v>
      </c>
      <c r="D82" s="13">
        <f ca="1">심순자_퇴사!N6</f>
        <v>55</v>
      </c>
      <c r="E82" s="13"/>
      <c r="F82" s="13" t="s">
        <v>68</v>
      </c>
      <c r="G82" s="13">
        <v>2</v>
      </c>
      <c r="H82" s="13"/>
      <c r="I82" s="13" t="str">
        <f>심순자_퇴사!E8</f>
        <v>서울시 마포구</v>
      </c>
      <c r="J82" s="13" t="str">
        <f>심순자_퇴사!Q19</f>
        <v>학사</v>
      </c>
      <c r="K82" s="13" t="str">
        <f>심순자_퇴사!I20</f>
        <v>이화여대</v>
      </c>
      <c r="L82" s="13" t="str">
        <f>심순자_퇴사!K20</f>
        <v>통계학</v>
      </c>
      <c r="M82" s="13" t="s">
        <v>1854</v>
      </c>
      <c r="N82" s="14">
        <f ca="1">심순자_퇴사!N7</f>
        <v>12.093150684931507</v>
      </c>
      <c r="O82" s="15">
        <f t="shared" ca="1" si="10"/>
        <v>4414</v>
      </c>
      <c r="P82" s="68">
        <f>심순자_퇴사!E3</f>
        <v>41699</v>
      </c>
      <c r="Q82" s="69">
        <v>2014</v>
      </c>
      <c r="R82" s="69">
        <v>3</v>
      </c>
      <c r="S82" s="69">
        <v>1</v>
      </c>
      <c r="T82" s="13" t="s">
        <v>1629</v>
      </c>
      <c r="U82" s="68">
        <v>44196</v>
      </c>
      <c r="V82" s="13">
        <v>2020</v>
      </c>
      <c r="W82" s="13">
        <v>12</v>
      </c>
      <c r="X82" s="13">
        <v>31</v>
      </c>
      <c r="Y82" s="13"/>
      <c r="Z82" s="13"/>
      <c r="AA82" s="13" t="s">
        <v>153</v>
      </c>
      <c r="AB82" s="13"/>
      <c r="AC82" s="13"/>
      <c r="AD82" s="13"/>
      <c r="AE82" s="13"/>
      <c r="AF82" s="13"/>
      <c r="AG82" s="13"/>
      <c r="AH82" s="13"/>
      <c r="AI82" s="13"/>
      <c r="AJ82" s="13" t="s">
        <v>153</v>
      </c>
      <c r="AK82" s="13"/>
      <c r="AL82" s="13"/>
      <c r="AM82" s="13"/>
      <c r="AN82" s="13"/>
      <c r="AO82" s="13"/>
    </row>
    <row r="83" spans="1:41" ht="30" customHeight="1" x14ac:dyDescent="0.3">
      <c r="A83" s="13" t="s">
        <v>1855</v>
      </c>
      <c r="B83" s="13" t="s">
        <v>1905</v>
      </c>
      <c r="C83" s="13" t="s">
        <v>1907</v>
      </c>
      <c r="D83" s="13">
        <f ca="1">마세영_퇴사!N6</f>
        <v>45</v>
      </c>
      <c r="E83" s="13"/>
      <c r="F83" s="13" t="s">
        <v>102</v>
      </c>
      <c r="G83" s="13"/>
      <c r="H83" s="13"/>
      <c r="I83" s="13" t="str">
        <f>마세영_퇴사!E8</f>
        <v>서울시 광진구 구의동</v>
      </c>
      <c r="J83" s="13" t="str">
        <f>마세영_퇴사!Q19</f>
        <v>학사</v>
      </c>
      <c r="K83" s="13" t="str">
        <f>마세영_퇴사!I21</f>
        <v>서울디지털대학</v>
      </c>
      <c r="L83" s="13" t="str">
        <f>마세영_퇴사!L21</f>
        <v>디자인영상학부</v>
      </c>
      <c r="M83" s="13" t="s">
        <v>1856</v>
      </c>
      <c r="N83" s="14">
        <f ca="1">마세영_퇴사!N7</f>
        <v>12.049315068493151</v>
      </c>
      <c r="O83" s="15">
        <f t="shared" ca="1" si="10"/>
        <v>4398</v>
      </c>
      <c r="P83" s="68">
        <f>마세영_퇴사!E3</f>
        <v>41715</v>
      </c>
      <c r="Q83" s="69">
        <v>2014</v>
      </c>
      <c r="R83" s="69">
        <v>3</v>
      </c>
      <c r="S83" s="69">
        <v>17</v>
      </c>
      <c r="T83" s="13" t="s">
        <v>1919</v>
      </c>
      <c r="U83" s="68">
        <v>42804</v>
      </c>
      <c r="V83" s="13">
        <v>2017</v>
      </c>
      <c r="W83" s="13">
        <v>3</v>
      </c>
      <c r="X83" s="13">
        <v>10</v>
      </c>
      <c r="Y83" s="13" t="s">
        <v>1920</v>
      </c>
      <c r="Z83" s="13"/>
      <c r="AA83" s="13" t="s">
        <v>86</v>
      </c>
      <c r="AB83" s="13"/>
      <c r="AC83" s="13"/>
      <c r="AD83" s="13"/>
      <c r="AE83" s="13"/>
      <c r="AF83" s="13"/>
      <c r="AG83" s="13"/>
      <c r="AH83" s="13"/>
      <c r="AI83" s="13"/>
      <c r="AJ83" s="13" t="s">
        <v>86</v>
      </c>
      <c r="AK83" s="13"/>
      <c r="AL83" s="13"/>
      <c r="AM83" s="13"/>
      <c r="AN83" s="13"/>
      <c r="AO83" s="13"/>
    </row>
    <row r="84" spans="1:41" ht="30" customHeight="1" x14ac:dyDescent="0.3">
      <c r="A84" s="64" t="s">
        <v>1886</v>
      </c>
      <c r="B84" s="13" t="s">
        <v>1939</v>
      </c>
      <c r="C84" s="13" t="s">
        <v>1942</v>
      </c>
      <c r="D84" s="13">
        <f ca="1">정용상_퇴사!N6</f>
        <v>46</v>
      </c>
      <c r="E84" s="13" t="s">
        <v>99</v>
      </c>
      <c r="F84" s="13" t="s">
        <v>102</v>
      </c>
      <c r="G84" s="13"/>
      <c r="H84" s="13"/>
      <c r="I84" s="13" t="str">
        <f>정용상_퇴사!E8</f>
        <v>서울 금천구 독산3동 973번지</v>
      </c>
      <c r="J84" s="13" t="str">
        <f>정용상_퇴사!Q19</f>
        <v>대졸</v>
      </c>
      <c r="K84" s="13" t="str">
        <f>정용상_퇴사!I20</f>
        <v>고려대학교</v>
      </c>
      <c r="L84" s="13" t="str">
        <f>정용상_퇴사!K20</f>
        <v>수학과</v>
      </c>
      <c r="M84" s="13" t="s">
        <v>1899</v>
      </c>
      <c r="N84" s="67">
        <f ca="1">정용상_퇴사!N7</f>
        <v>11.673972602739726</v>
      </c>
      <c r="O84" s="13">
        <f t="shared" ca="1" si="10"/>
        <v>4261</v>
      </c>
      <c r="P84" s="68">
        <f>정용상_퇴사!E3</f>
        <v>41852</v>
      </c>
      <c r="Q84" s="69">
        <v>2014</v>
      </c>
      <c r="R84" s="69">
        <v>8</v>
      </c>
      <c r="S84" s="69">
        <v>1</v>
      </c>
      <c r="T84" s="13" t="s">
        <v>1629</v>
      </c>
      <c r="U84" s="68">
        <v>43465</v>
      </c>
      <c r="V84" s="13">
        <v>2018</v>
      </c>
      <c r="W84" s="13">
        <v>12</v>
      </c>
      <c r="X84" s="13">
        <v>31</v>
      </c>
      <c r="Y84" s="13"/>
      <c r="Z84" s="13"/>
      <c r="AA84" s="13" t="s">
        <v>83</v>
      </c>
      <c r="AB84" s="13"/>
      <c r="AC84" s="13"/>
      <c r="AD84" s="13"/>
      <c r="AE84" s="13"/>
      <c r="AF84" s="13"/>
      <c r="AG84" s="13"/>
      <c r="AH84" s="13"/>
      <c r="AI84" s="13"/>
      <c r="AJ84" s="13" t="s">
        <v>83</v>
      </c>
      <c r="AK84" s="13"/>
      <c r="AL84" s="13"/>
      <c r="AM84" s="13"/>
      <c r="AN84" s="13"/>
      <c r="AO84" s="13"/>
    </row>
    <row r="85" spans="1:41" ht="30" customHeight="1" x14ac:dyDescent="0.3">
      <c r="A85" s="64" t="s">
        <v>1938</v>
      </c>
      <c r="B85" s="13" t="s">
        <v>1940</v>
      </c>
      <c r="C85" s="13" t="s">
        <v>1946</v>
      </c>
      <c r="D85" s="13">
        <f ca="1">원혜인_퇴사!N6</f>
        <v>32</v>
      </c>
      <c r="E85" s="13"/>
      <c r="F85" s="13" t="s">
        <v>1934</v>
      </c>
      <c r="G85" s="13"/>
      <c r="H85" s="13"/>
      <c r="I85" s="13" t="str">
        <f>원혜인_퇴사!E8</f>
        <v>인천광역시 남동구</v>
      </c>
      <c r="J85" s="13" t="str">
        <f>원혜인_퇴사!Q19</f>
        <v>대졸</v>
      </c>
      <c r="K85" s="13" t="str">
        <f>원혜인_퇴사!I20</f>
        <v>덕성여자대학교</v>
      </c>
      <c r="L85" s="13" t="str">
        <f>원혜인_퇴사!K20</f>
        <v>정치외교학</v>
      </c>
      <c r="M85" s="13" t="s">
        <v>1956</v>
      </c>
      <c r="N85" s="67">
        <f ca="1">원혜인_퇴사!N7</f>
        <v>9.131506849315068</v>
      </c>
      <c r="O85" s="13">
        <f t="shared" ca="1" si="10"/>
        <v>3333</v>
      </c>
      <c r="P85" s="68">
        <v>42780</v>
      </c>
      <c r="Q85" s="69">
        <v>2017</v>
      </c>
      <c r="R85" s="69">
        <v>2</v>
      </c>
      <c r="S85" s="69">
        <v>14</v>
      </c>
      <c r="T85" s="13" t="s">
        <v>1629</v>
      </c>
      <c r="U85" s="68">
        <v>43524</v>
      </c>
      <c r="V85" s="13">
        <v>2019</v>
      </c>
      <c r="W85" s="13">
        <v>2</v>
      </c>
      <c r="X85" s="13">
        <v>28</v>
      </c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spans="1:41" ht="30" customHeight="1" x14ac:dyDescent="0.3">
      <c r="A86" s="64" t="s">
        <v>2065</v>
      </c>
      <c r="B86" s="13" t="s">
        <v>2066</v>
      </c>
      <c r="C86" s="13" t="s">
        <v>1942</v>
      </c>
      <c r="D86" s="13">
        <f ca="1">유기선_퇴사!N6</f>
        <v>36</v>
      </c>
      <c r="E86" s="13"/>
      <c r="F86" s="13" t="s">
        <v>2024</v>
      </c>
      <c r="G86" s="13"/>
      <c r="H86" s="13"/>
      <c r="I86" s="13" t="str">
        <f>유기선_퇴사!E8</f>
        <v>서울시 서초구</v>
      </c>
      <c r="J86" s="13" t="str">
        <f>유기선_퇴사!Q19</f>
        <v>석사</v>
      </c>
      <c r="K86" s="13" t="str">
        <f>유기선_퇴사!I20</f>
        <v>연세대</v>
      </c>
      <c r="L86" s="13" t="str">
        <f>유기선_퇴사!L20</f>
        <v>수학교육과</v>
      </c>
      <c r="M86" s="13"/>
      <c r="N86" s="70">
        <f ca="1">O86/365</f>
        <v>8.1041095890410961</v>
      </c>
      <c r="O86" s="13">
        <f t="shared" ca="1" si="10"/>
        <v>2958</v>
      </c>
      <c r="P86" s="68">
        <v>43155</v>
      </c>
      <c r="Q86" s="13">
        <v>2018</v>
      </c>
      <c r="R86" s="13">
        <v>2</v>
      </c>
      <c r="S86" s="13">
        <v>24</v>
      </c>
      <c r="T86" s="13" t="s">
        <v>1629</v>
      </c>
      <c r="U86" s="68">
        <v>44501</v>
      </c>
      <c r="V86" s="13">
        <v>2021</v>
      </c>
      <c r="W86" s="13">
        <v>11</v>
      </c>
      <c r="X86" s="13">
        <v>1</v>
      </c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spans="1:41" ht="30" customHeight="1" x14ac:dyDescent="0.3">
      <c r="A87" s="64" t="str">
        <f>'박대헌_퇴사(1)'!E5</f>
        <v>박대헌</v>
      </c>
      <c r="B87" s="13" t="str">
        <f>'박대헌_퇴사(1)'!AA3</f>
        <v>학원사업본부</v>
      </c>
      <c r="C87" s="13" t="str">
        <f>'박대헌_퇴사(1)'!AE3</f>
        <v>가맹영업팀</v>
      </c>
      <c r="D87" s="13">
        <f ca="1">'박대헌_퇴사(1)'!N6</f>
        <v>40</v>
      </c>
      <c r="E87" s="13" t="s">
        <v>2115</v>
      </c>
      <c r="F87" s="13" t="s">
        <v>2116</v>
      </c>
      <c r="G87" s="13"/>
      <c r="H87" s="13"/>
      <c r="I87" s="13" t="str">
        <f>'박대헌_퇴사(1)'!E8</f>
        <v>인천시 남구</v>
      </c>
      <c r="J87" s="13" t="str">
        <f>'박대헌_퇴사(1)'!Q19</f>
        <v>대졸</v>
      </c>
      <c r="K87" s="13" t="str">
        <f>'박대헌_퇴사(1)'!I20</f>
        <v>충주대학교</v>
      </c>
      <c r="L87" s="13" t="str">
        <f>'박대헌_퇴사(1)'!K20</f>
        <v>중국어과</v>
      </c>
      <c r="M87" s="13" t="s">
        <v>2119</v>
      </c>
      <c r="N87" s="67">
        <f ca="1">O87/365</f>
        <v>7.13972602739726</v>
      </c>
      <c r="O87" s="13">
        <f t="shared" ca="1" si="10"/>
        <v>2606</v>
      </c>
      <c r="P87" s="68">
        <v>43507</v>
      </c>
      <c r="Q87" s="13">
        <v>2019</v>
      </c>
      <c r="R87" s="13">
        <v>2</v>
      </c>
      <c r="S87" s="13">
        <v>11</v>
      </c>
      <c r="T87" s="13" t="s">
        <v>1629</v>
      </c>
      <c r="U87" s="68">
        <v>44681</v>
      </c>
      <c r="V87" s="13">
        <v>2022</v>
      </c>
      <c r="W87" s="13">
        <v>4</v>
      </c>
      <c r="X87" s="13">
        <v>30</v>
      </c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</row>
    <row r="88" spans="1:41" ht="30" customHeight="1" x14ac:dyDescent="0.3"/>
    <row r="89" spans="1:41" ht="30" customHeight="1" x14ac:dyDescent="0.3"/>
    <row r="90" spans="1:41" ht="30" customHeight="1" x14ac:dyDescent="0.3"/>
    <row r="91" spans="1:41" ht="30" customHeight="1" x14ac:dyDescent="0.3"/>
    <row r="92" spans="1:41" ht="30" customHeight="1" x14ac:dyDescent="0.3"/>
    <row r="93" spans="1:41" ht="30" customHeight="1" x14ac:dyDescent="0.3"/>
    <row r="94" spans="1:41" ht="30" customHeight="1" x14ac:dyDescent="0.3"/>
    <row r="95" spans="1:41" ht="30" customHeight="1" x14ac:dyDescent="0.3"/>
    <row r="96" spans="1:41" ht="30" customHeight="1" x14ac:dyDescent="0.3"/>
    <row r="97" ht="30" customHeight="1" x14ac:dyDescent="0.3"/>
    <row r="98" ht="30" customHeight="1" x14ac:dyDescent="0.3"/>
    <row r="119" spans="9:9" x14ac:dyDescent="0.3">
      <c r="I119" s="6" t="e">
        <f>SUMIF(I82:I118,"*재직*",#REF!)</f>
        <v>#REF!</v>
      </c>
    </row>
  </sheetData>
  <autoFilter ref="A3:AO68" xr:uid="{00000000-0009-0000-0000-000000000000}">
    <filterColumn colId="19">
      <customFilters>
        <customFilter operator="notEqual" val=" "/>
      </customFilters>
    </filterColumn>
    <sortState xmlns:xlrd2="http://schemas.microsoft.com/office/spreadsheetml/2017/richdata2" ref="A4:AV72">
      <sortCondition ref="T4"/>
    </sortState>
  </autoFilter>
  <sortState xmlns:xlrd2="http://schemas.microsoft.com/office/spreadsheetml/2017/richdata2" ref="A4:AO87">
    <sortCondition ref="T4:T87"/>
  </sortState>
  <mergeCells count="5">
    <mergeCell ref="AO1:AO3"/>
    <mergeCell ref="A1:A2"/>
    <mergeCell ref="D1:L2"/>
    <mergeCell ref="P1:AJ2"/>
    <mergeCell ref="AK1:AN2"/>
  </mergeCells>
  <phoneticPr fontId="1" type="noConversion"/>
  <hyperlinks>
    <hyperlink ref="A4" location="조경희!A1" display="조경희" xr:uid="{00000000-0004-0000-0000-000000000000}"/>
    <hyperlink ref="A45" location="이우기!A1" display="이우기" xr:uid="{00000000-0004-0000-0000-000001000000}"/>
    <hyperlink ref="A5" location="김우찬!A1" display="김우찬" xr:uid="{00000000-0004-0000-0000-000002000000}"/>
    <hyperlink ref="A6" location="강종태!A1" display="강종태" xr:uid="{00000000-0004-0000-0000-000003000000}"/>
    <hyperlink ref="A52" location="김길중!A1" display="김길중" xr:uid="{00000000-0004-0000-0000-000004000000}"/>
    <hyperlink ref="A7" location="이상훈!A1" display="이상훈" xr:uid="{00000000-0004-0000-0000-000005000000}"/>
    <hyperlink ref="A8" location="전연진!A1" display="전연진" xr:uid="{00000000-0004-0000-0000-000006000000}"/>
    <hyperlink ref="A9" location="유상욱!A1" display="유상욱" xr:uid="{00000000-0004-0000-0000-000007000000}"/>
    <hyperlink ref="A10" location="송재완!A1" display="송재완" xr:uid="{00000000-0004-0000-0000-000008000000}"/>
    <hyperlink ref="A11" location="양현미!A1" display="양현미" xr:uid="{00000000-0004-0000-0000-000009000000}"/>
    <hyperlink ref="A41" location="안영일!A1" display="안영일" xr:uid="{00000000-0004-0000-0000-00000A000000}"/>
    <hyperlink ref="A12" location="심종주!A1" display="심종주" xr:uid="{00000000-0004-0000-0000-00000B000000}"/>
    <hyperlink ref="A13" location="박민정!A1" display="박민정" xr:uid="{00000000-0004-0000-0000-00000C000000}"/>
    <hyperlink ref="A35" location="최철호!A1" display="최철호" xr:uid="{00000000-0004-0000-0000-00000D000000}"/>
    <hyperlink ref="A72" location="이유미!A1" display="이유미" xr:uid="{00000000-0004-0000-0000-00000E000000}"/>
    <hyperlink ref="A14" location="김진형!A1" display="김진형" xr:uid="{00000000-0004-0000-0000-00000F000000}"/>
    <hyperlink ref="A82" location="심순자!A1" display="심순자" xr:uid="{00000000-0004-0000-0000-000010000000}"/>
    <hyperlink ref="A15" location="김숙희!A1" display="김숙희" xr:uid="{00000000-0004-0000-0000-000011000000}"/>
    <hyperlink ref="A16" location="김소라!A1" display="김소라" xr:uid="{00000000-0004-0000-0000-000012000000}"/>
    <hyperlink ref="A84" location="정용상!A1" display="정용상" xr:uid="{00000000-0004-0000-0000-000013000000}"/>
    <hyperlink ref="A17" location="오우림!A1" display="오우림" xr:uid="{00000000-0004-0000-0000-000014000000}"/>
    <hyperlink ref="A85" location="원혜인!A1" display="원혜인" xr:uid="{00000000-0004-0000-0000-000015000000}"/>
    <hyperlink ref="A18" location="박미영!A1" display="박미영" xr:uid="{00000000-0004-0000-0000-000016000000}"/>
    <hyperlink ref="A19" location="이동희!A1" display="이동희" xr:uid="{00000000-0004-0000-0000-000017000000}"/>
    <hyperlink ref="A25" location="최준석!A1" display="최준석" xr:uid="{00000000-0004-0000-0000-000018000000}"/>
    <hyperlink ref="A37" location="이화종!A1" display="이화종" xr:uid="{00000000-0004-0000-0000-000019000000}"/>
    <hyperlink ref="A34" location="조성아!A1" display="조성아" xr:uid="{00000000-0004-0000-0000-00001A000000}"/>
    <hyperlink ref="A86" location="유기선!A1" display="유기선" xr:uid="{00000000-0004-0000-0000-00001B000000}"/>
    <hyperlink ref="A40" location="이승희!A1" display="이승희" xr:uid="{00000000-0004-0000-0000-00001C000000}"/>
    <hyperlink ref="A87" location="박대헌!A1" display="박대헌!A1" xr:uid="{00000000-0004-0000-0000-00001D000000}"/>
    <hyperlink ref="A28" location="한정규!A1" display="한정규" xr:uid="{458E2A67-BCC5-4659-9D00-157B794DEED4}"/>
    <hyperlink ref="A39" location="강규영!A1" display="강규영" xr:uid="{173854EB-63EA-45AC-B692-1CC3441D4596}"/>
    <hyperlink ref="A27" location="김연경!A1" display="김연경" xr:uid="{87C22018-D5B0-4379-8083-554107E482DB}"/>
    <hyperlink ref="A26" location="손주호!A1" display="손주호" xr:uid="{353D35EC-35A2-4FA2-B9F7-D0ED1ED56763}"/>
    <hyperlink ref="A38" location="김문수!A1" display="김문수" xr:uid="{F3D110FF-496F-410E-98DC-00E6E6048804}"/>
    <hyperlink ref="A24" location="지성구!A1" display="지성구" xr:uid="{CCB1C9F8-3A73-4B58-ADD2-05F41DE8A7AB}"/>
    <hyperlink ref="A23" location="구자홍!A1" display="구자홍" xr:uid="{54436E0D-CA4D-4191-B256-088A1743351C}"/>
    <hyperlink ref="A22" location="김현종!A1" display="김현종" xr:uid="{22FE0F28-C4EE-4AE8-859A-1CE6C43C2433}"/>
    <hyperlink ref="A21" location="장호경!A1" display="장호경" xr:uid="{5ECCD59A-1C3E-468C-B127-02F462A54E04}"/>
    <hyperlink ref="A20" location="허철우!A1" display="허철우" xr:uid="{A4EF03E0-DFFF-4090-B541-4A741C30491A}"/>
    <hyperlink ref="A29" location="최정우!A1" display="최정우!A1" xr:uid="{C3B31172-8BE6-4EDE-B078-B6A2C293800D}"/>
    <hyperlink ref="A30" location="이준호!A1" display="이준호!A1" xr:uid="{D4EEB20E-85D1-44A9-BF18-09DBBA107B5B}"/>
    <hyperlink ref="A31" location="이영주!A1" display="이영주!A1" xr:uid="{FF167CD8-62B3-40E9-B055-1F3C88E3AE0D}"/>
    <hyperlink ref="A32" location="진하람!A1" display="진하람!A1" xr:uid="{715BEA52-8AB5-4213-B148-9EF3BA81E40E}"/>
    <hyperlink ref="A33" location="김태경!A1" display="김태경!A1" xr:uid="{A2A4D99D-A7F1-478E-8307-417CBDD4CEB7}"/>
  </hyperlink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695A-0DF9-4A10-AF9C-517FB3248897}">
  <dimension ref="A5:AB142"/>
  <sheetViews>
    <sheetView topLeftCell="A53" workbookViewId="0">
      <selection activeCell="H119" sqref="H119"/>
    </sheetView>
  </sheetViews>
  <sheetFormatPr defaultRowHeight="16.5" x14ac:dyDescent="0.3"/>
  <cols>
    <col min="1" max="1" width="7.875" style="47" customWidth="1"/>
    <col min="2" max="2" width="8.25" customWidth="1"/>
    <col min="3" max="3" width="8.125" customWidth="1"/>
    <col min="4" max="4" width="8.75" customWidth="1"/>
    <col min="5" max="5" width="8.125" customWidth="1"/>
    <col min="6" max="6" width="9.5" bestFit="1" customWidth="1"/>
    <col min="7" max="7" width="8" customWidth="1"/>
    <col min="8" max="8" width="8.25" customWidth="1"/>
    <col min="9" max="13" width="8" customWidth="1"/>
  </cols>
  <sheetData>
    <row r="5" spans="1:15" x14ac:dyDescent="0.3">
      <c r="A5" s="77" t="s">
        <v>2137</v>
      </c>
      <c r="B5" s="77" t="s">
        <v>1688</v>
      </c>
      <c r="C5" s="77" t="s">
        <v>2421</v>
      </c>
      <c r="D5" s="77" t="s">
        <v>2422</v>
      </c>
      <c r="E5" s="77" t="s">
        <v>2423</v>
      </c>
      <c r="F5" s="77" t="s">
        <v>2424</v>
      </c>
      <c r="G5" s="77" t="s">
        <v>2425</v>
      </c>
      <c r="H5" s="77" t="s">
        <v>2426</v>
      </c>
      <c r="I5" s="77" t="s">
        <v>2427</v>
      </c>
      <c r="J5" s="77" t="s">
        <v>2428</v>
      </c>
      <c r="K5" s="77" t="s">
        <v>2429</v>
      </c>
      <c r="L5" s="77" t="s">
        <v>2430</v>
      </c>
      <c r="M5" s="78" t="s">
        <v>2431</v>
      </c>
      <c r="N5" s="124" t="s">
        <v>2433</v>
      </c>
      <c r="O5" s="124"/>
    </row>
    <row r="6" spans="1:15" x14ac:dyDescent="0.3">
      <c r="A6" s="90" t="s">
        <v>2434</v>
      </c>
      <c r="B6" s="53">
        <v>30</v>
      </c>
      <c r="C6" s="53">
        <v>30</v>
      </c>
      <c r="D6" s="53">
        <v>30</v>
      </c>
      <c r="E6" s="53">
        <v>30</v>
      </c>
      <c r="F6" s="53">
        <v>30</v>
      </c>
      <c r="G6" s="53">
        <v>31</v>
      </c>
      <c r="H6" s="53">
        <v>31</v>
      </c>
      <c r="I6" s="53">
        <v>31</v>
      </c>
      <c r="J6" s="53">
        <v>32</v>
      </c>
      <c r="K6" s="53">
        <v>32</v>
      </c>
      <c r="L6" s="53">
        <v>32</v>
      </c>
      <c r="M6" s="91">
        <v>31</v>
      </c>
      <c r="N6" s="129">
        <f>AVERAGE(B8:M8)</f>
        <v>31.083333333333332</v>
      </c>
      <c r="O6" s="130"/>
    </row>
    <row r="7" spans="1:15" x14ac:dyDescent="0.3">
      <c r="A7" s="90" t="s">
        <v>2555</v>
      </c>
      <c r="B7" s="53">
        <v>0</v>
      </c>
      <c r="C7" s="53">
        <v>0</v>
      </c>
      <c r="D7" s="53">
        <v>0</v>
      </c>
      <c r="E7" s="53">
        <v>0</v>
      </c>
      <c r="F7" s="53">
        <v>0</v>
      </c>
      <c r="G7" s="53">
        <v>0</v>
      </c>
      <c r="H7" s="53">
        <v>0</v>
      </c>
      <c r="I7" s="53">
        <v>0</v>
      </c>
      <c r="J7" s="53">
        <v>0</v>
      </c>
      <c r="K7" s="53">
        <v>1</v>
      </c>
      <c r="L7" s="53">
        <v>1</v>
      </c>
      <c r="M7" s="91">
        <v>1</v>
      </c>
      <c r="N7" s="131"/>
      <c r="O7" s="132"/>
    </row>
    <row r="8" spans="1:15" x14ac:dyDescent="0.3">
      <c r="A8" s="90" t="s">
        <v>2459</v>
      </c>
      <c r="B8" s="53">
        <f>SUM(B6:B7)</f>
        <v>30</v>
      </c>
      <c r="C8" s="53">
        <f t="shared" ref="C8:M8" si="0">SUM(C6:C7)</f>
        <v>30</v>
      </c>
      <c r="D8" s="53">
        <f t="shared" si="0"/>
        <v>30</v>
      </c>
      <c r="E8" s="53">
        <f t="shared" si="0"/>
        <v>30</v>
      </c>
      <c r="F8" s="53">
        <f t="shared" si="0"/>
        <v>30</v>
      </c>
      <c r="G8" s="53">
        <f t="shared" si="0"/>
        <v>31</v>
      </c>
      <c r="H8" s="53">
        <f t="shared" si="0"/>
        <v>31</v>
      </c>
      <c r="I8" s="53">
        <f t="shared" si="0"/>
        <v>31</v>
      </c>
      <c r="J8" s="53">
        <f t="shared" si="0"/>
        <v>32</v>
      </c>
      <c r="K8" s="53">
        <f t="shared" si="0"/>
        <v>33</v>
      </c>
      <c r="L8" s="53">
        <f t="shared" si="0"/>
        <v>33</v>
      </c>
      <c r="M8" s="91">
        <f t="shared" si="0"/>
        <v>32</v>
      </c>
      <c r="N8" s="133"/>
      <c r="O8" s="134"/>
    </row>
    <row r="9" spans="1:15" x14ac:dyDescent="0.3">
      <c r="A9" s="92" t="s">
        <v>2435</v>
      </c>
      <c r="B9" s="93"/>
      <c r="C9" s="93"/>
      <c r="D9" s="93"/>
      <c r="E9" s="93"/>
      <c r="F9" s="93"/>
      <c r="G9" s="94" t="s">
        <v>2130</v>
      </c>
      <c r="H9" s="93"/>
      <c r="I9" s="93"/>
      <c r="J9" s="94" t="s">
        <v>2131</v>
      </c>
      <c r="K9" s="94" t="s">
        <v>2556</v>
      </c>
      <c r="L9" s="93"/>
      <c r="M9" s="93"/>
      <c r="N9" s="53" t="s">
        <v>1689</v>
      </c>
      <c r="O9" s="53">
        <v>3</v>
      </c>
    </row>
    <row r="10" spans="1:15" x14ac:dyDescent="0.3">
      <c r="A10" s="92" t="s">
        <v>2437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5" t="s">
        <v>1853</v>
      </c>
      <c r="N10" s="53" t="s">
        <v>1690</v>
      </c>
      <c r="O10" s="53">
        <v>1</v>
      </c>
    </row>
    <row r="11" spans="1:15" x14ac:dyDescent="0.3">
      <c r="A11" s="92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88" t="s">
        <v>2439</v>
      </c>
      <c r="O11" s="89">
        <f>O10/N6</f>
        <v>3.2171581769436998E-2</v>
      </c>
    </row>
    <row r="12" spans="1:15" x14ac:dyDescent="0.3">
      <c r="A12" s="92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6"/>
      <c r="O12" s="96"/>
    </row>
    <row r="13" spans="1:15" s="47" customFormat="1" x14ac:dyDescent="0.3">
      <c r="A13" s="77" t="s">
        <v>2137</v>
      </c>
      <c r="B13" s="77" t="s">
        <v>1688</v>
      </c>
      <c r="C13" s="77" t="s">
        <v>2421</v>
      </c>
      <c r="D13" s="77" t="s">
        <v>2422</v>
      </c>
      <c r="E13" s="77" t="s">
        <v>2423</v>
      </c>
      <c r="F13" s="77" t="s">
        <v>2424</v>
      </c>
      <c r="G13" s="77" t="s">
        <v>2425</v>
      </c>
      <c r="H13" s="77" t="s">
        <v>2426</v>
      </c>
      <c r="I13" s="77" t="s">
        <v>2427</v>
      </c>
      <c r="J13" s="77" t="s">
        <v>2428</v>
      </c>
      <c r="K13" s="77" t="s">
        <v>2429</v>
      </c>
      <c r="L13" s="77" t="s">
        <v>2430</v>
      </c>
      <c r="M13" s="78" t="s">
        <v>2431</v>
      </c>
      <c r="N13" s="124" t="s">
        <v>2433</v>
      </c>
      <c r="O13" s="124"/>
    </row>
    <row r="14" spans="1:15" x14ac:dyDescent="0.3">
      <c r="A14" s="90" t="s">
        <v>2440</v>
      </c>
      <c r="B14" s="53">
        <v>16</v>
      </c>
      <c r="C14" s="53">
        <v>15</v>
      </c>
      <c r="D14" s="53">
        <v>16</v>
      </c>
      <c r="E14" s="53">
        <v>16</v>
      </c>
      <c r="F14" s="53">
        <v>15</v>
      </c>
      <c r="G14" s="53">
        <v>15</v>
      </c>
      <c r="H14" s="53">
        <v>16</v>
      </c>
      <c r="I14" s="53">
        <v>17</v>
      </c>
      <c r="J14" s="53">
        <v>17</v>
      </c>
      <c r="K14" s="53">
        <v>17</v>
      </c>
      <c r="L14" s="53">
        <v>16</v>
      </c>
      <c r="M14" s="91">
        <v>16</v>
      </c>
      <c r="N14" s="128">
        <f>AVERAGE(B14:M14)</f>
        <v>16</v>
      </c>
      <c r="O14" s="128"/>
    </row>
    <row r="15" spans="1:15" x14ac:dyDescent="0.3">
      <c r="A15" s="92" t="s">
        <v>2435</v>
      </c>
      <c r="B15" s="93"/>
      <c r="C15" s="93"/>
      <c r="D15" s="94" t="s">
        <v>2557</v>
      </c>
      <c r="E15" s="94" t="s">
        <v>2558</v>
      </c>
      <c r="F15" s="93"/>
      <c r="G15" s="93"/>
      <c r="H15" s="94" t="s">
        <v>2559</v>
      </c>
      <c r="I15" s="94" t="s">
        <v>2560</v>
      </c>
      <c r="J15" s="93"/>
      <c r="K15" s="93"/>
      <c r="L15" s="93"/>
      <c r="M15" s="93"/>
      <c r="N15" s="53" t="s">
        <v>1689</v>
      </c>
      <c r="O15" s="53">
        <v>5</v>
      </c>
    </row>
    <row r="16" spans="1:15" x14ac:dyDescent="0.3">
      <c r="A16" s="92" t="s">
        <v>2437</v>
      </c>
      <c r="B16" s="93"/>
      <c r="C16" s="95" t="s">
        <v>2561</v>
      </c>
      <c r="D16" s="93"/>
      <c r="E16" s="95" t="s">
        <v>2562</v>
      </c>
      <c r="F16" s="95" t="s">
        <v>2563</v>
      </c>
      <c r="G16" s="93"/>
      <c r="H16" s="93"/>
      <c r="I16" s="93"/>
      <c r="J16" s="93"/>
      <c r="K16" s="93"/>
      <c r="L16" s="95" t="s">
        <v>2564</v>
      </c>
      <c r="M16" s="93"/>
      <c r="N16" s="53" t="s">
        <v>1690</v>
      </c>
      <c r="O16" s="53">
        <v>3</v>
      </c>
    </row>
    <row r="17" spans="1:15" x14ac:dyDescent="0.3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88" t="s">
        <v>2439</v>
      </c>
      <c r="O17" s="89">
        <f>(O16/N14)</f>
        <v>0.1875</v>
      </c>
    </row>
    <row r="18" spans="1:15" x14ac:dyDescent="0.3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6"/>
      <c r="O18" s="96"/>
    </row>
    <row r="19" spans="1:15" x14ac:dyDescent="0.3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6"/>
      <c r="O19" s="96"/>
    </row>
    <row r="20" spans="1:15" s="47" customFormat="1" x14ac:dyDescent="0.3">
      <c r="A20" s="77" t="s">
        <v>2139</v>
      </c>
      <c r="B20" s="77" t="s">
        <v>1688</v>
      </c>
      <c r="C20" s="77" t="s">
        <v>2421</v>
      </c>
      <c r="D20" s="77" t="s">
        <v>2422</v>
      </c>
      <c r="E20" s="77" t="s">
        <v>2423</v>
      </c>
      <c r="F20" s="77" t="s">
        <v>2424</v>
      </c>
      <c r="G20" s="77" t="s">
        <v>2425</v>
      </c>
      <c r="H20" s="77" t="s">
        <v>2426</v>
      </c>
      <c r="I20" s="77" t="s">
        <v>2427</v>
      </c>
      <c r="J20" s="77" t="s">
        <v>2428</v>
      </c>
      <c r="K20" s="77" t="s">
        <v>2429</v>
      </c>
      <c r="L20" s="77" t="s">
        <v>2430</v>
      </c>
      <c r="M20" s="78" t="s">
        <v>2431</v>
      </c>
      <c r="N20" s="124" t="s">
        <v>2433</v>
      </c>
      <c r="O20" s="124"/>
    </row>
    <row r="21" spans="1:15" x14ac:dyDescent="0.3">
      <c r="A21" s="90" t="s">
        <v>2434</v>
      </c>
      <c r="B21" s="53">
        <v>31</v>
      </c>
      <c r="C21" s="53">
        <v>31</v>
      </c>
      <c r="D21" s="53">
        <v>30</v>
      </c>
      <c r="E21" s="53">
        <v>30</v>
      </c>
      <c r="F21" s="53">
        <v>30</v>
      </c>
      <c r="G21" s="53">
        <v>30</v>
      </c>
      <c r="H21" s="53">
        <v>30</v>
      </c>
      <c r="I21" s="53">
        <v>30</v>
      </c>
      <c r="J21" s="53">
        <v>30</v>
      </c>
      <c r="K21" s="53">
        <v>29</v>
      </c>
      <c r="L21" s="53">
        <v>29</v>
      </c>
      <c r="M21" s="91">
        <v>30</v>
      </c>
      <c r="N21" s="128">
        <f>AVERAGE(B23:M23)</f>
        <v>30.75</v>
      </c>
      <c r="O21" s="128"/>
    </row>
    <row r="22" spans="1:15" x14ac:dyDescent="0.3">
      <c r="A22" s="90" t="s">
        <v>2555</v>
      </c>
      <c r="B22" s="53">
        <v>1</v>
      </c>
      <c r="C22" s="53">
        <v>1</v>
      </c>
      <c r="D22" s="53">
        <v>1</v>
      </c>
      <c r="E22" s="53">
        <v>1</v>
      </c>
      <c r="F22" s="53">
        <v>1</v>
      </c>
      <c r="G22" s="53">
        <v>1</v>
      </c>
      <c r="H22" s="53">
        <v>1</v>
      </c>
      <c r="I22" s="53">
        <v>1</v>
      </c>
      <c r="J22" s="53">
        <v>1</v>
      </c>
      <c r="K22" s="53">
        <v>0</v>
      </c>
      <c r="L22" s="53">
        <v>0</v>
      </c>
      <c r="M22" s="91">
        <v>0</v>
      </c>
      <c r="N22" s="128"/>
      <c r="O22" s="128"/>
    </row>
    <row r="23" spans="1:15" x14ac:dyDescent="0.3">
      <c r="A23" s="90" t="s">
        <v>2459</v>
      </c>
      <c r="B23" s="53">
        <f>SUM(B21:B22)</f>
        <v>32</v>
      </c>
      <c r="C23" s="53">
        <f t="shared" ref="C23:M23" si="1">SUM(C21:C22)</f>
        <v>32</v>
      </c>
      <c r="D23" s="53">
        <f t="shared" si="1"/>
        <v>31</v>
      </c>
      <c r="E23" s="53">
        <f t="shared" si="1"/>
        <v>31</v>
      </c>
      <c r="F23" s="53">
        <f t="shared" si="1"/>
        <v>31</v>
      </c>
      <c r="G23" s="53">
        <f t="shared" si="1"/>
        <v>31</v>
      </c>
      <c r="H23" s="53">
        <f t="shared" si="1"/>
        <v>31</v>
      </c>
      <c r="I23" s="53">
        <f t="shared" si="1"/>
        <v>31</v>
      </c>
      <c r="J23" s="53">
        <f t="shared" si="1"/>
        <v>31</v>
      </c>
      <c r="K23" s="53">
        <f t="shared" si="1"/>
        <v>29</v>
      </c>
      <c r="L23" s="53">
        <f t="shared" si="1"/>
        <v>29</v>
      </c>
      <c r="M23" s="91">
        <f t="shared" si="1"/>
        <v>30</v>
      </c>
      <c r="N23" s="128"/>
      <c r="O23" s="128"/>
    </row>
    <row r="24" spans="1:15" x14ac:dyDescent="0.3">
      <c r="A24" s="92" t="s">
        <v>2435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 t="s">
        <v>2136</v>
      </c>
      <c r="N24" s="53" t="s">
        <v>1689</v>
      </c>
      <c r="O24" s="53">
        <v>1</v>
      </c>
    </row>
    <row r="25" spans="1:15" x14ac:dyDescent="0.3">
      <c r="A25" s="92" t="s">
        <v>2437</v>
      </c>
      <c r="B25" s="93"/>
      <c r="C25" s="93"/>
      <c r="D25" s="95" t="s">
        <v>2129</v>
      </c>
      <c r="E25" s="93"/>
      <c r="F25" s="93"/>
      <c r="G25" s="93"/>
      <c r="H25" s="93"/>
      <c r="I25" s="93"/>
      <c r="J25" s="93"/>
      <c r="K25" s="95" t="s">
        <v>2565</v>
      </c>
      <c r="L25" s="93"/>
      <c r="M25" s="93"/>
      <c r="N25" s="53" t="s">
        <v>1690</v>
      </c>
      <c r="O25" s="53">
        <v>3</v>
      </c>
    </row>
    <row r="26" spans="1:15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88" t="s">
        <v>2439</v>
      </c>
      <c r="O26" s="89">
        <f>O25/N21</f>
        <v>9.7560975609756101E-2</v>
      </c>
    </row>
    <row r="27" spans="1:15" x14ac:dyDescent="0.3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6"/>
      <c r="O27" s="96"/>
    </row>
    <row r="28" spans="1:15" s="47" customFormat="1" x14ac:dyDescent="0.3">
      <c r="A28" s="77" t="s">
        <v>2139</v>
      </c>
      <c r="B28" s="77" t="s">
        <v>1688</v>
      </c>
      <c r="C28" s="77" t="s">
        <v>2421</v>
      </c>
      <c r="D28" s="77" t="s">
        <v>2422</v>
      </c>
      <c r="E28" s="77" t="s">
        <v>2423</v>
      </c>
      <c r="F28" s="77" t="s">
        <v>2424</v>
      </c>
      <c r="G28" s="77" t="s">
        <v>2425</v>
      </c>
      <c r="H28" s="77" t="s">
        <v>2426</v>
      </c>
      <c r="I28" s="77" t="s">
        <v>2427</v>
      </c>
      <c r="J28" s="77" t="s">
        <v>2428</v>
      </c>
      <c r="K28" s="77" t="s">
        <v>2429</v>
      </c>
      <c r="L28" s="77" t="s">
        <v>2430</v>
      </c>
      <c r="M28" s="78" t="s">
        <v>2431</v>
      </c>
      <c r="N28" s="124" t="s">
        <v>2433</v>
      </c>
      <c r="O28" s="124"/>
    </row>
    <row r="29" spans="1:15" x14ac:dyDescent="0.3">
      <c r="A29" s="90" t="s">
        <v>2440</v>
      </c>
      <c r="B29" s="53">
        <v>17</v>
      </c>
      <c r="C29" s="53">
        <v>17</v>
      </c>
      <c r="D29" s="53">
        <v>17</v>
      </c>
      <c r="E29" s="53">
        <v>16</v>
      </c>
      <c r="F29" s="53">
        <v>14</v>
      </c>
      <c r="G29" s="53">
        <v>14</v>
      </c>
      <c r="H29" s="53">
        <v>15</v>
      </c>
      <c r="I29" s="53">
        <v>14</v>
      </c>
      <c r="J29" s="53">
        <v>14</v>
      </c>
      <c r="K29" s="53">
        <v>16</v>
      </c>
      <c r="L29" s="53">
        <v>16</v>
      </c>
      <c r="M29" s="91">
        <v>15</v>
      </c>
      <c r="N29" s="123">
        <f>AVERAGE(B29:M29)</f>
        <v>15.416666666666666</v>
      </c>
      <c r="O29" s="123"/>
    </row>
    <row r="30" spans="1:15" ht="48" x14ac:dyDescent="0.3">
      <c r="A30" s="92" t="s">
        <v>2435</v>
      </c>
      <c r="B30" s="94" t="s">
        <v>2566</v>
      </c>
      <c r="C30" s="93"/>
      <c r="D30" s="93"/>
      <c r="E30" s="93"/>
      <c r="F30" s="93"/>
      <c r="G30" s="93"/>
      <c r="H30" s="94" t="s">
        <v>2567</v>
      </c>
      <c r="I30" s="93"/>
      <c r="J30" s="93"/>
      <c r="K30" s="97" t="s">
        <v>2568</v>
      </c>
      <c r="L30" s="93"/>
      <c r="M30" s="93"/>
      <c r="N30" s="53" t="s">
        <v>1689</v>
      </c>
      <c r="O30" s="53">
        <v>4</v>
      </c>
    </row>
    <row r="31" spans="1:15" ht="24" customHeight="1" x14ac:dyDescent="0.3">
      <c r="A31" s="92" t="s">
        <v>2437</v>
      </c>
      <c r="B31" s="98"/>
      <c r="C31" s="93"/>
      <c r="D31" s="93"/>
      <c r="E31" s="99" t="s">
        <v>2569</v>
      </c>
      <c r="F31" s="99" t="s">
        <v>2570</v>
      </c>
      <c r="G31" s="93"/>
      <c r="H31" s="98"/>
      <c r="I31" s="99" t="s">
        <v>2571</v>
      </c>
      <c r="J31" s="93"/>
      <c r="K31" s="98"/>
      <c r="L31" s="93"/>
      <c r="M31" s="99" t="s">
        <v>2572</v>
      </c>
      <c r="N31" s="53" t="s">
        <v>1690</v>
      </c>
      <c r="O31" s="53">
        <v>6</v>
      </c>
    </row>
    <row r="32" spans="1:15" ht="16.5" customHeight="1" x14ac:dyDescent="0.3">
      <c r="A32" s="92"/>
      <c r="B32" s="93"/>
      <c r="C32" s="93"/>
      <c r="D32" s="93"/>
      <c r="E32" s="93"/>
      <c r="F32" s="98"/>
      <c r="G32" s="93"/>
      <c r="H32" s="93"/>
      <c r="I32" s="93"/>
      <c r="J32" s="93"/>
      <c r="K32" s="98"/>
      <c r="L32" s="93"/>
      <c r="M32" s="93"/>
      <c r="N32" s="88" t="s">
        <v>2439</v>
      </c>
      <c r="O32" s="89">
        <f>O31/N29</f>
        <v>0.38918918918918921</v>
      </c>
    </row>
    <row r="33" spans="1:15" ht="16.5" customHeight="1" x14ac:dyDescent="0.3">
      <c r="A33" s="126" t="s">
        <v>2573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</row>
    <row r="34" spans="1:15" x14ac:dyDescent="0.3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</row>
    <row r="35" spans="1:15" x14ac:dyDescent="0.3">
      <c r="A35" s="77" t="s">
        <v>2141</v>
      </c>
      <c r="B35" s="77" t="s">
        <v>1688</v>
      </c>
      <c r="C35" s="77" t="s">
        <v>2421</v>
      </c>
      <c r="D35" s="77" t="s">
        <v>2422</v>
      </c>
      <c r="E35" s="77" t="s">
        <v>2423</v>
      </c>
      <c r="F35" s="77" t="s">
        <v>2424</v>
      </c>
      <c r="G35" s="77" t="s">
        <v>2425</v>
      </c>
      <c r="H35" s="77" t="s">
        <v>2426</v>
      </c>
      <c r="I35" s="77" t="s">
        <v>2427</v>
      </c>
      <c r="J35" s="77" t="s">
        <v>2428</v>
      </c>
      <c r="K35" s="77" t="s">
        <v>2429</v>
      </c>
      <c r="L35" s="77" t="s">
        <v>2430</v>
      </c>
      <c r="M35" s="78" t="s">
        <v>2431</v>
      </c>
      <c r="N35" s="124" t="s">
        <v>2433</v>
      </c>
      <c r="O35" s="124"/>
    </row>
    <row r="36" spans="1:15" x14ac:dyDescent="0.3">
      <c r="A36" s="79" t="s">
        <v>2434</v>
      </c>
      <c r="B36" s="53">
        <v>30</v>
      </c>
      <c r="C36" s="53">
        <v>30</v>
      </c>
      <c r="D36" s="53">
        <v>30</v>
      </c>
      <c r="E36" s="53">
        <v>30</v>
      </c>
      <c r="F36" s="53">
        <v>28</v>
      </c>
      <c r="G36" s="53">
        <v>28</v>
      </c>
      <c r="H36" s="53">
        <v>27</v>
      </c>
      <c r="I36" s="53">
        <v>28</v>
      </c>
      <c r="J36" s="53">
        <v>30</v>
      </c>
      <c r="K36" s="53">
        <v>30</v>
      </c>
      <c r="L36" s="53">
        <v>32</v>
      </c>
      <c r="M36" s="91">
        <v>32</v>
      </c>
      <c r="N36" s="128">
        <f>AVERAGE(B37:M37)</f>
        <v>29.583333333333332</v>
      </c>
      <c r="O36" s="128"/>
    </row>
    <row r="37" spans="1:15" x14ac:dyDescent="0.3">
      <c r="A37" s="100" t="s">
        <v>2459</v>
      </c>
      <c r="B37" s="53">
        <f t="shared" ref="B37:G37" si="2">SUM(B36:B36)</f>
        <v>30</v>
      </c>
      <c r="C37" s="53">
        <f t="shared" si="2"/>
        <v>30</v>
      </c>
      <c r="D37" s="53">
        <f t="shared" si="2"/>
        <v>30</v>
      </c>
      <c r="E37" s="53">
        <f t="shared" si="2"/>
        <v>30</v>
      </c>
      <c r="F37" s="53">
        <f t="shared" si="2"/>
        <v>28</v>
      </c>
      <c r="G37" s="53">
        <f t="shared" si="2"/>
        <v>28</v>
      </c>
      <c r="H37" s="53">
        <v>27</v>
      </c>
      <c r="I37" s="53">
        <v>28</v>
      </c>
      <c r="J37" s="53">
        <v>30</v>
      </c>
      <c r="K37" s="53">
        <v>30</v>
      </c>
      <c r="L37" s="53">
        <v>32</v>
      </c>
      <c r="M37" s="91">
        <v>32</v>
      </c>
      <c r="N37" s="128"/>
      <c r="O37" s="128"/>
    </row>
    <row r="38" spans="1:15" ht="33.75" x14ac:dyDescent="0.3">
      <c r="A38" s="101" t="s">
        <v>2435</v>
      </c>
      <c r="B38" s="102"/>
      <c r="C38" s="102"/>
      <c r="D38" s="102"/>
      <c r="E38" s="102"/>
      <c r="F38" s="102"/>
      <c r="G38" s="102"/>
      <c r="H38" s="102"/>
      <c r="I38" s="103" t="s">
        <v>2142</v>
      </c>
      <c r="J38" s="104" t="s">
        <v>2574</v>
      </c>
      <c r="K38" s="93"/>
      <c r="L38" s="104" t="s">
        <v>2575</v>
      </c>
      <c r="M38" s="93"/>
      <c r="N38" s="53" t="s">
        <v>1689</v>
      </c>
      <c r="O38" s="53">
        <v>6</v>
      </c>
    </row>
    <row r="39" spans="1:15" ht="24" customHeight="1" x14ac:dyDescent="0.3">
      <c r="A39" s="101" t="s">
        <v>2437</v>
      </c>
      <c r="B39" s="102"/>
      <c r="C39" s="102"/>
      <c r="D39" s="102"/>
      <c r="E39" s="105"/>
      <c r="F39" s="106" t="s">
        <v>2576</v>
      </c>
      <c r="G39" s="102"/>
      <c r="H39" s="107" t="s">
        <v>1600</v>
      </c>
      <c r="I39" s="93"/>
      <c r="J39" s="93"/>
      <c r="K39" s="102"/>
      <c r="L39" s="107" t="s">
        <v>2126</v>
      </c>
      <c r="M39" s="93"/>
      <c r="N39" s="53" t="s">
        <v>1690</v>
      </c>
      <c r="O39" s="53">
        <v>4</v>
      </c>
    </row>
    <row r="40" spans="1:15" x14ac:dyDescent="0.3">
      <c r="A40" s="101"/>
      <c r="B40" s="102"/>
      <c r="C40" s="102"/>
      <c r="D40" s="102"/>
      <c r="E40" s="102"/>
      <c r="F40" s="102"/>
      <c r="G40" s="102"/>
      <c r="H40" s="102"/>
      <c r="I40" s="93"/>
      <c r="J40" s="93"/>
      <c r="K40" s="93"/>
      <c r="L40" s="93"/>
      <c r="M40" s="93"/>
      <c r="N40" s="88" t="s">
        <v>2439</v>
      </c>
      <c r="O40" s="89"/>
    </row>
    <row r="41" spans="1:15" x14ac:dyDescent="0.3">
      <c r="A41" s="6"/>
      <c r="B41" s="108"/>
      <c r="C41" s="108"/>
      <c r="D41" s="108"/>
      <c r="E41" s="108"/>
      <c r="F41" s="108"/>
      <c r="G41" s="108"/>
      <c r="H41" s="108"/>
    </row>
    <row r="42" spans="1:15" x14ac:dyDescent="0.3">
      <c r="A42" s="77" t="s">
        <v>2141</v>
      </c>
      <c r="B42" s="77" t="s">
        <v>1688</v>
      </c>
      <c r="C42" s="77" t="s">
        <v>2421</v>
      </c>
      <c r="D42" s="77" t="s">
        <v>2422</v>
      </c>
      <c r="E42" s="77" t="s">
        <v>2423</v>
      </c>
      <c r="F42" s="77" t="s">
        <v>2424</v>
      </c>
      <c r="G42" s="77" t="s">
        <v>2425</v>
      </c>
      <c r="H42" s="77" t="s">
        <v>2426</v>
      </c>
      <c r="I42" s="77" t="s">
        <v>2427</v>
      </c>
      <c r="J42" s="77" t="s">
        <v>2428</v>
      </c>
      <c r="K42" s="77" t="s">
        <v>2429</v>
      </c>
      <c r="L42" s="77" t="s">
        <v>2430</v>
      </c>
      <c r="M42" s="78" t="s">
        <v>2431</v>
      </c>
      <c r="N42" s="124" t="s">
        <v>2433</v>
      </c>
      <c r="O42" s="124"/>
    </row>
    <row r="43" spans="1:15" x14ac:dyDescent="0.3">
      <c r="A43" s="79" t="s">
        <v>2440</v>
      </c>
      <c r="B43" s="53">
        <v>17</v>
      </c>
      <c r="C43" s="53">
        <v>18</v>
      </c>
      <c r="D43" s="53">
        <v>18</v>
      </c>
      <c r="E43" s="53">
        <v>19</v>
      </c>
      <c r="F43" s="53">
        <v>19</v>
      </c>
      <c r="G43" s="53">
        <v>19</v>
      </c>
      <c r="H43" s="53">
        <v>18</v>
      </c>
      <c r="I43" s="53">
        <v>19</v>
      </c>
      <c r="J43" s="53">
        <v>20</v>
      </c>
      <c r="K43" s="53">
        <v>20</v>
      </c>
      <c r="L43" s="53">
        <v>20</v>
      </c>
      <c r="M43" s="91">
        <v>20</v>
      </c>
      <c r="N43" s="123">
        <f>AVERAGE(B43:M43)</f>
        <v>18.916666666666668</v>
      </c>
      <c r="O43" s="123"/>
    </row>
    <row r="44" spans="1:15" ht="22.5" x14ac:dyDescent="0.3">
      <c r="A44" s="101" t="s">
        <v>2435</v>
      </c>
      <c r="B44" s="104" t="s">
        <v>2577</v>
      </c>
      <c r="C44" s="103" t="s">
        <v>2578</v>
      </c>
      <c r="D44" s="102"/>
      <c r="E44" s="104" t="s">
        <v>2579</v>
      </c>
      <c r="F44" s="103" t="s">
        <v>2580</v>
      </c>
      <c r="G44" s="102"/>
      <c r="H44" s="103" t="s">
        <v>2581</v>
      </c>
      <c r="I44" s="103" t="s">
        <v>2447</v>
      </c>
      <c r="J44" s="103" t="s">
        <v>2582</v>
      </c>
      <c r="K44" s="98"/>
      <c r="L44" s="93"/>
      <c r="M44" s="93"/>
      <c r="N44" s="53" t="s">
        <v>1689</v>
      </c>
      <c r="O44" s="53">
        <v>9</v>
      </c>
    </row>
    <row r="45" spans="1:15" ht="22.5" x14ac:dyDescent="0.3">
      <c r="A45" s="101" t="s">
        <v>2437</v>
      </c>
      <c r="B45" s="105"/>
      <c r="C45" s="102"/>
      <c r="D45" s="105"/>
      <c r="E45" s="106" t="s">
        <v>2583</v>
      </c>
      <c r="F45" s="106" t="s">
        <v>2584</v>
      </c>
      <c r="G45" s="105"/>
      <c r="H45" s="106" t="s">
        <v>2585</v>
      </c>
      <c r="I45" s="98"/>
      <c r="J45" s="93"/>
      <c r="K45" s="98"/>
      <c r="L45" s="93"/>
      <c r="M45" s="98"/>
      <c r="N45" s="53" t="s">
        <v>1690</v>
      </c>
      <c r="O45" s="53">
        <v>4</v>
      </c>
    </row>
    <row r="46" spans="1:15" x14ac:dyDescent="0.3">
      <c r="A46" s="101"/>
      <c r="B46" s="105"/>
      <c r="C46" s="102"/>
      <c r="D46" s="105"/>
      <c r="E46" s="106"/>
      <c r="F46" s="106"/>
      <c r="G46" s="105"/>
      <c r="H46" s="106"/>
      <c r="I46" s="98"/>
      <c r="J46" s="93"/>
      <c r="K46" s="98"/>
      <c r="L46" s="93"/>
      <c r="M46" s="98"/>
      <c r="N46" s="53"/>
      <c r="O46" s="53"/>
    </row>
    <row r="47" spans="1:15" x14ac:dyDescent="0.3">
      <c r="A47" s="101"/>
      <c r="B47" s="102"/>
      <c r="C47" s="102"/>
      <c r="D47" s="102"/>
      <c r="E47" s="102"/>
      <c r="F47" s="105"/>
      <c r="G47" s="102"/>
      <c r="H47" s="102"/>
      <c r="I47" s="93"/>
      <c r="J47" s="93"/>
      <c r="K47" s="98"/>
      <c r="L47" s="93"/>
      <c r="M47" s="93"/>
      <c r="N47" s="88" t="s">
        <v>2439</v>
      </c>
      <c r="O47" s="89">
        <f>O45/N43</f>
        <v>0.21145374449339205</v>
      </c>
    </row>
    <row r="48" spans="1:15" x14ac:dyDescent="0.3">
      <c r="A48" s="101"/>
      <c r="B48" s="102"/>
      <c r="C48" s="102"/>
      <c r="D48" s="102"/>
      <c r="E48" s="102"/>
      <c r="F48" s="105"/>
      <c r="G48" s="102"/>
      <c r="H48" s="102"/>
      <c r="I48" s="93"/>
      <c r="J48" s="93"/>
      <c r="K48" s="98"/>
      <c r="L48" s="93"/>
      <c r="M48" s="93"/>
      <c r="N48" s="109"/>
      <c r="O48" s="110"/>
    </row>
    <row r="49" spans="1:28" x14ac:dyDescent="0.3">
      <c r="A49" s="126" t="s">
        <v>2586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</row>
    <row r="50" spans="1:28" x14ac:dyDescent="0.3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</row>
    <row r="51" spans="1:28" x14ac:dyDescent="0.3">
      <c r="A51" s="77" t="s">
        <v>2432</v>
      </c>
      <c r="B51" s="77" t="s">
        <v>1688</v>
      </c>
      <c r="C51" s="77" t="s">
        <v>2421</v>
      </c>
      <c r="D51" s="77" t="s">
        <v>2422</v>
      </c>
      <c r="E51" s="77" t="s">
        <v>2423</v>
      </c>
      <c r="F51" s="77" t="s">
        <v>2424</v>
      </c>
      <c r="G51" s="77" t="s">
        <v>2425</v>
      </c>
      <c r="H51" s="77" t="s">
        <v>2426</v>
      </c>
      <c r="I51" s="77" t="s">
        <v>2427</v>
      </c>
      <c r="J51" s="77" t="s">
        <v>2428</v>
      </c>
      <c r="K51" s="77" t="s">
        <v>2429</v>
      </c>
      <c r="L51" s="77" t="s">
        <v>2430</v>
      </c>
      <c r="M51" s="78" t="s">
        <v>2431</v>
      </c>
      <c r="N51" s="124" t="s">
        <v>2433</v>
      </c>
      <c r="O51" s="124"/>
    </row>
    <row r="52" spans="1:28" x14ac:dyDescent="0.3">
      <c r="A52" s="79" t="s">
        <v>2434</v>
      </c>
      <c r="B52" s="53">
        <v>32</v>
      </c>
      <c r="C52" s="53">
        <v>31</v>
      </c>
      <c r="D52" s="53">
        <v>31</v>
      </c>
      <c r="E52" s="53">
        <v>31</v>
      </c>
      <c r="F52" s="53">
        <v>31</v>
      </c>
      <c r="G52" s="53">
        <v>31</v>
      </c>
      <c r="H52" s="53">
        <v>31</v>
      </c>
      <c r="I52" s="53">
        <v>31</v>
      </c>
      <c r="J52" s="53">
        <v>32</v>
      </c>
      <c r="K52" s="53">
        <v>31</v>
      </c>
      <c r="L52" s="53">
        <v>30</v>
      </c>
      <c r="M52" s="53">
        <v>30</v>
      </c>
      <c r="N52" s="123">
        <f>AVERAGE(B52:M52)</f>
        <v>31</v>
      </c>
      <c r="O52" s="123"/>
    </row>
    <row r="53" spans="1:28" ht="33.75" customHeight="1" x14ac:dyDescent="0.3">
      <c r="A53" s="80" t="s">
        <v>2435</v>
      </c>
      <c r="B53" s="81"/>
      <c r="C53" s="82" t="s">
        <v>2436</v>
      </c>
      <c r="D53" s="81"/>
      <c r="E53" s="81"/>
      <c r="F53" s="81"/>
      <c r="G53" s="81"/>
      <c r="H53" s="81"/>
      <c r="I53" s="81"/>
      <c r="J53" s="82" t="s">
        <v>2278</v>
      </c>
      <c r="K53" s="81"/>
      <c r="L53" s="81"/>
      <c r="M53" s="81"/>
      <c r="N53" s="53" t="s">
        <v>1689</v>
      </c>
      <c r="O53" s="53">
        <v>4</v>
      </c>
    </row>
    <row r="54" spans="1:28" ht="56.25" customHeight="1" x14ac:dyDescent="0.3">
      <c r="A54" s="80" t="s">
        <v>2437</v>
      </c>
      <c r="B54" s="81"/>
      <c r="C54" s="83" t="s">
        <v>2438</v>
      </c>
      <c r="D54" s="81"/>
      <c r="E54" s="81"/>
      <c r="F54" s="81"/>
      <c r="G54" s="81"/>
      <c r="H54" s="81"/>
      <c r="I54" s="81"/>
      <c r="J54" s="81"/>
      <c r="K54" s="83" t="s">
        <v>2131</v>
      </c>
      <c r="L54" s="83" t="s">
        <v>1675</v>
      </c>
      <c r="M54" s="81"/>
      <c r="N54" s="53" t="s">
        <v>1690</v>
      </c>
      <c r="O54" s="53">
        <v>6</v>
      </c>
    </row>
    <row r="55" spans="1:28" x14ac:dyDescent="0.3">
      <c r="N55" s="84" t="s">
        <v>2439</v>
      </c>
      <c r="O55" s="85">
        <f>O54/N52</f>
        <v>0.19354838709677419</v>
      </c>
      <c r="Q55">
        <v>1</v>
      </c>
      <c r="R55">
        <v>2</v>
      </c>
      <c r="S55">
        <v>3</v>
      </c>
      <c r="T55">
        <v>4</v>
      </c>
      <c r="U55">
        <v>5</v>
      </c>
      <c r="V55">
        <v>6</v>
      </c>
      <c r="W55">
        <v>7</v>
      </c>
      <c r="X55">
        <v>8</v>
      </c>
      <c r="Y55">
        <v>9</v>
      </c>
      <c r="Z55">
        <v>10</v>
      </c>
      <c r="AA55">
        <v>11</v>
      </c>
      <c r="AB55">
        <v>12</v>
      </c>
    </row>
    <row r="56" spans="1:28" x14ac:dyDescent="0.3">
      <c r="Q56">
        <v>53</v>
      </c>
      <c r="R56">
        <v>55</v>
      </c>
      <c r="S56">
        <v>55</v>
      </c>
      <c r="T56">
        <v>55</v>
      </c>
      <c r="U56">
        <v>55</v>
      </c>
      <c r="V56">
        <v>54</v>
      </c>
      <c r="W56">
        <v>54</v>
      </c>
      <c r="X56">
        <v>53</v>
      </c>
      <c r="Y56">
        <v>52</v>
      </c>
      <c r="Z56">
        <v>49</v>
      </c>
      <c r="AA56">
        <v>48</v>
      </c>
      <c r="AB56">
        <v>47</v>
      </c>
    </row>
    <row r="57" spans="1:28" x14ac:dyDescent="0.3">
      <c r="A57" s="77" t="s">
        <v>2432</v>
      </c>
      <c r="B57" s="77" t="s">
        <v>1688</v>
      </c>
      <c r="C57" s="77" t="s">
        <v>2421</v>
      </c>
      <c r="D57" s="77" t="s">
        <v>2422</v>
      </c>
      <c r="E57" s="77" t="s">
        <v>2423</v>
      </c>
      <c r="F57" s="77" t="s">
        <v>2424</v>
      </c>
      <c r="G57" s="77" t="s">
        <v>2425</v>
      </c>
      <c r="H57" s="77" t="s">
        <v>2426</v>
      </c>
      <c r="I57" s="77" t="s">
        <v>2427</v>
      </c>
      <c r="J57" s="77" t="s">
        <v>2428</v>
      </c>
      <c r="K57" s="77" t="s">
        <v>2429</v>
      </c>
      <c r="L57" s="77" t="s">
        <v>2430</v>
      </c>
      <c r="M57" s="78" t="s">
        <v>2431</v>
      </c>
      <c r="N57" s="124" t="s">
        <v>2433</v>
      </c>
      <c r="O57" s="124"/>
    </row>
    <row r="58" spans="1:28" x14ac:dyDescent="0.3">
      <c r="A58" s="79" t="s">
        <v>2440</v>
      </c>
      <c r="B58" s="26">
        <v>21</v>
      </c>
      <c r="C58" s="26">
        <v>24</v>
      </c>
      <c r="D58" s="26">
        <v>24</v>
      </c>
      <c r="E58" s="26">
        <v>24</v>
      </c>
      <c r="F58" s="26">
        <v>24</v>
      </c>
      <c r="G58" s="26">
        <v>23</v>
      </c>
      <c r="H58" s="26">
        <v>23</v>
      </c>
      <c r="I58" s="26">
        <v>22</v>
      </c>
      <c r="J58" s="26">
        <v>21</v>
      </c>
      <c r="K58" s="26">
        <v>19</v>
      </c>
      <c r="L58" s="26">
        <v>19</v>
      </c>
      <c r="M58" s="26">
        <v>18</v>
      </c>
      <c r="N58" s="123">
        <f>AVERAGE(B58:M58)</f>
        <v>21.833333333333332</v>
      </c>
      <c r="O58" s="123"/>
    </row>
    <row r="59" spans="1:28" ht="51.75" customHeight="1" x14ac:dyDescent="0.3">
      <c r="A59" s="80" t="s">
        <v>2435</v>
      </c>
      <c r="B59" s="86" t="s">
        <v>2441</v>
      </c>
      <c r="C59" s="82" t="s">
        <v>2442</v>
      </c>
      <c r="D59" s="82" t="s">
        <v>2443</v>
      </c>
      <c r="E59" s="81"/>
      <c r="F59" s="81"/>
      <c r="G59" s="81"/>
      <c r="H59" s="86" t="s">
        <v>2444</v>
      </c>
      <c r="I59" s="81"/>
      <c r="J59" s="81"/>
      <c r="K59" s="81"/>
      <c r="L59" s="81"/>
      <c r="M59" s="81"/>
      <c r="N59" s="53" t="s">
        <v>1689</v>
      </c>
      <c r="O59" s="53">
        <v>7</v>
      </c>
    </row>
    <row r="60" spans="1:28" ht="39.75" customHeight="1" x14ac:dyDescent="0.3">
      <c r="A60" s="80" t="s">
        <v>2437</v>
      </c>
      <c r="B60" s="81"/>
      <c r="C60" s="81"/>
      <c r="D60" s="83" t="s">
        <v>2445</v>
      </c>
      <c r="E60" s="81"/>
      <c r="F60" s="81"/>
      <c r="G60" s="83" t="s">
        <v>2446</v>
      </c>
      <c r="H60" s="83" t="s">
        <v>2447</v>
      </c>
      <c r="I60" s="83" t="s">
        <v>2448</v>
      </c>
      <c r="J60" s="83" t="s">
        <v>2449</v>
      </c>
      <c r="K60" s="83" t="s">
        <v>2450</v>
      </c>
      <c r="L60" s="81"/>
      <c r="M60" s="83" t="s">
        <v>2451</v>
      </c>
      <c r="N60" s="53" t="s">
        <v>1690</v>
      </c>
      <c r="O60" s="53">
        <v>9</v>
      </c>
    </row>
    <row r="61" spans="1:28" x14ac:dyDescent="0.3">
      <c r="A61" s="87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88" t="s">
        <v>2439</v>
      </c>
      <c r="O61" s="89">
        <f>O60/N58</f>
        <v>0.41221374045801529</v>
      </c>
    </row>
    <row r="62" spans="1:28" x14ac:dyDescent="0.3">
      <c r="A62" s="125" t="s">
        <v>2452</v>
      </c>
      <c r="B62" s="125"/>
    </row>
    <row r="63" spans="1:28" x14ac:dyDescent="0.3">
      <c r="A63" s="77" t="s">
        <v>2432</v>
      </c>
      <c r="B63" s="77" t="s">
        <v>1688</v>
      </c>
      <c r="C63" s="77" t="s">
        <v>2421</v>
      </c>
      <c r="D63" s="77" t="s">
        <v>2422</v>
      </c>
      <c r="E63" s="77" t="s">
        <v>2423</v>
      </c>
      <c r="F63" s="77" t="s">
        <v>2424</v>
      </c>
      <c r="G63" s="77" t="s">
        <v>2425</v>
      </c>
      <c r="H63" s="77" t="s">
        <v>2426</v>
      </c>
      <c r="I63" s="77" t="s">
        <v>2427</v>
      </c>
      <c r="J63" s="77" t="s">
        <v>2428</v>
      </c>
      <c r="K63" s="77" t="s">
        <v>2429</v>
      </c>
      <c r="L63" s="77" t="s">
        <v>2430</v>
      </c>
      <c r="M63" s="78" t="s">
        <v>2431</v>
      </c>
      <c r="N63" s="124" t="s">
        <v>2433</v>
      </c>
      <c r="O63" s="124"/>
    </row>
    <row r="64" spans="1:28" x14ac:dyDescent="0.3">
      <c r="A64" s="87" t="s">
        <v>2453</v>
      </c>
      <c r="B64" s="26"/>
      <c r="C64" s="26"/>
      <c r="D64" s="26"/>
      <c r="E64" s="26"/>
      <c r="F64" s="26"/>
      <c r="G64" s="26">
        <v>2</v>
      </c>
      <c r="H64" s="26"/>
      <c r="I64" s="26"/>
      <c r="J64" s="26"/>
      <c r="K64" s="26"/>
      <c r="L64" s="26"/>
      <c r="M64" s="26">
        <v>2</v>
      </c>
      <c r="N64" s="26"/>
      <c r="O64" s="26"/>
    </row>
    <row r="65" spans="1:15" x14ac:dyDescent="0.3">
      <c r="A65" s="87" t="s">
        <v>2454</v>
      </c>
      <c r="B65" s="26"/>
      <c r="C65" s="26"/>
      <c r="D65" s="26"/>
      <c r="E65" s="26"/>
      <c r="F65" s="26"/>
      <c r="G65" s="26">
        <v>5</v>
      </c>
      <c r="H65" s="26"/>
      <c r="I65" s="26"/>
      <c r="J65" s="26"/>
      <c r="K65" s="26"/>
      <c r="L65" s="26"/>
      <c r="M65" s="26">
        <v>4</v>
      </c>
      <c r="N65" s="26"/>
      <c r="O65" s="26"/>
    </row>
    <row r="66" spans="1:15" x14ac:dyDescent="0.3">
      <c r="A66" s="87" t="s">
        <v>2455</v>
      </c>
      <c r="B66" s="26"/>
      <c r="C66" s="26"/>
      <c r="D66" s="26"/>
      <c r="E66" s="26"/>
      <c r="F66" s="26"/>
      <c r="G66" s="26">
        <v>4</v>
      </c>
      <c r="H66" s="26"/>
      <c r="I66" s="26"/>
      <c r="J66" s="26"/>
      <c r="K66" s="26"/>
      <c r="L66" s="26"/>
      <c r="M66" s="26">
        <v>4</v>
      </c>
      <c r="N66" s="26"/>
      <c r="O66" s="26"/>
    </row>
    <row r="67" spans="1:15" x14ac:dyDescent="0.3">
      <c r="A67" s="87" t="s">
        <v>2456</v>
      </c>
      <c r="B67" s="26"/>
      <c r="C67" s="26"/>
      <c r="D67" s="26"/>
      <c r="E67" s="26"/>
      <c r="F67" s="26"/>
      <c r="G67" s="26">
        <v>2</v>
      </c>
      <c r="H67" s="26"/>
      <c r="I67" s="26"/>
      <c r="J67" s="26"/>
      <c r="K67" s="26"/>
      <c r="L67" s="26"/>
      <c r="M67" s="26">
        <v>2</v>
      </c>
      <c r="N67" s="26"/>
      <c r="O67" s="26"/>
    </row>
    <row r="68" spans="1:15" x14ac:dyDescent="0.3">
      <c r="A68" s="87" t="s">
        <v>2457</v>
      </c>
      <c r="B68" s="26"/>
      <c r="C68" s="26"/>
      <c r="D68" s="26"/>
      <c r="E68" s="26"/>
      <c r="F68" s="26"/>
      <c r="G68" s="26">
        <v>5</v>
      </c>
      <c r="H68" s="26"/>
      <c r="I68" s="26"/>
      <c r="J68" s="26"/>
      <c r="K68" s="26"/>
      <c r="L68" s="26"/>
      <c r="M68" s="26">
        <v>4</v>
      </c>
      <c r="N68" s="26"/>
      <c r="O68" s="26"/>
    </row>
    <row r="69" spans="1:15" x14ac:dyDescent="0.3">
      <c r="A69" s="87" t="s">
        <v>2458</v>
      </c>
      <c r="B69" s="26"/>
      <c r="C69" s="26"/>
      <c r="D69" s="26"/>
      <c r="E69" s="26"/>
      <c r="F69" s="26"/>
      <c r="G69" s="26">
        <v>4</v>
      </c>
      <c r="H69" s="26"/>
      <c r="I69" s="26"/>
      <c r="J69" s="26"/>
      <c r="K69" s="26"/>
      <c r="L69" s="26"/>
      <c r="M69" s="26">
        <v>4</v>
      </c>
      <c r="N69" s="26"/>
      <c r="O69" s="26"/>
    </row>
    <row r="70" spans="1:15" x14ac:dyDescent="0.3">
      <c r="A70" s="87" t="s">
        <v>2459</v>
      </c>
      <c r="B70" s="26"/>
      <c r="C70" s="26"/>
      <c r="D70" s="26"/>
      <c r="E70" s="26"/>
      <c r="F70" s="26"/>
      <c r="G70" s="26">
        <f>SUM(G64:G69)</f>
        <v>22</v>
      </c>
      <c r="H70" s="26"/>
      <c r="I70" s="26"/>
      <c r="J70" s="26"/>
      <c r="K70" s="26"/>
      <c r="L70" s="26"/>
      <c r="M70" s="26">
        <f>SUM(M64:M69)</f>
        <v>20</v>
      </c>
      <c r="N70" s="26"/>
      <c r="O70" s="26"/>
    </row>
    <row r="72" spans="1:15" x14ac:dyDescent="0.3">
      <c r="A72" s="126" t="s">
        <v>2587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</row>
    <row r="73" spans="1:15" x14ac:dyDescent="0.3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</row>
    <row r="74" spans="1:15" x14ac:dyDescent="0.3">
      <c r="A74" s="77" t="s">
        <v>2588</v>
      </c>
      <c r="B74" s="77" t="s">
        <v>1688</v>
      </c>
      <c r="C74" s="77" t="s">
        <v>2421</v>
      </c>
      <c r="D74" s="77" t="s">
        <v>2422</v>
      </c>
      <c r="E74" s="77" t="s">
        <v>2423</v>
      </c>
      <c r="F74" s="77" t="s">
        <v>2424</v>
      </c>
      <c r="G74" s="77" t="s">
        <v>2425</v>
      </c>
      <c r="H74" s="77" t="s">
        <v>2426</v>
      </c>
      <c r="I74" s="77" t="s">
        <v>2427</v>
      </c>
      <c r="J74" s="77" t="s">
        <v>2428</v>
      </c>
      <c r="K74" s="77" t="s">
        <v>2429</v>
      </c>
      <c r="L74" s="77" t="s">
        <v>2430</v>
      </c>
      <c r="M74" s="78" t="s">
        <v>2431</v>
      </c>
      <c r="N74" s="124" t="s">
        <v>2433</v>
      </c>
      <c r="O74" s="124"/>
    </row>
    <row r="75" spans="1:15" x14ac:dyDescent="0.3">
      <c r="A75" s="79" t="s">
        <v>2434</v>
      </c>
      <c r="B75" s="53">
        <v>30</v>
      </c>
      <c r="C75" s="53">
        <v>30</v>
      </c>
      <c r="D75" s="53">
        <v>30</v>
      </c>
      <c r="E75" s="53">
        <v>30</v>
      </c>
      <c r="F75" s="53">
        <v>30</v>
      </c>
      <c r="G75" s="53">
        <v>29</v>
      </c>
      <c r="H75" s="53">
        <v>29</v>
      </c>
      <c r="I75" s="53">
        <v>29</v>
      </c>
      <c r="J75" s="53">
        <v>28</v>
      </c>
      <c r="K75" s="53">
        <v>28</v>
      </c>
      <c r="L75" s="53">
        <v>27</v>
      </c>
      <c r="M75" s="53">
        <v>27</v>
      </c>
      <c r="N75" s="123">
        <f>AVERAGE(B75:M75)</f>
        <v>28.916666666666668</v>
      </c>
      <c r="O75" s="123"/>
    </row>
    <row r="76" spans="1:15" x14ac:dyDescent="0.3">
      <c r="A76" s="80" t="s">
        <v>2435</v>
      </c>
      <c r="B76" s="81"/>
      <c r="C76" s="111"/>
      <c r="D76" s="81"/>
      <c r="E76" s="81"/>
      <c r="F76" s="81"/>
      <c r="G76" s="81"/>
      <c r="H76" s="81"/>
      <c r="I76" s="81"/>
      <c r="J76" s="111"/>
      <c r="K76" s="82" t="s">
        <v>2469</v>
      </c>
      <c r="L76" s="81"/>
      <c r="M76" s="81"/>
      <c r="N76" s="53" t="s">
        <v>1689</v>
      </c>
      <c r="O76" s="53">
        <v>1</v>
      </c>
    </row>
    <row r="77" spans="1:15" x14ac:dyDescent="0.3">
      <c r="A77" s="80" t="s">
        <v>2437</v>
      </c>
      <c r="B77" s="81"/>
      <c r="C77" s="111"/>
      <c r="D77" s="81"/>
      <c r="E77" s="81"/>
      <c r="F77" s="81"/>
      <c r="G77" s="83" t="s">
        <v>2042</v>
      </c>
      <c r="H77" s="81"/>
      <c r="I77" s="81"/>
      <c r="J77" s="83" t="s">
        <v>2129</v>
      </c>
      <c r="K77" s="83" t="s">
        <v>2277</v>
      </c>
      <c r="L77" s="83" t="s">
        <v>2075</v>
      </c>
      <c r="M77" s="81"/>
      <c r="N77" s="53" t="s">
        <v>1690</v>
      </c>
      <c r="O77" s="53">
        <v>3</v>
      </c>
    </row>
    <row r="78" spans="1:15" x14ac:dyDescent="0.3">
      <c r="N78" s="84" t="s">
        <v>2439</v>
      </c>
      <c r="O78" s="85">
        <f>O77/N75</f>
        <v>0.1037463976945245</v>
      </c>
    </row>
    <row r="80" spans="1:15" x14ac:dyDescent="0.3">
      <c r="A80" s="77" t="s">
        <v>2588</v>
      </c>
      <c r="B80" s="77" t="s">
        <v>1688</v>
      </c>
      <c r="C80" s="77" t="s">
        <v>2421</v>
      </c>
      <c r="D80" s="77" t="s">
        <v>2422</v>
      </c>
      <c r="E80" s="77" t="s">
        <v>2423</v>
      </c>
      <c r="F80" s="77" t="s">
        <v>2424</v>
      </c>
      <c r="G80" s="77" t="s">
        <v>2425</v>
      </c>
      <c r="H80" s="77" t="s">
        <v>2426</v>
      </c>
      <c r="I80" s="77" t="s">
        <v>2427</v>
      </c>
      <c r="J80" s="77" t="s">
        <v>2428</v>
      </c>
      <c r="K80" s="77" t="s">
        <v>2429</v>
      </c>
      <c r="L80" s="77" t="s">
        <v>2430</v>
      </c>
      <c r="M80" s="78" t="s">
        <v>2431</v>
      </c>
      <c r="N80" s="124" t="s">
        <v>2433</v>
      </c>
      <c r="O80" s="124"/>
    </row>
    <row r="81" spans="1:21" x14ac:dyDescent="0.3">
      <c r="A81" s="79" t="s">
        <v>2440</v>
      </c>
      <c r="B81" s="26">
        <v>18</v>
      </c>
      <c r="C81" s="26">
        <v>17</v>
      </c>
      <c r="D81" s="26">
        <v>15</v>
      </c>
      <c r="E81" s="26">
        <v>15</v>
      </c>
      <c r="F81" s="26">
        <v>15</v>
      </c>
      <c r="G81" s="26">
        <v>15</v>
      </c>
      <c r="H81" s="26">
        <v>14</v>
      </c>
      <c r="I81" s="26">
        <v>14</v>
      </c>
      <c r="J81" s="26">
        <v>14</v>
      </c>
      <c r="K81" s="26">
        <v>14</v>
      </c>
      <c r="L81" s="26">
        <v>14</v>
      </c>
      <c r="M81" s="26">
        <v>14</v>
      </c>
      <c r="N81" s="123">
        <f>AVERAGE(B81:M81)</f>
        <v>14.916666666666666</v>
      </c>
      <c r="O81" s="123"/>
    </row>
    <row r="82" spans="1:21" x14ac:dyDescent="0.3">
      <c r="A82" s="80" t="s">
        <v>2435</v>
      </c>
      <c r="B82" s="112"/>
      <c r="C82" s="111"/>
      <c r="D82" s="82" t="s">
        <v>2589</v>
      </c>
      <c r="E82" s="81"/>
      <c r="F82" s="81"/>
      <c r="G82" s="81"/>
      <c r="H82" s="112"/>
      <c r="I82" s="81"/>
      <c r="J82" s="81"/>
      <c r="K82" s="81"/>
      <c r="L82" s="81"/>
      <c r="M82" s="81"/>
      <c r="N82" s="53" t="s">
        <v>1689</v>
      </c>
      <c r="O82" s="53">
        <v>1</v>
      </c>
    </row>
    <row r="83" spans="1:21" ht="33.75" x14ac:dyDescent="0.3">
      <c r="A83" s="80" t="s">
        <v>2437</v>
      </c>
      <c r="B83" s="81"/>
      <c r="C83" s="83" t="s">
        <v>2590</v>
      </c>
      <c r="D83" s="83" t="s">
        <v>2591</v>
      </c>
      <c r="E83" s="81"/>
      <c r="F83" s="81"/>
      <c r="G83" s="111"/>
      <c r="H83" s="83" t="s">
        <v>2592</v>
      </c>
      <c r="I83" s="111"/>
      <c r="J83" s="111"/>
      <c r="K83" s="111"/>
      <c r="L83" s="112"/>
      <c r="M83" s="111"/>
      <c r="N83" s="53" t="s">
        <v>1690</v>
      </c>
      <c r="O83" s="53">
        <v>5</v>
      </c>
      <c r="U83" s="113">
        <f>7/3918</f>
        <v>1.7866258295048494E-3</v>
      </c>
    </row>
    <row r="84" spans="1:21" x14ac:dyDescent="0.3">
      <c r="A84" s="87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88" t="s">
        <v>2439</v>
      </c>
      <c r="O84" s="89">
        <f>O83/N81</f>
        <v>0.33519553072625702</v>
      </c>
    </row>
    <row r="85" spans="1:21" x14ac:dyDescent="0.3">
      <c r="A85" s="114" t="s">
        <v>2593</v>
      </c>
      <c r="B85" s="115">
        <f>B75+B81</f>
        <v>48</v>
      </c>
      <c r="C85" s="115">
        <f t="shared" ref="C85:L85" si="3">C75+C81</f>
        <v>47</v>
      </c>
      <c r="D85" s="115">
        <f t="shared" si="3"/>
        <v>45</v>
      </c>
      <c r="E85" s="115">
        <f t="shared" si="3"/>
        <v>45</v>
      </c>
      <c r="F85" s="115">
        <f t="shared" si="3"/>
        <v>45</v>
      </c>
      <c r="G85" s="115">
        <f t="shared" si="3"/>
        <v>44</v>
      </c>
      <c r="H85" s="115">
        <f t="shared" si="3"/>
        <v>43</v>
      </c>
      <c r="I85" s="115">
        <f t="shared" si="3"/>
        <v>43</v>
      </c>
      <c r="J85" s="115">
        <f t="shared" si="3"/>
        <v>42</v>
      </c>
      <c r="K85" s="115">
        <f t="shared" si="3"/>
        <v>42</v>
      </c>
      <c r="L85" s="115">
        <f t="shared" si="3"/>
        <v>41</v>
      </c>
      <c r="N85" s="109"/>
      <c r="O85" s="110"/>
    </row>
    <row r="86" spans="1:21" ht="36.75" customHeight="1" x14ac:dyDescent="0.3">
      <c r="A86" s="114" t="s">
        <v>2594</v>
      </c>
      <c r="B86" s="115">
        <f>B85-5</f>
        <v>43</v>
      </c>
      <c r="C86" s="115">
        <f t="shared" ref="C86:L86" si="4">C85-5</f>
        <v>42</v>
      </c>
      <c r="D86" s="115">
        <f t="shared" si="4"/>
        <v>40</v>
      </c>
      <c r="E86" s="115">
        <f t="shared" si="4"/>
        <v>40</v>
      </c>
      <c r="F86" s="115">
        <f t="shared" si="4"/>
        <v>40</v>
      </c>
      <c r="G86" s="115">
        <f t="shared" si="4"/>
        <v>39</v>
      </c>
      <c r="H86" s="115">
        <f t="shared" si="4"/>
        <v>38</v>
      </c>
      <c r="I86" s="115">
        <f t="shared" si="4"/>
        <v>38</v>
      </c>
      <c r="J86" s="115">
        <f t="shared" si="4"/>
        <v>37</v>
      </c>
      <c r="K86" s="115">
        <f t="shared" si="4"/>
        <v>37</v>
      </c>
      <c r="L86" s="115">
        <f t="shared" si="4"/>
        <v>36</v>
      </c>
      <c r="N86" s="109"/>
      <c r="O86" s="110"/>
      <c r="R86">
        <f>B86+C86+D86+E86+F86+G86+H86+I86+J86+K86+L86</f>
        <v>430</v>
      </c>
    </row>
    <row r="87" spans="1:21" ht="36.75" customHeight="1" x14ac:dyDescent="0.3">
      <c r="A87" s="114" t="s">
        <v>2595</v>
      </c>
      <c r="B87" s="115">
        <v>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6</v>
      </c>
      <c r="L87">
        <v>6</v>
      </c>
      <c r="N87" s="109"/>
      <c r="O87" s="110"/>
      <c r="R87">
        <f>B87+C87+D87+E87+F87+G87+H87+I87+J87+K87+L87</f>
        <v>57</v>
      </c>
      <c r="S87">
        <f>R87/11</f>
        <v>5.1818181818181817</v>
      </c>
    </row>
    <row r="88" spans="1:21" x14ac:dyDescent="0.3">
      <c r="A88" s="125" t="s">
        <v>2452</v>
      </c>
      <c r="B88" s="125"/>
      <c r="R88">
        <f>R86/11</f>
        <v>39.090909090909093</v>
      </c>
    </row>
    <row r="89" spans="1:21" x14ac:dyDescent="0.3">
      <c r="A89" s="77" t="s">
        <v>2588</v>
      </c>
      <c r="B89" s="77" t="s">
        <v>1688</v>
      </c>
      <c r="C89" s="77" t="s">
        <v>2421</v>
      </c>
      <c r="D89" s="77" t="s">
        <v>2422</v>
      </c>
      <c r="E89" s="77" t="s">
        <v>2423</v>
      </c>
      <c r="F89" s="77" t="s">
        <v>2424</v>
      </c>
      <c r="G89" s="77" t="s">
        <v>2425</v>
      </c>
      <c r="H89" s="77" t="s">
        <v>2426</v>
      </c>
      <c r="I89" s="77" t="s">
        <v>2427</v>
      </c>
      <c r="J89" s="77" t="s">
        <v>2428</v>
      </c>
      <c r="K89" s="77" t="s">
        <v>2429</v>
      </c>
      <c r="L89" s="77" t="s">
        <v>2430</v>
      </c>
      <c r="M89" s="78" t="s">
        <v>2431</v>
      </c>
      <c r="N89" s="124" t="s">
        <v>2433</v>
      </c>
      <c r="O89" s="124"/>
    </row>
    <row r="90" spans="1:21" x14ac:dyDescent="0.3">
      <c r="A90" s="87" t="s">
        <v>2453</v>
      </c>
      <c r="B90" s="26"/>
      <c r="C90" s="26"/>
      <c r="D90" s="26"/>
      <c r="E90" s="26"/>
      <c r="F90" s="26"/>
      <c r="G90" s="26">
        <v>2</v>
      </c>
      <c r="H90" s="26"/>
      <c r="I90" s="26"/>
      <c r="J90" s="26"/>
      <c r="K90" s="26"/>
      <c r="L90" s="26"/>
      <c r="M90" s="26">
        <v>2</v>
      </c>
      <c r="N90" s="26"/>
      <c r="O90" s="26"/>
      <c r="R90">
        <f>R88+5</f>
        <v>44.090909090909093</v>
      </c>
    </row>
    <row r="91" spans="1:21" x14ac:dyDescent="0.3">
      <c r="A91" s="87" t="s">
        <v>2454</v>
      </c>
      <c r="B91" s="26"/>
      <c r="C91" s="26"/>
      <c r="D91" s="26"/>
      <c r="E91" s="26"/>
      <c r="F91" s="26"/>
      <c r="G91" s="26">
        <v>5</v>
      </c>
      <c r="H91" s="26"/>
      <c r="I91" s="26"/>
      <c r="J91" s="26"/>
      <c r="K91" s="26"/>
      <c r="L91" s="26"/>
      <c r="M91" s="26">
        <v>4</v>
      </c>
      <c r="N91" s="26"/>
      <c r="O91" s="26"/>
    </row>
    <row r="92" spans="1:21" x14ac:dyDescent="0.3">
      <c r="A92" s="87" t="s">
        <v>2455</v>
      </c>
      <c r="B92" s="26"/>
      <c r="C92" s="26"/>
      <c r="D92" s="26"/>
      <c r="E92" s="26"/>
      <c r="F92" s="26"/>
      <c r="G92" s="26">
        <v>4</v>
      </c>
      <c r="H92" s="26"/>
      <c r="I92" s="26"/>
      <c r="J92" s="26"/>
      <c r="K92" s="26"/>
      <c r="L92" s="26"/>
      <c r="M92" s="26">
        <v>4</v>
      </c>
      <c r="N92" s="26"/>
      <c r="O92" s="26"/>
    </row>
    <row r="93" spans="1:21" x14ac:dyDescent="0.3">
      <c r="A93" s="87" t="s">
        <v>2456</v>
      </c>
      <c r="B93" s="26"/>
      <c r="C93" s="26"/>
      <c r="D93" s="26"/>
      <c r="E93" s="26"/>
      <c r="F93" s="26"/>
      <c r="G93" s="26">
        <v>2</v>
      </c>
      <c r="H93" s="26"/>
      <c r="I93" s="26"/>
      <c r="J93" s="26"/>
      <c r="K93" s="26"/>
      <c r="L93" s="26"/>
      <c r="M93" s="26">
        <v>2</v>
      </c>
      <c r="N93" s="26"/>
      <c r="O93" s="26"/>
    </row>
    <row r="94" spans="1:21" x14ac:dyDescent="0.3">
      <c r="A94" s="87" t="s">
        <v>2457</v>
      </c>
      <c r="B94" s="26"/>
      <c r="C94" s="26"/>
      <c r="D94" s="26"/>
      <c r="E94" s="26"/>
      <c r="F94" s="26"/>
      <c r="G94" s="26">
        <v>5</v>
      </c>
      <c r="H94" s="26"/>
      <c r="I94" s="26"/>
      <c r="J94" s="26"/>
      <c r="K94" s="26"/>
      <c r="L94" s="26"/>
      <c r="M94" s="26">
        <v>4</v>
      </c>
      <c r="N94" s="26"/>
      <c r="O94" s="26"/>
    </row>
    <row r="95" spans="1:21" x14ac:dyDescent="0.3">
      <c r="A95" s="87" t="s">
        <v>2458</v>
      </c>
      <c r="B95" s="26"/>
      <c r="C95" s="26"/>
      <c r="D95" s="26"/>
      <c r="E95" s="26"/>
      <c r="F95" s="26"/>
      <c r="G95" s="26">
        <v>4</v>
      </c>
      <c r="H95" s="26"/>
      <c r="I95" s="26"/>
      <c r="J95" s="26"/>
      <c r="K95" s="26"/>
      <c r="L95" s="26"/>
      <c r="M95" s="26">
        <v>4</v>
      </c>
      <c r="N95" s="26"/>
      <c r="O95" s="26"/>
    </row>
    <row r="96" spans="1:21" x14ac:dyDescent="0.3">
      <c r="A96" s="87" t="s">
        <v>2459</v>
      </c>
      <c r="B96" s="26"/>
      <c r="C96" s="26"/>
      <c r="D96" s="26"/>
      <c r="E96" s="26"/>
      <c r="F96" s="26"/>
      <c r="G96" s="26">
        <f>SUM(G90:G95)</f>
        <v>22</v>
      </c>
      <c r="H96" s="26"/>
      <c r="I96" s="26"/>
      <c r="J96" s="26"/>
      <c r="K96" s="26"/>
      <c r="L96" s="26"/>
      <c r="M96" s="26">
        <f>SUM(M90:M95)</f>
        <v>20</v>
      </c>
      <c r="N96" s="26"/>
      <c r="O96" s="26"/>
    </row>
    <row r="98" spans="1:19" x14ac:dyDescent="0.3">
      <c r="A98" s="126" t="s">
        <v>2596</v>
      </c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</row>
    <row r="99" spans="1:19" x14ac:dyDescent="0.3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</row>
    <row r="100" spans="1:19" x14ac:dyDescent="0.3">
      <c r="A100" s="77" t="s">
        <v>2597</v>
      </c>
      <c r="B100" s="77" t="s">
        <v>1688</v>
      </c>
      <c r="C100" s="77" t="s">
        <v>2421</v>
      </c>
      <c r="D100" s="77" t="s">
        <v>2422</v>
      </c>
      <c r="E100" s="77" t="s">
        <v>2423</v>
      </c>
      <c r="F100" s="77" t="s">
        <v>2424</v>
      </c>
      <c r="G100" s="77" t="s">
        <v>2425</v>
      </c>
      <c r="H100" s="77" t="s">
        <v>2426</v>
      </c>
      <c r="I100" s="77" t="s">
        <v>2427</v>
      </c>
      <c r="J100" s="77" t="s">
        <v>2428</v>
      </c>
      <c r="K100" s="77" t="s">
        <v>2429</v>
      </c>
      <c r="L100" s="77" t="s">
        <v>2430</v>
      </c>
      <c r="M100" s="78" t="s">
        <v>2431</v>
      </c>
      <c r="N100" s="124" t="s">
        <v>2433</v>
      </c>
      <c r="O100" s="124"/>
    </row>
    <row r="101" spans="1:19" x14ac:dyDescent="0.3">
      <c r="A101" s="79" t="s">
        <v>2434</v>
      </c>
      <c r="B101" s="53">
        <v>28</v>
      </c>
      <c r="C101" s="53">
        <v>30</v>
      </c>
      <c r="D101" s="53">
        <v>31</v>
      </c>
      <c r="E101" s="53">
        <v>32</v>
      </c>
      <c r="F101" s="53">
        <v>33</v>
      </c>
      <c r="G101" s="53">
        <v>32</v>
      </c>
      <c r="H101" s="53">
        <v>32</v>
      </c>
      <c r="I101" s="53">
        <v>31</v>
      </c>
      <c r="J101" s="53">
        <v>31</v>
      </c>
      <c r="K101" s="53">
        <v>31</v>
      </c>
      <c r="L101" s="53">
        <v>31</v>
      </c>
      <c r="M101" s="53">
        <v>31</v>
      </c>
      <c r="N101" s="123">
        <f>AVERAGE(B101:M101)</f>
        <v>31.083333333333332</v>
      </c>
      <c r="O101" s="123"/>
      <c r="P101" t="s">
        <v>2598</v>
      </c>
    </row>
    <row r="102" spans="1:19" ht="22.5" x14ac:dyDescent="0.3">
      <c r="A102" s="80" t="s">
        <v>2435</v>
      </c>
      <c r="B102" s="82" t="s">
        <v>2527</v>
      </c>
      <c r="C102" s="82" t="s">
        <v>2599</v>
      </c>
      <c r="D102" s="82" t="s">
        <v>2509</v>
      </c>
      <c r="E102" s="82" t="s">
        <v>2536</v>
      </c>
      <c r="F102" s="82" t="s">
        <v>2600</v>
      </c>
      <c r="G102" s="112"/>
      <c r="H102" s="112"/>
      <c r="I102" s="112"/>
      <c r="J102" s="111"/>
      <c r="K102" s="111"/>
      <c r="L102" s="112"/>
      <c r="M102" s="81"/>
      <c r="N102" s="53" t="s">
        <v>1689</v>
      </c>
      <c r="O102" s="53">
        <v>6</v>
      </c>
    </row>
    <row r="103" spans="1:19" x14ac:dyDescent="0.3">
      <c r="A103" s="80" t="s">
        <v>2437</v>
      </c>
      <c r="B103" s="81"/>
      <c r="C103" s="111"/>
      <c r="D103" s="81"/>
      <c r="E103" s="81"/>
      <c r="F103" s="81"/>
      <c r="G103" s="83" t="s">
        <v>1611</v>
      </c>
      <c r="H103" s="112"/>
      <c r="I103" s="83" t="s">
        <v>2509</v>
      </c>
      <c r="J103" s="111"/>
      <c r="K103" s="111"/>
      <c r="L103" s="111"/>
      <c r="M103" s="81"/>
      <c r="N103" s="53" t="s">
        <v>1690</v>
      </c>
      <c r="O103" s="53">
        <v>2</v>
      </c>
    </row>
    <row r="104" spans="1:19" x14ac:dyDescent="0.3">
      <c r="N104" s="84" t="s">
        <v>2439</v>
      </c>
      <c r="O104" s="85">
        <f>O103/N101</f>
        <v>6.4343163538873996E-2</v>
      </c>
    </row>
    <row r="105" spans="1:19" x14ac:dyDescent="0.3">
      <c r="R105" t="s">
        <v>2601</v>
      </c>
      <c r="S105">
        <v>32</v>
      </c>
    </row>
    <row r="106" spans="1:19" x14ac:dyDescent="0.3">
      <c r="A106" s="77" t="s">
        <v>2597</v>
      </c>
      <c r="B106" s="77" t="s">
        <v>1688</v>
      </c>
      <c r="C106" s="77" t="s">
        <v>2421</v>
      </c>
      <c r="D106" s="77" t="s">
        <v>2422</v>
      </c>
      <c r="E106" s="77" t="s">
        <v>2423</v>
      </c>
      <c r="F106" s="77" t="s">
        <v>2424</v>
      </c>
      <c r="G106" s="77" t="s">
        <v>2425</v>
      </c>
      <c r="H106" s="77" t="s">
        <v>2426</v>
      </c>
      <c r="I106" s="77" t="s">
        <v>2427</v>
      </c>
      <c r="J106" s="77" t="s">
        <v>2428</v>
      </c>
      <c r="K106" s="77" t="s">
        <v>2429</v>
      </c>
      <c r="L106" s="77" t="s">
        <v>2430</v>
      </c>
      <c r="M106" s="78" t="s">
        <v>2431</v>
      </c>
      <c r="N106" s="124" t="s">
        <v>2433</v>
      </c>
      <c r="O106" s="124"/>
    </row>
    <row r="107" spans="1:19" x14ac:dyDescent="0.3">
      <c r="A107" s="79" t="s">
        <v>2440</v>
      </c>
      <c r="B107" s="26">
        <v>17</v>
      </c>
      <c r="C107" s="26">
        <v>17</v>
      </c>
      <c r="D107" s="26">
        <v>17</v>
      </c>
      <c r="E107" s="26">
        <v>17</v>
      </c>
      <c r="F107" s="26">
        <v>20</v>
      </c>
      <c r="G107" s="26">
        <v>18</v>
      </c>
      <c r="H107" s="26">
        <v>18</v>
      </c>
      <c r="I107" s="26">
        <v>19</v>
      </c>
      <c r="J107" s="26">
        <v>19</v>
      </c>
      <c r="K107" s="26">
        <v>20</v>
      </c>
      <c r="L107" s="26">
        <v>23</v>
      </c>
      <c r="M107" s="26">
        <v>24</v>
      </c>
      <c r="N107" s="123">
        <f>AVERAGE(B107:M107)</f>
        <v>19.083333333333332</v>
      </c>
      <c r="O107" s="123"/>
      <c r="S107">
        <v>22</v>
      </c>
    </row>
    <row r="108" spans="1:19" ht="33.75" x14ac:dyDescent="0.3">
      <c r="A108" s="80" t="s">
        <v>2435</v>
      </c>
      <c r="B108" s="82" t="s">
        <v>2602</v>
      </c>
      <c r="C108" s="111"/>
      <c r="D108" s="111"/>
      <c r="E108" s="112"/>
      <c r="F108" s="82" t="s">
        <v>2603</v>
      </c>
      <c r="G108" s="112"/>
      <c r="H108" s="112"/>
      <c r="I108" s="82" t="s">
        <v>2604</v>
      </c>
      <c r="J108" s="81"/>
      <c r="K108" s="82" t="s">
        <v>2605</v>
      </c>
      <c r="L108" s="116" t="s">
        <v>2606</v>
      </c>
      <c r="M108" s="82" t="s">
        <v>2607</v>
      </c>
      <c r="N108" s="53" t="s">
        <v>1689</v>
      </c>
      <c r="O108" s="53">
        <v>12</v>
      </c>
    </row>
    <row r="109" spans="1:19" x14ac:dyDescent="0.3">
      <c r="A109" s="80" t="s">
        <v>2437</v>
      </c>
      <c r="B109" s="81"/>
      <c r="C109" s="111"/>
      <c r="D109" s="111"/>
      <c r="E109" s="112"/>
      <c r="F109" s="112"/>
      <c r="G109" s="83" t="s">
        <v>2608</v>
      </c>
      <c r="H109" s="111"/>
      <c r="I109" s="111"/>
      <c r="J109" s="111"/>
      <c r="K109" s="83" t="s">
        <v>2609</v>
      </c>
      <c r="L109" s="112"/>
      <c r="M109" s="111"/>
      <c r="N109" s="53" t="s">
        <v>1690</v>
      </c>
      <c r="O109" s="53">
        <v>3</v>
      </c>
    </row>
    <row r="110" spans="1:19" x14ac:dyDescent="0.3">
      <c r="A110" s="87"/>
      <c r="B110" s="26"/>
      <c r="C110" s="26"/>
      <c r="D110" s="26"/>
      <c r="E110" s="26"/>
      <c r="F110" s="26"/>
      <c r="G110" s="83" t="s">
        <v>2610</v>
      </c>
      <c r="H110" s="26"/>
      <c r="I110" s="26"/>
      <c r="J110" s="26"/>
      <c r="K110" s="26"/>
      <c r="L110" s="26"/>
      <c r="M110" s="26"/>
      <c r="N110" s="88" t="s">
        <v>2439</v>
      </c>
      <c r="O110" s="89">
        <f>O109/N107</f>
        <v>0.15720524017467249</v>
      </c>
    </row>
    <row r="111" spans="1:19" x14ac:dyDescent="0.3">
      <c r="A111" s="125" t="s">
        <v>2452</v>
      </c>
      <c r="B111" s="125"/>
    </row>
    <row r="112" spans="1:19" x14ac:dyDescent="0.3">
      <c r="A112" s="77" t="s">
        <v>2588</v>
      </c>
      <c r="B112" s="77" t="s">
        <v>1688</v>
      </c>
      <c r="C112" s="77" t="s">
        <v>2421</v>
      </c>
      <c r="D112" s="77" t="s">
        <v>2422</v>
      </c>
      <c r="E112" s="77" t="s">
        <v>2423</v>
      </c>
      <c r="F112" s="77" t="s">
        <v>2424</v>
      </c>
      <c r="G112" s="77" t="s">
        <v>2425</v>
      </c>
      <c r="H112" s="77" t="s">
        <v>2426</v>
      </c>
      <c r="I112" s="77" t="s">
        <v>2427</v>
      </c>
      <c r="J112" s="77" t="s">
        <v>2428</v>
      </c>
      <c r="K112" s="77" t="s">
        <v>2429</v>
      </c>
      <c r="L112" s="77" t="s">
        <v>2430</v>
      </c>
      <c r="M112" s="78" t="s">
        <v>2431</v>
      </c>
      <c r="N112" s="124" t="s">
        <v>2433</v>
      </c>
      <c r="O112" s="124"/>
    </row>
    <row r="113" spans="1:15" x14ac:dyDescent="0.3">
      <c r="A113" s="87" t="s">
        <v>2453</v>
      </c>
      <c r="B113" s="26"/>
      <c r="C113" s="26"/>
      <c r="D113" s="26"/>
      <c r="E113" s="26"/>
      <c r="F113" s="26"/>
      <c r="G113" s="26">
        <v>2</v>
      </c>
      <c r="H113" s="26"/>
      <c r="I113" s="26"/>
      <c r="J113" s="26"/>
      <c r="K113" s="26"/>
      <c r="L113" s="26"/>
      <c r="M113" s="26">
        <v>2</v>
      </c>
      <c r="N113" s="26"/>
      <c r="O113" s="26"/>
    </row>
    <row r="114" spans="1:15" x14ac:dyDescent="0.3">
      <c r="A114" s="87" t="s">
        <v>2454</v>
      </c>
      <c r="B114" s="26"/>
      <c r="C114" s="26"/>
      <c r="D114" s="26"/>
      <c r="E114" s="26"/>
      <c r="F114" s="26"/>
      <c r="G114" s="26">
        <v>5</v>
      </c>
      <c r="H114" s="26"/>
      <c r="I114" s="26"/>
      <c r="J114" s="26"/>
      <c r="K114" s="26"/>
      <c r="L114" s="26"/>
      <c r="M114" s="26">
        <v>4</v>
      </c>
      <c r="N114" s="26"/>
      <c r="O114" s="26"/>
    </row>
    <row r="115" spans="1:15" x14ac:dyDescent="0.3">
      <c r="A115" s="87" t="s">
        <v>2455</v>
      </c>
      <c r="B115" s="26"/>
      <c r="C115" s="26"/>
      <c r="D115" s="26"/>
      <c r="E115" s="26"/>
      <c r="F115" s="26"/>
      <c r="G115" s="26">
        <v>4</v>
      </c>
      <c r="H115" s="26"/>
      <c r="I115" s="26"/>
      <c r="J115" s="26"/>
      <c r="K115" s="26"/>
      <c r="L115" s="26"/>
      <c r="M115" s="26">
        <v>4</v>
      </c>
      <c r="N115" s="26"/>
      <c r="O115" s="26"/>
    </row>
    <row r="116" spans="1:15" x14ac:dyDescent="0.3">
      <c r="A116" s="87" t="s">
        <v>2456</v>
      </c>
      <c r="B116" s="26"/>
      <c r="C116" s="26"/>
      <c r="D116" s="26"/>
      <c r="E116" s="26"/>
      <c r="F116" s="26"/>
      <c r="G116" s="26">
        <v>2</v>
      </c>
      <c r="H116" s="26"/>
      <c r="I116" s="26"/>
      <c r="J116" s="26"/>
      <c r="K116" s="26"/>
      <c r="L116" s="26"/>
      <c r="M116" s="26">
        <v>2</v>
      </c>
      <c r="N116" s="26"/>
      <c r="O116" s="26"/>
    </row>
    <row r="117" spans="1:15" x14ac:dyDescent="0.3">
      <c r="A117" s="87" t="s">
        <v>2457</v>
      </c>
      <c r="B117" s="26"/>
      <c r="C117" s="26"/>
      <c r="D117" s="26"/>
      <c r="E117" s="26"/>
      <c r="F117" s="26"/>
      <c r="G117" s="26">
        <v>5</v>
      </c>
      <c r="H117" s="26"/>
      <c r="I117" s="26"/>
      <c r="J117" s="26"/>
      <c r="K117" s="26"/>
      <c r="L117" s="26"/>
      <c r="M117" s="26">
        <v>4</v>
      </c>
      <c r="N117" s="26"/>
      <c r="O117" s="26"/>
    </row>
    <row r="118" spans="1:15" x14ac:dyDescent="0.3">
      <c r="A118" s="87" t="s">
        <v>2458</v>
      </c>
      <c r="B118" s="26"/>
      <c r="C118" s="26"/>
      <c r="D118" s="26"/>
      <c r="E118" s="26"/>
      <c r="F118" s="26"/>
      <c r="G118" s="26">
        <v>4</v>
      </c>
      <c r="H118" s="26"/>
      <c r="I118" s="26"/>
      <c r="J118" s="26"/>
      <c r="K118" s="26"/>
      <c r="L118" s="26"/>
      <c r="M118" s="26">
        <v>4</v>
      </c>
      <c r="N118" s="26"/>
      <c r="O118" s="26"/>
    </row>
    <row r="119" spans="1:15" x14ac:dyDescent="0.3">
      <c r="A119" s="87" t="s">
        <v>2459</v>
      </c>
      <c r="B119" s="26"/>
      <c r="C119" s="26"/>
      <c r="D119" s="26"/>
      <c r="E119" s="26"/>
      <c r="F119" s="26"/>
      <c r="G119" s="26">
        <f>SUM(G113:G118)</f>
        <v>22</v>
      </c>
      <c r="H119" s="26"/>
      <c r="I119" s="26"/>
      <c r="J119" s="26"/>
      <c r="K119" s="26"/>
      <c r="L119" s="26"/>
      <c r="M119" s="26">
        <f>SUM(M113:M118)</f>
        <v>20</v>
      </c>
      <c r="N119" s="26"/>
      <c r="O119" s="26"/>
    </row>
    <row r="121" spans="1:15" x14ac:dyDescent="0.3">
      <c r="A121" s="126" t="s">
        <v>2611</v>
      </c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</row>
    <row r="122" spans="1:15" x14ac:dyDescent="0.3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</row>
    <row r="123" spans="1:15" x14ac:dyDescent="0.3">
      <c r="A123" s="77" t="s">
        <v>2612</v>
      </c>
      <c r="B123" s="77" t="s">
        <v>1688</v>
      </c>
      <c r="C123" s="77" t="s">
        <v>2421</v>
      </c>
      <c r="D123" s="77" t="s">
        <v>2422</v>
      </c>
      <c r="E123" s="77" t="s">
        <v>2423</v>
      </c>
      <c r="F123" s="77" t="s">
        <v>2424</v>
      </c>
      <c r="G123" s="77" t="s">
        <v>2425</v>
      </c>
      <c r="H123" s="77" t="s">
        <v>2426</v>
      </c>
      <c r="I123" s="77" t="s">
        <v>2427</v>
      </c>
      <c r="J123" s="77" t="s">
        <v>2428</v>
      </c>
      <c r="K123" s="77" t="s">
        <v>2429</v>
      </c>
      <c r="L123" s="77" t="s">
        <v>2430</v>
      </c>
      <c r="M123" s="78" t="s">
        <v>2431</v>
      </c>
      <c r="N123" s="124" t="s">
        <v>2433</v>
      </c>
      <c r="O123" s="124"/>
    </row>
    <row r="124" spans="1:15" x14ac:dyDescent="0.3">
      <c r="A124" s="79" t="s">
        <v>2434</v>
      </c>
      <c r="B124" s="53">
        <v>31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123">
        <f>AVERAGE(B124:M124)</f>
        <v>31</v>
      </c>
      <c r="O124" s="123"/>
    </row>
    <row r="125" spans="1:15" x14ac:dyDescent="0.3">
      <c r="A125" s="80" t="s">
        <v>2435</v>
      </c>
      <c r="B125" s="111"/>
      <c r="C125" s="111"/>
      <c r="D125" s="111"/>
      <c r="E125" s="111"/>
      <c r="F125" s="111"/>
      <c r="G125" s="112"/>
      <c r="H125" s="112"/>
      <c r="I125" s="112"/>
      <c r="J125" s="111"/>
      <c r="K125" s="111"/>
      <c r="L125" s="112"/>
      <c r="M125" s="81"/>
      <c r="N125" s="53" t="s">
        <v>1689</v>
      </c>
      <c r="O125" s="53"/>
    </row>
    <row r="126" spans="1:15" x14ac:dyDescent="0.3">
      <c r="A126" s="80" t="s">
        <v>2437</v>
      </c>
      <c r="B126" s="112"/>
      <c r="C126" s="111"/>
      <c r="D126" s="112"/>
      <c r="E126" s="112"/>
      <c r="F126" s="112"/>
      <c r="G126" s="111"/>
      <c r="H126" s="112"/>
      <c r="I126" s="111"/>
      <c r="J126" s="111"/>
      <c r="K126" s="111"/>
      <c r="L126" s="111"/>
      <c r="M126" s="81"/>
      <c r="N126" s="53" t="s">
        <v>1690</v>
      </c>
      <c r="O126" s="53"/>
    </row>
    <row r="127" spans="1:15" x14ac:dyDescent="0.3">
      <c r="N127" s="84" t="s">
        <v>2439</v>
      </c>
      <c r="O127" s="85">
        <f>O126/N124</f>
        <v>0</v>
      </c>
    </row>
    <row r="129" spans="1:15" x14ac:dyDescent="0.3">
      <c r="A129" s="77" t="s">
        <v>2612</v>
      </c>
      <c r="B129" s="77" t="s">
        <v>1688</v>
      </c>
      <c r="C129" s="77" t="s">
        <v>2421</v>
      </c>
      <c r="D129" s="77" t="s">
        <v>2422</v>
      </c>
      <c r="E129" s="77" t="s">
        <v>2423</v>
      </c>
      <c r="F129" s="77" t="s">
        <v>2424</v>
      </c>
      <c r="G129" s="77" t="s">
        <v>2425</v>
      </c>
      <c r="H129" s="77" t="s">
        <v>2426</v>
      </c>
      <c r="I129" s="77" t="s">
        <v>2427</v>
      </c>
      <c r="J129" s="77" t="s">
        <v>2428</v>
      </c>
      <c r="K129" s="77" t="s">
        <v>2429</v>
      </c>
      <c r="L129" s="77" t="s">
        <v>2430</v>
      </c>
      <c r="M129" s="78" t="s">
        <v>2431</v>
      </c>
      <c r="N129" s="124" t="s">
        <v>2433</v>
      </c>
      <c r="O129" s="124"/>
    </row>
    <row r="130" spans="1:15" x14ac:dyDescent="0.3">
      <c r="A130" s="79" t="s">
        <v>2440</v>
      </c>
      <c r="B130" s="26">
        <v>22</v>
      </c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123">
        <f>AVERAGE(B130:M130)</f>
        <v>22</v>
      </c>
      <c r="O130" s="123"/>
    </row>
    <row r="131" spans="1:15" x14ac:dyDescent="0.3">
      <c r="A131" s="80" t="s">
        <v>2435</v>
      </c>
      <c r="B131" s="82" t="s">
        <v>2613</v>
      </c>
      <c r="C131" s="111"/>
      <c r="D131" s="111"/>
      <c r="E131" s="112"/>
      <c r="F131" s="111"/>
      <c r="G131" s="112"/>
      <c r="H131" s="112"/>
      <c r="I131" s="111"/>
      <c r="J131" s="112"/>
      <c r="K131" s="111"/>
      <c r="L131" s="111"/>
      <c r="M131" s="81"/>
      <c r="N131" s="53" t="s">
        <v>1689</v>
      </c>
      <c r="O131" s="53">
        <v>12</v>
      </c>
    </row>
    <row r="132" spans="1:15" ht="33.75" x14ac:dyDescent="0.3">
      <c r="A132" s="80" t="s">
        <v>2437</v>
      </c>
      <c r="B132" s="83" t="s">
        <v>2614</v>
      </c>
      <c r="C132" s="111"/>
      <c r="D132" s="111"/>
      <c r="E132" s="112"/>
      <c r="F132" s="112"/>
      <c r="G132" s="111"/>
      <c r="H132" s="111"/>
      <c r="I132" s="111"/>
      <c r="J132" s="111"/>
      <c r="K132" s="111"/>
      <c r="L132" s="112"/>
      <c r="M132" s="111"/>
      <c r="N132" s="53" t="s">
        <v>1690</v>
      </c>
      <c r="O132" s="53">
        <v>3</v>
      </c>
    </row>
    <row r="133" spans="1:15" x14ac:dyDescent="0.3">
      <c r="A133" s="87"/>
      <c r="B133" s="26"/>
      <c r="C133" s="26"/>
      <c r="D133" s="26"/>
      <c r="E133" s="26"/>
      <c r="F133" s="26"/>
      <c r="G133" s="111"/>
      <c r="H133" s="26"/>
      <c r="I133" s="26"/>
      <c r="J133" s="26"/>
      <c r="K133" s="26"/>
      <c r="L133" s="26"/>
      <c r="M133" s="26"/>
      <c r="N133" s="88" t="s">
        <v>2439</v>
      </c>
      <c r="O133" s="89">
        <f>O132/N130</f>
        <v>0.13636363636363635</v>
      </c>
    </row>
    <row r="134" spans="1:15" x14ac:dyDescent="0.3">
      <c r="A134" s="125" t="s">
        <v>2452</v>
      </c>
      <c r="B134" s="125"/>
    </row>
    <row r="135" spans="1:15" x14ac:dyDescent="0.3">
      <c r="A135" s="77" t="s">
        <v>2612</v>
      </c>
      <c r="B135" s="77" t="s">
        <v>1688</v>
      </c>
      <c r="C135" s="77" t="s">
        <v>2421</v>
      </c>
      <c r="D135" s="77" t="s">
        <v>2422</v>
      </c>
      <c r="E135" s="77" t="s">
        <v>2423</v>
      </c>
      <c r="F135" s="77" t="s">
        <v>2424</v>
      </c>
      <c r="G135" s="77" t="s">
        <v>2425</v>
      </c>
      <c r="H135" s="77" t="s">
        <v>2426</v>
      </c>
      <c r="I135" s="77" t="s">
        <v>2427</v>
      </c>
      <c r="J135" s="77" t="s">
        <v>2428</v>
      </c>
      <c r="K135" s="77" t="s">
        <v>2429</v>
      </c>
      <c r="L135" s="77" t="s">
        <v>2430</v>
      </c>
      <c r="M135" s="78" t="s">
        <v>2431</v>
      </c>
      <c r="N135" s="124" t="s">
        <v>2433</v>
      </c>
      <c r="O135" s="124"/>
    </row>
    <row r="136" spans="1:15" x14ac:dyDescent="0.3">
      <c r="A136" s="87" t="s">
        <v>2453</v>
      </c>
      <c r="B136" s="26"/>
      <c r="C136" s="26"/>
      <c r="D136" s="26"/>
      <c r="E136" s="26"/>
      <c r="F136" s="26"/>
      <c r="G136" s="26">
        <v>2</v>
      </c>
      <c r="H136" s="26"/>
      <c r="I136" s="26"/>
      <c r="J136" s="26"/>
      <c r="K136" s="26"/>
      <c r="L136" s="26"/>
      <c r="M136" s="26">
        <v>2</v>
      </c>
      <c r="N136" s="26"/>
      <c r="O136" s="26"/>
    </row>
    <row r="137" spans="1:15" x14ac:dyDescent="0.3">
      <c r="A137" s="87" t="s">
        <v>2454</v>
      </c>
      <c r="B137" s="26"/>
      <c r="C137" s="26"/>
      <c r="D137" s="26"/>
      <c r="E137" s="26"/>
      <c r="F137" s="26"/>
      <c r="G137" s="26">
        <v>5</v>
      </c>
      <c r="H137" s="26"/>
      <c r="I137" s="26"/>
      <c r="J137" s="26"/>
      <c r="K137" s="26"/>
      <c r="L137" s="26"/>
      <c r="M137" s="26">
        <v>4</v>
      </c>
      <c r="N137" s="26"/>
      <c r="O137" s="26"/>
    </row>
    <row r="138" spans="1:15" x14ac:dyDescent="0.3">
      <c r="A138" s="87" t="s">
        <v>2455</v>
      </c>
      <c r="B138" s="26"/>
      <c r="C138" s="26"/>
      <c r="D138" s="26"/>
      <c r="E138" s="26"/>
      <c r="F138" s="26"/>
      <c r="G138" s="26">
        <v>4</v>
      </c>
      <c r="H138" s="26"/>
      <c r="I138" s="26"/>
      <c r="J138" s="26"/>
      <c r="K138" s="26"/>
      <c r="L138" s="26"/>
      <c r="M138" s="26">
        <v>4</v>
      </c>
      <c r="N138" s="26"/>
      <c r="O138" s="26"/>
    </row>
    <row r="139" spans="1:15" x14ac:dyDescent="0.3">
      <c r="A139" s="87" t="s">
        <v>2456</v>
      </c>
      <c r="B139" s="26"/>
      <c r="C139" s="26"/>
      <c r="D139" s="26"/>
      <c r="E139" s="26"/>
      <c r="F139" s="26"/>
      <c r="G139" s="26">
        <v>2</v>
      </c>
      <c r="H139" s="26"/>
      <c r="I139" s="26"/>
      <c r="J139" s="26"/>
      <c r="K139" s="26"/>
      <c r="L139" s="26"/>
      <c r="M139" s="26">
        <v>2</v>
      </c>
      <c r="N139" s="26"/>
      <c r="O139" s="26"/>
    </row>
    <row r="140" spans="1:15" x14ac:dyDescent="0.3">
      <c r="A140" s="87" t="s">
        <v>2457</v>
      </c>
      <c r="B140" s="26"/>
      <c r="C140" s="26"/>
      <c r="D140" s="26"/>
      <c r="E140" s="26"/>
      <c r="F140" s="26"/>
      <c r="G140" s="26">
        <v>5</v>
      </c>
      <c r="H140" s="26"/>
      <c r="I140" s="26"/>
      <c r="J140" s="26"/>
      <c r="K140" s="26"/>
      <c r="L140" s="26"/>
      <c r="M140" s="26">
        <v>4</v>
      </c>
      <c r="N140" s="26"/>
      <c r="O140" s="26"/>
    </row>
    <row r="141" spans="1:15" x14ac:dyDescent="0.3">
      <c r="A141" s="87" t="s">
        <v>2458</v>
      </c>
      <c r="B141" s="26"/>
      <c r="C141" s="26"/>
      <c r="D141" s="26"/>
      <c r="E141" s="26"/>
      <c r="F141" s="26"/>
      <c r="G141" s="26">
        <v>4</v>
      </c>
      <c r="H141" s="26"/>
      <c r="I141" s="26"/>
      <c r="J141" s="26"/>
      <c r="K141" s="26"/>
      <c r="L141" s="26"/>
      <c r="M141" s="26">
        <v>4</v>
      </c>
      <c r="N141" s="26"/>
      <c r="O141" s="26"/>
    </row>
    <row r="142" spans="1:15" x14ac:dyDescent="0.3">
      <c r="A142" s="87" t="s">
        <v>2459</v>
      </c>
      <c r="B142" s="26"/>
      <c r="C142" s="26"/>
      <c r="D142" s="26"/>
      <c r="E142" s="26"/>
      <c r="F142" s="26"/>
      <c r="G142" s="26">
        <f>SUM(G136:G141)</f>
        <v>22</v>
      </c>
      <c r="H142" s="26"/>
      <c r="I142" s="26"/>
      <c r="J142" s="26"/>
      <c r="K142" s="26"/>
      <c r="L142" s="26"/>
      <c r="M142" s="26">
        <f>SUM(M136:M141)</f>
        <v>20</v>
      </c>
      <c r="N142" s="26"/>
      <c r="O142" s="26"/>
    </row>
  </sheetData>
  <mergeCells count="41">
    <mergeCell ref="N42:O42"/>
    <mergeCell ref="N5:O5"/>
    <mergeCell ref="N6:O8"/>
    <mergeCell ref="N13:O13"/>
    <mergeCell ref="N14:O14"/>
    <mergeCell ref="N20:O20"/>
    <mergeCell ref="N21:O23"/>
    <mergeCell ref="N28:O28"/>
    <mergeCell ref="N29:O29"/>
    <mergeCell ref="A33:O34"/>
    <mergeCell ref="N35:O35"/>
    <mergeCell ref="N36:O37"/>
    <mergeCell ref="N80:O80"/>
    <mergeCell ref="N43:O43"/>
    <mergeCell ref="A49:O50"/>
    <mergeCell ref="N51:O51"/>
    <mergeCell ref="N52:O52"/>
    <mergeCell ref="N57:O57"/>
    <mergeCell ref="N58:O58"/>
    <mergeCell ref="A62:B62"/>
    <mergeCell ref="N63:O63"/>
    <mergeCell ref="A72:O73"/>
    <mergeCell ref="N74:O74"/>
    <mergeCell ref="N75:O75"/>
    <mergeCell ref="N123:O123"/>
    <mergeCell ref="N81:O81"/>
    <mergeCell ref="A88:B88"/>
    <mergeCell ref="N89:O89"/>
    <mergeCell ref="A98:O99"/>
    <mergeCell ref="N100:O100"/>
    <mergeCell ref="N101:O101"/>
    <mergeCell ref="N106:O106"/>
    <mergeCell ref="N107:O107"/>
    <mergeCell ref="A111:B111"/>
    <mergeCell ref="N112:O112"/>
    <mergeCell ref="A121:O122"/>
    <mergeCell ref="N124:O124"/>
    <mergeCell ref="N129:O129"/>
    <mergeCell ref="N130:O130"/>
    <mergeCell ref="A134:B134"/>
    <mergeCell ref="N135:O135"/>
  </mergeCells>
  <phoneticPr fontId="1" type="noConversion"/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"/>
  <sheetViews>
    <sheetView topLeftCell="D1" workbookViewId="0">
      <selection activeCell="N21" sqref="N21"/>
    </sheetView>
  </sheetViews>
  <sheetFormatPr defaultRowHeight="16.5" x14ac:dyDescent="0.3"/>
  <cols>
    <col min="1" max="1" width="17" customWidth="1"/>
    <col min="2" max="2" width="13.625" customWidth="1"/>
    <col min="3" max="3" width="13" customWidth="1"/>
    <col min="4" max="4" width="14.625" customWidth="1"/>
    <col min="5" max="5" width="13.75" customWidth="1"/>
    <col min="6" max="7" width="14.25" customWidth="1"/>
    <col min="8" max="8" width="16.5" customWidth="1"/>
    <col min="9" max="10" width="16.375" customWidth="1"/>
    <col min="11" max="11" width="17.125" customWidth="1"/>
    <col min="12" max="12" width="14.625" customWidth="1"/>
    <col min="13" max="13" width="16.625" customWidth="1"/>
    <col min="14" max="14" width="16.125" customWidth="1"/>
    <col min="15" max="15" width="14" customWidth="1"/>
    <col min="16" max="16" width="15.375" customWidth="1"/>
  </cols>
  <sheetData>
    <row r="1" spans="1:16" ht="31.5" customHeight="1" x14ac:dyDescent="0.3">
      <c r="A1" s="135" t="s">
        <v>1693</v>
      </c>
      <c r="B1" s="135"/>
      <c r="C1" s="135"/>
      <c r="D1" s="135"/>
      <c r="E1" s="135"/>
      <c r="F1" s="135"/>
      <c r="G1" s="47"/>
    </row>
    <row r="2" spans="1:16" ht="24.75" customHeight="1" x14ac:dyDescent="0.3">
      <c r="A2" s="27"/>
      <c r="B2" s="27" t="s">
        <v>1694</v>
      </c>
      <c r="C2" s="27" t="s">
        <v>1695</v>
      </c>
      <c r="D2" s="39" t="s">
        <v>1778</v>
      </c>
      <c r="E2" s="27" t="s">
        <v>1779</v>
      </c>
      <c r="F2" s="27" t="s">
        <v>1780</v>
      </c>
      <c r="G2" s="27" t="s">
        <v>1917</v>
      </c>
      <c r="H2" s="27" t="s">
        <v>2076</v>
      </c>
      <c r="I2" s="27" t="s">
        <v>2102</v>
      </c>
      <c r="J2" s="27" t="s">
        <v>2120</v>
      </c>
      <c r="K2" s="27" t="s">
        <v>2122</v>
      </c>
      <c r="L2" s="27" t="s">
        <v>2138</v>
      </c>
      <c r="M2" s="27" t="s">
        <v>2140</v>
      </c>
      <c r="N2" s="27" t="s">
        <v>2420</v>
      </c>
      <c r="O2" s="27" t="s">
        <v>2615</v>
      </c>
      <c r="P2" s="27" t="s">
        <v>2616</v>
      </c>
    </row>
    <row r="3" spans="1:16" x14ac:dyDescent="0.3">
      <c r="A3" s="136" t="s">
        <v>1696</v>
      </c>
      <c r="B3" s="51" t="s">
        <v>1697</v>
      </c>
      <c r="C3" s="51" t="s">
        <v>1698</v>
      </c>
      <c r="D3" s="51" t="s">
        <v>1699</v>
      </c>
      <c r="E3" s="51" t="s">
        <v>1896</v>
      </c>
      <c r="F3" s="26" t="s">
        <v>1990</v>
      </c>
      <c r="G3" s="26"/>
      <c r="H3" s="51" t="s">
        <v>2077</v>
      </c>
      <c r="I3" s="51" t="s">
        <v>2103</v>
      </c>
      <c r="J3" s="26" t="s">
        <v>2121</v>
      </c>
      <c r="K3" s="26" t="s">
        <v>2123</v>
      </c>
      <c r="L3" s="26" t="s">
        <v>2144</v>
      </c>
      <c r="M3" s="26" t="s">
        <v>2150</v>
      </c>
      <c r="N3" s="26" t="s">
        <v>2460</v>
      </c>
      <c r="O3" s="26" t="s">
        <v>2617</v>
      </c>
      <c r="P3" s="26" t="s">
        <v>2622</v>
      </c>
    </row>
    <row r="4" spans="1:16" x14ac:dyDescent="0.3">
      <c r="A4" s="136"/>
      <c r="B4" s="51" t="s">
        <v>1700</v>
      </c>
      <c r="C4" s="51" t="s">
        <v>1701</v>
      </c>
      <c r="D4" s="51" t="s">
        <v>1702</v>
      </c>
      <c r="E4" s="51" t="s">
        <v>1887</v>
      </c>
      <c r="F4" s="26"/>
      <c r="G4" s="26"/>
      <c r="H4" s="51" t="s">
        <v>2078</v>
      </c>
      <c r="I4" s="51" t="s">
        <v>2104</v>
      </c>
      <c r="J4" s="26" t="s">
        <v>2143</v>
      </c>
      <c r="K4" s="26" t="s">
        <v>2124</v>
      </c>
      <c r="L4" s="26"/>
      <c r="M4" s="26" t="s">
        <v>2260</v>
      </c>
      <c r="N4" s="26" t="s">
        <v>2461</v>
      </c>
      <c r="O4" s="26"/>
      <c r="P4" s="26" t="s">
        <v>2623</v>
      </c>
    </row>
    <row r="5" spans="1:16" x14ac:dyDescent="0.3">
      <c r="A5" s="136"/>
      <c r="B5" s="51" t="s">
        <v>1703</v>
      </c>
      <c r="C5" s="51" t="s">
        <v>1704</v>
      </c>
      <c r="D5" s="51" t="s">
        <v>1705</v>
      </c>
      <c r="E5" s="52" t="s">
        <v>1888</v>
      </c>
      <c r="F5" s="26"/>
      <c r="G5" s="26"/>
      <c r="H5" s="52" t="s">
        <v>2079</v>
      </c>
      <c r="I5" s="52" t="s">
        <v>2105</v>
      </c>
      <c r="J5" s="26"/>
      <c r="K5" s="26"/>
      <c r="L5" s="26"/>
      <c r="M5" s="26" t="s">
        <v>2261</v>
      </c>
      <c r="N5" s="26" t="s">
        <v>2462</v>
      </c>
      <c r="O5" s="26"/>
      <c r="P5" s="26" t="s">
        <v>2624</v>
      </c>
    </row>
    <row r="6" spans="1:16" x14ac:dyDescent="0.3">
      <c r="A6" s="136"/>
      <c r="B6" s="51"/>
      <c r="C6" s="51" t="s">
        <v>1706</v>
      </c>
      <c r="D6" s="51" t="s">
        <v>1707</v>
      </c>
      <c r="E6" s="52" t="s">
        <v>1889</v>
      </c>
      <c r="F6" s="26"/>
      <c r="G6" s="26"/>
      <c r="H6" s="52" t="s">
        <v>2080</v>
      </c>
      <c r="I6" s="52"/>
      <c r="J6" s="26"/>
      <c r="K6" s="26"/>
      <c r="L6" s="26"/>
      <c r="M6" s="26"/>
      <c r="N6" s="26" t="s">
        <v>2463</v>
      </c>
      <c r="O6" s="26"/>
      <c r="P6" s="26" t="s">
        <v>2625</v>
      </c>
    </row>
    <row r="7" spans="1:16" x14ac:dyDescent="0.3">
      <c r="A7" s="136"/>
      <c r="B7" s="51"/>
      <c r="C7" s="51" t="s">
        <v>1708</v>
      </c>
      <c r="D7" s="51" t="s">
        <v>1709</v>
      </c>
      <c r="E7" s="52" t="s">
        <v>1890</v>
      </c>
      <c r="F7" s="26"/>
      <c r="G7" s="26"/>
      <c r="H7" s="52" t="s">
        <v>2081</v>
      </c>
      <c r="I7" s="52"/>
      <c r="J7" s="26"/>
      <c r="K7" s="26"/>
      <c r="L7" s="26"/>
      <c r="M7" s="26"/>
      <c r="N7" s="26"/>
      <c r="O7" s="26"/>
      <c r="P7" s="26" t="s">
        <v>2626</v>
      </c>
    </row>
    <row r="8" spans="1:16" x14ac:dyDescent="0.3">
      <c r="A8" s="136"/>
      <c r="B8" s="51"/>
      <c r="C8" s="51" t="s">
        <v>1710</v>
      </c>
      <c r="D8" s="51" t="s">
        <v>1711</v>
      </c>
      <c r="E8" s="52" t="s">
        <v>1891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 t="s">
        <v>2627</v>
      </c>
    </row>
    <row r="9" spans="1:16" x14ac:dyDescent="0.3">
      <c r="A9" s="136"/>
      <c r="B9" s="51"/>
      <c r="C9" s="51" t="s">
        <v>1712</v>
      </c>
      <c r="D9" s="51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3">
      <c r="A10" s="136"/>
      <c r="B10" s="51"/>
      <c r="C10" s="51" t="s">
        <v>1713</v>
      </c>
      <c r="D10" s="51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3">
      <c r="A11" s="136"/>
      <c r="B11" s="51"/>
      <c r="C11" s="51" t="s">
        <v>1714</v>
      </c>
      <c r="D11" s="51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x14ac:dyDescent="0.3">
      <c r="A12" s="136"/>
      <c r="B12" s="51"/>
      <c r="C12" s="51" t="s">
        <v>1715</v>
      </c>
      <c r="D12" s="51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x14ac:dyDescent="0.3">
      <c r="A13" s="136"/>
      <c r="B13" s="51"/>
      <c r="C13" s="51" t="s">
        <v>1716</v>
      </c>
      <c r="D13" s="51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 x14ac:dyDescent="0.3">
      <c r="A14" s="136"/>
      <c r="B14" s="51"/>
      <c r="C14" s="51" t="s">
        <v>1717</v>
      </c>
      <c r="D14" s="51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 x14ac:dyDescent="0.3">
      <c r="A15" s="28"/>
      <c r="B15" s="28"/>
      <c r="C15" s="28"/>
      <c r="D15" s="28"/>
    </row>
    <row r="16" spans="1:16" x14ac:dyDescent="0.3">
      <c r="A16" s="137" t="s">
        <v>1718</v>
      </c>
      <c r="B16" s="51" t="s">
        <v>1719</v>
      </c>
      <c r="C16" s="51" t="s">
        <v>1720</v>
      </c>
      <c r="D16" s="51" t="s">
        <v>1767</v>
      </c>
      <c r="E16" s="51" t="s">
        <v>1892</v>
      </c>
      <c r="F16" s="26" t="s">
        <v>1991</v>
      </c>
      <c r="G16" s="26" t="s">
        <v>1998</v>
      </c>
      <c r="H16" s="51" t="s">
        <v>2082</v>
      </c>
      <c r="I16" s="51" t="s">
        <v>2106</v>
      </c>
      <c r="J16" s="26" t="s">
        <v>2133</v>
      </c>
      <c r="K16" s="26" t="s">
        <v>2125</v>
      </c>
      <c r="L16" s="26" t="s">
        <v>2145</v>
      </c>
      <c r="M16" s="26" t="s">
        <v>2147</v>
      </c>
      <c r="N16" s="26" t="s">
        <v>2464</v>
      </c>
      <c r="O16" s="26" t="s">
        <v>2618</v>
      </c>
      <c r="P16" s="26" t="s">
        <v>2628</v>
      </c>
    </row>
    <row r="17" spans="1:16" x14ac:dyDescent="0.3">
      <c r="A17" s="137"/>
      <c r="B17" s="51" t="s">
        <v>1721</v>
      </c>
      <c r="C17" s="51" t="s">
        <v>1722</v>
      </c>
      <c r="D17" s="52" t="s">
        <v>1768</v>
      </c>
      <c r="E17" s="52" t="s">
        <v>1893</v>
      </c>
      <c r="F17" s="26" t="s">
        <v>1992</v>
      </c>
      <c r="G17" s="26"/>
      <c r="H17" s="52" t="s">
        <v>2083</v>
      </c>
      <c r="I17" s="52" t="s">
        <v>2107</v>
      </c>
      <c r="J17" s="26" t="s">
        <v>2135</v>
      </c>
      <c r="K17" s="26" t="s">
        <v>2262</v>
      </c>
      <c r="L17" s="26" t="s">
        <v>2146</v>
      </c>
      <c r="M17" s="26" t="s">
        <v>2148</v>
      </c>
      <c r="N17" s="26" t="s">
        <v>2465</v>
      </c>
      <c r="O17" s="26" t="s">
        <v>2619</v>
      </c>
      <c r="P17" s="26" t="s">
        <v>2629</v>
      </c>
    </row>
    <row r="18" spans="1:16" x14ac:dyDescent="0.3">
      <c r="A18" s="137"/>
      <c r="B18" s="51" t="s">
        <v>1723</v>
      </c>
      <c r="C18" s="51" t="s">
        <v>1724</v>
      </c>
      <c r="D18" s="52" t="s">
        <v>1769</v>
      </c>
      <c r="E18" s="52" t="s">
        <v>1894</v>
      </c>
      <c r="F18" s="26" t="s">
        <v>1993</v>
      </c>
      <c r="G18" s="26"/>
      <c r="H18" s="52" t="s">
        <v>2084</v>
      </c>
      <c r="I18" s="52" t="s">
        <v>2132</v>
      </c>
      <c r="J18" s="26"/>
      <c r="K18" s="26"/>
      <c r="L18" s="26"/>
      <c r="M18" s="26" t="s">
        <v>2149</v>
      </c>
      <c r="N18" s="26" t="s">
        <v>2466</v>
      </c>
      <c r="O18" s="26" t="s">
        <v>2620</v>
      </c>
      <c r="P18" s="26"/>
    </row>
    <row r="19" spans="1:16" x14ac:dyDescent="0.3">
      <c r="A19" s="137"/>
      <c r="B19" s="51" t="s">
        <v>1725</v>
      </c>
      <c r="C19" s="51" t="s">
        <v>1726</v>
      </c>
      <c r="D19" s="52" t="s">
        <v>1770</v>
      </c>
      <c r="E19" s="52" t="s">
        <v>1895</v>
      </c>
      <c r="F19" s="26" t="s">
        <v>1994</v>
      </c>
      <c r="G19" s="26"/>
      <c r="H19" s="52" t="s">
        <v>2085</v>
      </c>
      <c r="I19" s="52" t="s">
        <v>2134</v>
      </c>
      <c r="J19" s="26"/>
      <c r="K19" s="26"/>
      <c r="L19" s="26"/>
      <c r="M19" s="26"/>
      <c r="N19" s="26" t="s">
        <v>2467</v>
      </c>
      <c r="O19" s="26" t="s">
        <v>2621</v>
      </c>
      <c r="P19" s="26"/>
    </row>
    <row r="20" spans="1:16" x14ac:dyDescent="0.3">
      <c r="A20" s="137"/>
      <c r="B20" s="51" t="s">
        <v>1727</v>
      </c>
      <c r="C20" s="51" t="s">
        <v>1728</v>
      </c>
      <c r="D20" s="52" t="s">
        <v>1771</v>
      </c>
      <c r="E20" s="52" t="s">
        <v>1897</v>
      </c>
      <c r="F20" s="26" t="s">
        <v>1995</v>
      </c>
      <c r="G20" s="26"/>
      <c r="H20" s="52"/>
      <c r="I20" s="52"/>
      <c r="J20" s="26"/>
      <c r="K20" s="26"/>
      <c r="L20" s="26"/>
      <c r="M20" s="26"/>
      <c r="N20" s="26" t="s">
        <v>2630</v>
      </c>
      <c r="O20" s="26"/>
      <c r="P20" s="26"/>
    </row>
    <row r="21" spans="1:16" x14ac:dyDescent="0.3">
      <c r="A21" s="137"/>
      <c r="B21" s="51" t="s">
        <v>1729</v>
      </c>
      <c r="C21" s="51"/>
      <c r="D21" s="52" t="s">
        <v>1772</v>
      </c>
      <c r="E21" s="52" t="s">
        <v>1898</v>
      </c>
      <c r="F21" s="26" t="s">
        <v>1996</v>
      </c>
      <c r="G21" s="26"/>
      <c r="H21" s="52"/>
      <c r="I21" s="52"/>
      <c r="J21" s="26"/>
      <c r="K21" s="26"/>
      <c r="L21" s="26"/>
      <c r="M21" s="26"/>
      <c r="N21" s="26" t="s">
        <v>1675</v>
      </c>
      <c r="O21" s="26"/>
      <c r="P21" s="26"/>
    </row>
    <row r="22" spans="1:16" x14ac:dyDescent="0.3">
      <c r="A22" s="137"/>
      <c r="B22" s="51" t="s">
        <v>1730</v>
      </c>
      <c r="C22" s="51"/>
      <c r="D22" s="52" t="s">
        <v>1773</v>
      </c>
      <c r="E22" s="26"/>
      <c r="F22" s="26" t="s">
        <v>1997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</row>
    <row r="23" spans="1:16" x14ac:dyDescent="0.3">
      <c r="A23" s="137"/>
      <c r="B23" s="51"/>
      <c r="C23" s="51"/>
      <c r="D23" s="52" t="s">
        <v>1774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1:16" x14ac:dyDescent="0.3">
      <c r="A24" s="137"/>
      <c r="B24" s="26"/>
      <c r="C24" s="26"/>
      <c r="D24" s="52" t="s">
        <v>1775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 x14ac:dyDescent="0.3">
      <c r="A25" s="137"/>
      <c r="B25" s="26"/>
      <c r="C25" s="26"/>
      <c r="D25" s="52" t="s">
        <v>1776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16" x14ac:dyDescent="0.3">
      <c r="A26" s="137"/>
      <c r="B26" s="26"/>
      <c r="C26" s="26"/>
      <c r="D26" s="52" t="s">
        <v>1777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</sheetData>
  <mergeCells count="3">
    <mergeCell ref="A1:F1"/>
    <mergeCell ref="A3:A14"/>
    <mergeCell ref="A16:A26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36770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/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28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30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23751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61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1912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25.597260273972601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1975</v>
      </c>
      <c r="F8" s="140"/>
      <c r="G8" s="140"/>
      <c r="H8" s="140"/>
      <c r="I8" s="140"/>
      <c r="J8" s="141"/>
      <c r="K8" s="140" t="s">
        <v>2282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2281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32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34</v>
      </c>
      <c r="F19" s="140"/>
      <c r="G19" s="140"/>
      <c r="H19" s="141"/>
      <c r="I19" s="148" t="s">
        <v>71</v>
      </c>
      <c r="J19" s="153"/>
      <c r="K19" s="149"/>
      <c r="L19" s="153" t="s">
        <v>72</v>
      </c>
      <c r="M19" s="149"/>
      <c r="N19" s="145">
        <v>1987.02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32905</v>
      </c>
      <c r="F24" s="140"/>
      <c r="G24" s="141"/>
      <c r="H24" s="155">
        <v>33969</v>
      </c>
      <c r="I24" s="140"/>
      <c r="J24" s="141"/>
      <c r="K24" s="142" t="s">
        <v>42</v>
      </c>
      <c r="L24" s="140"/>
      <c r="M24" s="141"/>
      <c r="N24" s="153" t="s">
        <v>36</v>
      </c>
      <c r="O24" s="149"/>
      <c r="P24" s="140" t="s">
        <v>37</v>
      </c>
      <c r="Q24" s="141"/>
      <c r="R24" s="138">
        <f>(H24-E24)/365</f>
        <v>2.9150684931506849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34182</v>
      </c>
      <c r="F25" s="140"/>
      <c r="G25" s="141"/>
      <c r="H25" s="155">
        <v>34699</v>
      </c>
      <c r="I25" s="140"/>
      <c r="J25" s="141"/>
      <c r="K25" s="142" t="s">
        <v>43</v>
      </c>
      <c r="L25" s="140"/>
      <c r="M25" s="141"/>
      <c r="N25" s="148" t="s">
        <v>51</v>
      </c>
      <c r="O25" s="149"/>
      <c r="P25" s="142" t="s">
        <v>38</v>
      </c>
      <c r="Q25" s="141"/>
      <c r="R25" s="138">
        <f t="shared" ref="R25:R28" si="0">(H25-E25)/365</f>
        <v>1.4164383561643836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34700</v>
      </c>
      <c r="F26" s="140"/>
      <c r="G26" s="141"/>
      <c r="H26" s="155">
        <v>35430</v>
      </c>
      <c r="I26" s="140"/>
      <c r="J26" s="141"/>
      <c r="K26" s="142" t="s">
        <v>44</v>
      </c>
      <c r="L26" s="140"/>
      <c r="M26" s="141"/>
      <c r="N26" s="148" t="s">
        <v>52</v>
      </c>
      <c r="O26" s="149"/>
      <c r="P26" s="142" t="s">
        <v>38</v>
      </c>
      <c r="Q26" s="141"/>
      <c r="R26" s="138">
        <f t="shared" si="0"/>
        <v>2</v>
      </c>
      <c r="S26" s="138"/>
      <c r="T26" s="139"/>
    </row>
    <row r="27" spans="2:20" ht="19.5" customHeight="1" x14ac:dyDescent="0.15">
      <c r="B27" s="160"/>
      <c r="C27" s="161"/>
      <c r="D27" s="162"/>
      <c r="E27" s="155">
        <v>35431</v>
      </c>
      <c r="F27" s="140"/>
      <c r="G27" s="141"/>
      <c r="H27" s="155">
        <v>36160</v>
      </c>
      <c r="I27" s="140"/>
      <c r="J27" s="141"/>
      <c r="K27" s="142" t="s">
        <v>45</v>
      </c>
      <c r="L27" s="140"/>
      <c r="M27" s="141"/>
      <c r="N27" s="153" t="s">
        <v>53</v>
      </c>
      <c r="O27" s="149"/>
      <c r="P27" s="140" t="s">
        <v>46</v>
      </c>
      <c r="Q27" s="141"/>
      <c r="R27" s="138">
        <f t="shared" si="0"/>
        <v>1.9972602739726026</v>
      </c>
      <c r="S27" s="138"/>
      <c r="T27" s="139"/>
    </row>
    <row r="28" spans="2:20" ht="19.5" customHeight="1" x14ac:dyDescent="0.15">
      <c r="B28" s="160"/>
      <c r="C28" s="161"/>
      <c r="D28" s="162"/>
      <c r="E28" s="155">
        <v>36161</v>
      </c>
      <c r="F28" s="140"/>
      <c r="G28" s="141"/>
      <c r="H28" s="155">
        <v>36891</v>
      </c>
      <c r="I28" s="140"/>
      <c r="J28" s="141"/>
      <c r="K28" s="142" t="s">
        <v>47</v>
      </c>
      <c r="L28" s="140"/>
      <c r="M28" s="141"/>
      <c r="N28" s="153" t="s">
        <v>54</v>
      </c>
      <c r="O28" s="149"/>
      <c r="P28" s="140" t="s">
        <v>48</v>
      </c>
      <c r="Q28" s="141"/>
      <c r="R28" s="138">
        <f t="shared" si="0"/>
        <v>2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10.328767123287673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55</v>
      </c>
      <c r="F31" s="140"/>
      <c r="G31" s="141"/>
      <c r="H31" s="142" t="s">
        <v>58</v>
      </c>
      <c r="I31" s="141"/>
      <c r="J31" s="155">
        <v>23047</v>
      </c>
      <c r="K31" s="140"/>
      <c r="L31" s="141"/>
      <c r="M31" s="142" t="s">
        <v>59</v>
      </c>
      <c r="N31" s="140"/>
      <c r="O31" s="141"/>
      <c r="P31" s="142" t="s">
        <v>60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62</v>
      </c>
      <c r="F32" s="145"/>
      <c r="G32" s="145"/>
      <c r="H32" s="145" t="s">
        <v>63</v>
      </c>
      <c r="I32" s="145"/>
      <c r="J32" s="154">
        <v>33615</v>
      </c>
      <c r="K32" s="145"/>
      <c r="L32" s="145"/>
      <c r="M32" s="145"/>
      <c r="N32" s="145"/>
      <c r="O32" s="145"/>
      <c r="P32" s="145" t="s">
        <v>64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65</v>
      </c>
      <c r="F33" s="145"/>
      <c r="G33" s="145"/>
      <c r="H33" s="145" t="s">
        <v>66</v>
      </c>
      <c r="I33" s="145"/>
      <c r="J33" s="154">
        <v>34086</v>
      </c>
      <c r="K33" s="145"/>
      <c r="L33" s="145"/>
      <c r="M33" s="145"/>
      <c r="N33" s="145"/>
      <c r="O33" s="145"/>
      <c r="P33" s="145" t="s">
        <v>64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I20:K20"/>
    <mergeCell ref="I21:K21"/>
    <mergeCell ref="I22:K22"/>
    <mergeCell ref="L20:M20"/>
    <mergeCell ref="L21:M21"/>
    <mergeCell ref="L22:M22"/>
    <mergeCell ref="W3:Z3"/>
    <mergeCell ref="AA3:AD3"/>
    <mergeCell ref="AE3:AH3"/>
    <mergeCell ref="B1:T1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8:D8"/>
    <mergeCell ref="B9:D9"/>
    <mergeCell ref="E9:Q9"/>
    <mergeCell ref="B2:D2"/>
    <mergeCell ref="B10:D10"/>
    <mergeCell ref="E10:L10"/>
    <mergeCell ref="M10:O10"/>
    <mergeCell ref="P10:T10"/>
    <mergeCell ref="E8:J8"/>
    <mergeCell ref="B6:D6"/>
    <mergeCell ref="E6:K6"/>
    <mergeCell ref="L6:M6"/>
    <mergeCell ref="N6:Q6"/>
    <mergeCell ref="B7:D7"/>
    <mergeCell ref="K8:Q8"/>
    <mergeCell ref="B18:D22"/>
    <mergeCell ref="N18:P18"/>
    <mergeCell ref="Q18:T18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I19:K19"/>
    <mergeCell ref="N27:O27"/>
    <mergeCell ref="K28:M28"/>
    <mergeCell ref="N28:O28"/>
    <mergeCell ref="E27:G27"/>
    <mergeCell ref="E28:G28"/>
    <mergeCell ref="B23:D29"/>
    <mergeCell ref="E23:J23"/>
    <mergeCell ref="K23:M23"/>
    <mergeCell ref="N23:O23"/>
    <mergeCell ref="K24:M24"/>
    <mergeCell ref="N24:O24"/>
    <mergeCell ref="H29:J29"/>
    <mergeCell ref="E24:G24"/>
    <mergeCell ref="E25:G25"/>
    <mergeCell ref="E26:G26"/>
    <mergeCell ref="S32:T32"/>
    <mergeCell ref="E31:G31"/>
    <mergeCell ref="H31:I31"/>
    <mergeCell ref="J31:L31"/>
    <mergeCell ref="M31:O31"/>
    <mergeCell ref="P31:R31"/>
    <mergeCell ref="S31:T31"/>
    <mergeCell ref="P30:R30"/>
    <mergeCell ref="S30:T30"/>
    <mergeCell ref="E30:G30"/>
    <mergeCell ref="H30:I30"/>
    <mergeCell ref="J30:L30"/>
    <mergeCell ref="M30:O30"/>
    <mergeCell ref="S35:T35"/>
    <mergeCell ref="E34:G34"/>
    <mergeCell ref="H34:I34"/>
    <mergeCell ref="J34:L34"/>
    <mergeCell ref="M34:O34"/>
    <mergeCell ref="P34:R34"/>
    <mergeCell ref="S34:T34"/>
    <mergeCell ref="E33:G33"/>
    <mergeCell ref="H33:I33"/>
    <mergeCell ref="J33:L33"/>
    <mergeCell ref="M33:O33"/>
    <mergeCell ref="P33:R33"/>
    <mergeCell ref="S33:T33"/>
    <mergeCell ref="E18:H18"/>
    <mergeCell ref="I18:M18"/>
    <mergeCell ref="E19:H19"/>
    <mergeCell ref="E20:H20"/>
    <mergeCell ref="E35:G35"/>
    <mergeCell ref="H35:I35"/>
    <mergeCell ref="J35:L35"/>
    <mergeCell ref="M35:O35"/>
    <mergeCell ref="P35:R35"/>
    <mergeCell ref="E32:G32"/>
    <mergeCell ref="H32:I32"/>
    <mergeCell ref="J32:L32"/>
    <mergeCell ref="M32:O32"/>
    <mergeCell ref="P32:R32"/>
    <mergeCell ref="K29:M29"/>
    <mergeCell ref="N29:O29"/>
    <mergeCell ref="P29:Q29"/>
    <mergeCell ref="R29:T29"/>
    <mergeCell ref="E29:G29"/>
    <mergeCell ref="H24:J24"/>
    <mergeCell ref="H25:J25"/>
    <mergeCell ref="H26:J26"/>
    <mergeCell ref="H27:J27"/>
    <mergeCell ref="H28:J28"/>
    <mergeCell ref="B30:D35"/>
    <mergeCell ref="K27:M27"/>
    <mergeCell ref="K25:M25"/>
    <mergeCell ref="K26:M26"/>
    <mergeCell ref="N25:O25"/>
    <mergeCell ref="N26:O26"/>
    <mergeCell ref="E22:H22"/>
    <mergeCell ref="E7:K7"/>
    <mergeCell ref="L7:M7"/>
    <mergeCell ref="N7:Q7"/>
    <mergeCell ref="N21:P21"/>
    <mergeCell ref="Q21:T21"/>
    <mergeCell ref="N22:P22"/>
    <mergeCell ref="Q22:T22"/>
    <mergeCell ref="E21:H21"/>
    <mergeCell ref="N19:P19"/>
    <mergeCell ref="Q19:T19"/>
    <mergeCell ref="N20:P20"/>
    <mergeCell ref="Q20:T20"/>
    <mergeCell ref="E17:F17"/>
    <mergeCell ref="G17:M17"/>
    <mergeCell ref="N17:P17"/>
    <mergeCell ref="Q17:T17"/>
    <mergeCell ref="L19:M19"/>
    <mergeCell ref="R26:T26"/>
    <mergeCell ref="R27:T27"/>
    <mergeCell ref="R28:T28"/>
    <mergeCell ref="P23:Q23"/>
    <mergeCell ref="P24:Q24"/>
    <mergeCell ref="P25:Q25"/>
    <mergeCell ref="P26:Q26"/>
    <mergeCell ref="P27:Q27"/>
    <mergeCell ref="P28:Q28"/>
    <mergeCell ref="R23:T23"/>
    <mergeCell ref="R24:T24"/>
    <mergeCell ref="R25:T25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0"/>
  <dimension ref="B1:AH35"/>
  <sheetViews>
    <sheetView showGridLines="0" workbookViewId="0">
      <selection activeCell="J35" sqref="J35:L35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37288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1474</v>
      </c>
      <c r="AB3" s="140"/>
      <c r="AC3" s="140"/>
      <c r="AD3" s="141"/>
      <c r="AE3" s="142"/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535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513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27988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49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514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24.17808219178082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2284</v>
      </c>
      <c r="F8" s="140"/>
      <c r="G8" s="140"/>
      <c r="H8" s="140"/>
      <c r="I8" s="140"/>
      <c r="J8" s="141"/>
      <c r="K8" s="140" t="s">
        <v>2285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2283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515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 t="s">
        <v>516</v>
      </c>
      <c r="S11" s="145"/>
      <c r="T11" s="152"/>
    </row>
    <row r="12" spans="2:34" ht="19.5" customHeight="1" x14ac:dyDescent="0.15">
      <c r="B12" s="144"/>
      <c r="C12" s="145"/>
      <c r="D12" s="145"/>
      <c r="E12" s="145" t="s">
        <v>517</v>
      </c>
      <c r="F12" s="145"/>
      <c r="G12" s="145"/>
      <c r="H12" s="145"/>
      <c r="I12" s="145"/>
      <c r="J12" s="145">
        <v>1995.08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518</v>
      </c>
      <c r="F13" s="145"/>
      <c r="G13" s="145"/>
      <c r="H13" s="145"/>
      <c r="I13" s="145"/>
      <c r="J13" s="145">
        <v>2000.02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519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520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521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522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523</v>
      </c>
      <c r="F19" s="140"/>
      <c r="G19" s="140"/>
      <c r="H19" s="141"/>
      <c r="I19" s="140" t="s">
        <v>524</v>
      </c>
      <c r="J19" s="140"/>
      <c r="K19" s="140"/>
      <c r="L19" s="140"/>
      <c r="M19" s="141"/>
      <c r="N19" s="145">
        <v>1995.2</v>
      </c>
      <c r="O19" s="145"/>
      <c r="P19" s="145"/>
      <c r="Q19" s="145" t="s">
        <v>1561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525</v>
      </c>
      <c r="F20" s="140"/>
      <c r="G20" s="140"/>
      <c r="H20" s="141"/>
      <c r="I20" s="142" t="s">
        <v>533</v>
      </c>
      <c r="J20" s="140"/>
      <c r="K20" s="141"/>
      <c r="L20" s="140" t="s">
        <v>534</v>
      </c>
      <c r="M20" s="141"/>
      <c r="N20" s="145">
        <v>2002.2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5" t="s">
        <v>531</v>
      </c>
      <c r="F31" s="145"/>
      <c r="G31" s="145"/>
      <c r="H31" s="145" t="s">
        <v>136</v>
      </c>
      <c r="I31" s="145"/>
      <c r="J31" s="154">
        <v>29697</v>
      </c>
      <c r="K31" s="145"/>
      <c r="L31" s="145"/>
      <c r="M31" s="145"/>
      <c r="N31" s="145"/>
      <c r="O31" s="145"/>
      <c r="P31" s="145"/>
      <c r="Q31" s="145"/>
      <c r="R31" s="145"/>
      <c r="S31" s="142"/>
      <c r="T31" s="143"/>
    </row>
    <row r="32" spans="2:20" ht="19.5" customHeight="1" x14ac:dyDescent="0.15">
      <c r="B32" s="144"/>
      <c r="C32" s="145"/>
      <c r="D32" s="145"/>
      <c r="E32" s="145" t="s">
        <v>1391</v>
      </c>
      <c r="F32" s="145"/>
      <c r="G32" s="145"/>
      <c r="H32" s="145" t="s">
        <v>950</v>
      </c>
      <c r="I32" s="145"/>
      <c r="J32" s="154">
        <v>41002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2286</v>
      </c>
      <c r="F33" s="145"/>
      <c r="G33" s="145"/>
      <c r="H33" s="145" t="s">
        <v>950</v>
      </c>
      <c r="I33" s="145"/>
      <c r="J33" s="154">
        <v>42488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2287</v>
      </c>
      <c r="F34" s="145"/>
      <c r="G34" s="145"/>
      <c r="H34" s="145" t="s">
        <v>950</v>
      </c>
      <c r="I34" s="145"/>
      <c r="J34" s="154">
        <v>43941</v>
      </c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I20:K20"/>
    <mergeCell ref="L20:M20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N20:P20"/>
    <mergeCell ref="Q20:T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/>
  <dimension ref="B1:AH35"/>
  <sheetViews>
    <sheetView showGridLines="0" workbookViewId="0">
      <selection activeCell="E15" sqref="E15:T15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37865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2210</v>
      </c>
      <c r="AB3" s="140"/>
      <c r="AC3" s="140"/>
      <c r="AD3" s="141"/>
      <c r="AE3" s="142"/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512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493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27844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50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1458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22.597260273972601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2289</v>
      </c>
      <c r="F8" s="140"/>
      <c r="G8" s="140"/>
      <c r="H8" s="140"/>
      <c r="I8" s="140"/>
      <c r="J8" s="141"/>
      <c r="K8" s="140" t="s">
        <v>2290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2288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494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2293</v>
      </c>
      <c r="F12" s="145"/>
      <c r="G12" s="145"/>
      <c r="H12" s="145"/>
      <c r="I12" s="145"/>
      <c r="J12" s="154">
        <v>38884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2294</v>
      </c>
      <c r="F13" s="145"/>
      <c r="G13" s="145"/>
      <c r="H13" s="145"/>
      <c r="I13" s="145"/>
      <c r="J13" s="154">
        <v>41097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 t="s">
        <v>2295</v>
      </c>
      <c r="F14" s="145"/>
      <c r="G14" s="145"/>
      <c r="H14" s="145"/>
      <c r="I14" s="145"/>
      <c r="J14" s="154">
        <v>42353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495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496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497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498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499</v>
      </c>
      <c r="F19" s="140"/>
      <c r="G19" s="140"/>
      <c r="H19" s="141"/>
      <c r="I19" s="140" t="s">
        <v>500</v>
      </c>
      <c r="J19" s="140"/>
      <c r="K19" s="140"/>
      <c r="L19" s="140"/>
      <c r="M19" s="141"/>
      <c r="N19" s="145" t="s">
        <v>501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502</v>
      </c>
      <c r="F20" s="140"/>
      <c r="G20" s="140"/>
      <c r="H20" s="141"/>
      <c r="I20" s="142" t="s">
        <v>510</v>
      </c>
      <c r="J20" s="140"/>
      <c r="K20" s="141"/>
      <c r="L20" s="140" t="s">
        <v>511</v>
      </c>
      <c r="M20" s="141"/>
      <c r="N20" s="145" t="s">
        <v>503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/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/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/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/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504</v>
      </c>
      <c r="F31" s="140"/>
      <c r="G31" s="141"/>
      <c r="H31" s="142" t="s">
        <v>505</v>
      </c>
      <c r="I31" s="141"/>
      <c r="J31" s="155" t="s">
        <v>506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507</v>
      </c>
      <c r="F32" s="145"/>
      <c r="G32" s="145"/>
      <c r="H32" s="145" t="s">
        <v>508</v>
      </c>
      <c r="I32" s="145"/>
      <c r="J32" s="154" t="s">
        <v>509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2291</v>
      </c>
      <c r="F33" s="145"/>
      <c r="G33" s="145"/>
      <c r="H33" s="145" t="s">
        <v>1145</v>
      </c>
      <c r="I33" s="145"/>
      <c r="J33" s="154">
        <v>29875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2292</v>
      </c>
      <c r="F34" s="145"/>
      <c r="G34" s="145"/>
      <c r="H34" s="145" t="s">
        <v>950</v>
      </c>
      <c r="I34" s="145"/>
      <c r="J34" s="154">
        <v>44201</v>
      </c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W3:Z3"/>
    <mergeCell ref="AA3:AD3"/>
    <mergeCell ref="AE3:AH3"/>
    <mergeCell ref="I20:K20"/>
    <mergeCell ref="L20:M20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9"/>
  <dimension ref="B1:AH35"/>
  <sheetViews>
    <sheetView showGridLines="0" workbookViewId="0">
      <selection activeCell="AA4" sqref="AA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39661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188</v>
      </c>
      <c r="AB3" s="140"/>
      <c r="AC3" s="140"/>
      <c r="AD3" s="141"/>
      <c r="AE3" s="142"/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1182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26671</v>
      </c>
      <c r="F6" s="168"/>
      <c r="G6" s="168"/>
      <c r="H6" s="168"/>
      <c r="I6" s="168"/>
      <c r="J6" s="168"/>
      <c r="K6" s="168"/>
      <c r="L6" s="180" t="s">
        <v>301</v>
      </c>
      <c r="M6" s="180"/>
      <c r="N6" s="145">
        <f ca="1">DATEDIF(E6,TODAY(),"y")</f>
        <v>53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1101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17.676712328767124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1183</v>
      </c>
      <c r="F8" s="140"/>
      <c r="G8" s="140"/>
      <c r="H8" s="140"/>
      <c r="I8" s="140"/>
      <c r="J8" s="140"/>
      <c r="K8" s="140"/>
      <c r="L8" s="187" t="s">
        <v>1973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1103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1104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317</v>
      </c>
      <c r="F16" s="145"/>
      <c r="G16" s="145" t="s">
        <v>1105</v>
      </c>
      <c r="H16" s="145"/>
      <c r="I16" s="145"/>
      <c r="J16" s="145"/>
      <c r="K16" s="145"/>
      <c r="L16" s="145"/>
      <c r="M16" s="145"/>
      <c r="N16" s="145" t="s">
        <v>449</v>
      </c>
      <c r="O16" s="145"/>
      <c r="P16" s="145"/>
      <c r="Q16" s="145" t="s">
        <v>986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987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1106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317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323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1107</v>
      </c>
      <c r="F19" s="140"/>
      <c r="G19" s="140"/>
      <c r="H19" s="141"/>
      <c r="I19" s="140" t="s">
        <v>1108</v>
      </c>
      <c r="J19" s="140"/>
      <c r="K19" s="140"/>
      <c r="L19" s="140"/>
      <c r="M19" s="141"/>
      <c r="N19" s="145">
        <v>1990.02</v>
      </c>
      <c r="O19" s="145"/>
      <c r="P19" s="145"/>
      <c r="Q19" s="145" t="s">
        <v>1174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1109</v>
      </c>
      <c r="F20" s="140"/>
      <c r="G20" s="140"/>
      <c r="H20" s="141"/>
      <c r="I20" s="142" t="s">
        <v>1185</v>
      </c>
      <c r="J20" s="140"/>
      <c r="K20" s="140" t="s">
        <v>1184</v>
      </c>
      <c r="L20" s="140"/>
      <c r="M20" s="141"/>
      <c r="N20" s="145">
        <v>2001.02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325</v>
      </c>
      <c r="C23" s="158"/>
      <c r="D23" s="159"/>
      <c r="E23" s="142" t="s">
        <v>326</v>
      </c>
      <c r="F23" s="140"/>
      <c r="G23" s="140"/>
      <c r="H23" s="140"/>
      <c r="I23" s="140"/>
      <c r="J23" s="141"/>
      <c r="K23" s="140" t="s">
        <v>327</v>
      </c>
      <c r="L23" s="140"/>
      <c r="M23" s="141"/>
      <c r="N23" s="140" t="s">
        <v>328</v>
      </c>
      <c r="O23" s="141"/>
      <c r="P23" s="140" t="s">
        <v>329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33298</v>
      </c>
      <c r="F24" s="140"/>
      <c r="G24" s="141"/>
      <c r="H24" s="155">
        <v>34000</v>
      </c>
      <c r="I24" s="140"/>
      <c r="J24" s="141"/>
      <c r="K24" s="142" t="s">
        <v>1110</v>
      </c>
      <c r="L24" s="140"/>
      <c r="M24" s="141"/>
      <c r="N24" s="153" t="s">
        <v>1111</v>
      </c>
      <c r="O24" s="149"/>
      <c r="P24" s="140" t="s">
        <v>970</v>
      </c>
      <c r="Q24" s="141"/>
      <c r="R24" s="138">
        <f>(H24-E24)/365</f>
        <v>1.9232876712328768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36861</v>
      </c>
      <c r="F25" s="140"/>
      <c r="G25" s="141"/>
      <c r="H25" s="155">
        <v>38671</v>
      </c>
      <c r="I25" s="140"/>
      <c r="J25" s="141"/>
      <c r="K25" s="142" t="s">
        <v>1112</v>
      </c>
      <c r="L25" s="140"/>
      <c r="M25" s="141"/>
      <c r="N25" s="185" t="s">
        <v>1113</v>
      </c>
      <c r="O25" s="149"/>
      <c r="P25" s="142" t="s">
        <v>1114</v>
      </c>
      <c r="Q25" s="141"/>
      <c r="R25" s="138">
        <f>(H25-E25)/365</f>
        <v>4.9589041095890414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38672</v>
      </c>
      <c r="F26" s="140"/>
      <c r="G26" s="141"/>
      <c r="H26" s="155">
        <v>39005</v>
      </c>
      <c r="I26" s="140"/>
      <c r="J26" s="141"/>
      <c r="K26" s="142" t="s">
        <v>1115</v>
      </c>
      <c r="L26" s="140"/>
      <c r="M26" s="141"/>
      <c r="N26" s="185" t="s">
        <v>1116</v>
      </c>
      <c r="O26" s="149"/>
      <c r="P26" s="142" t="s">
        <v>1117</v>
      </c>
      <c r="Q26" s="141"/>
      <c r="R26" s="138">
        <f>(H26-E26)/365</f>
        <v>0.9123287671232877</v>
      </c>
      <c r="S26" s="138"/>
      <c r="T26" s="139"/>
    </row>
    <row r="27" spans="2:20" ht="19.5" customHeight="1" x14ac:dyDescent="0.15">
      <c r="B27" s="160"/>
      <c r="C27" s="161"/>
      <c r="D27" s="162"/>
      <c r="E27" s="155">
        <v>39006</v>
      </c>
      <c r="F27" s="140"/>
      <c r="G27" s="141"/>
      <c r="H27" s="155">
        <v>39629</v>
      </c>
      <c r="I27" s="140"/>
      <c r="J27" s="141"/>
      <c r="K27" s="142" t="s">
        <v>1118</v>
      </c>
      <c r="L27" s="140"/>
      <c r="M27" s="141"/>
      <c r="N27" s="153" t="s">
        <v>1119</v>
      </c>
      <c r="O27" s="149"/>
      <c r="P27" s="140" t="s">
        <v>1114</v>
      </c>
      <c r="Q27" s="141"/>
      <c r="R27" s="138">
        <f>(H27-E27)/365</f>
        <v>1.7068493150684931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9.5013698630137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347</v>
      </c>
      <c r="N30" s="145"/>
      <c r="O30" s="145"/>
      <c r="P30" s="145" t="s">
        <v>975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1100</v>
      </c>
      <c r="F31" s="140"/>
      <c r="G31" s="141"/>
      <c r="H31" s="142" t="s">
        <v>1120</v>
      </c>
      <c r="I31" s="141"/>
      <c r="J31" s="155" t="s">
        <v>1121</v>
      </c>
      <c r="K31" s="140"/>
      <c r="L31" s="141"/>
      <c r="M31" s="142" t="s">
        <v>1122</v>
      </c>
      <c r="N31" s="140"/>
      <c r="O31" s="141"/>
      <c r="P31" s="142" t="s">
        <v>1123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1124</v>
      </c>
      <c r="F32" s="145"/>
      <c r="G32" s="145"/>
      <c r="H32" s="145" t="s">
        <v>1125</v>
      </c>
      <c r="I32" s="145"/>
      <c r="J32" s="154" t="s">
        <v>1126</v>
      </c>
      <c r="K32" s="145"/>
      <c r="L32" s="145"/>
      <c r="M32" s="145" t="s">
        <v>1127</v>
      </c>
      <c r="N32" s="145"/>
      <c r="O32" s="145"/>
      <c r="P32" s="145" t="s">
        <v>1123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1128</v>
      </c>
      <c r="F33" s="145"/>
      <c r="G33" s="145"/>
      <c r="H33" s="145" t="s">
        <v>1129</v>
      </c>
      <c r="I33" s="145"/>
      <c r="J33" s="154" t="s">
        <v>1130</v>
      </c>
      <c r="K33" s="145"/>
      <c r="L33" s="145"/>
      <c r="M33" s="145" t="s">
        <v>1131</v>
      </c>
      <c r="N33" s="145"/>
      <c r="O33" s="145"/>
      <c r="P33" s="145" t="s">
        <v>1132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R5:T9"/>
    <mergeCell ref="B6:D6"/>
    <mergeCell ref="E6:K6"/>
    <mergeCell ref="L6:M6"/>
    <mergeCell ref="N6:Q6"/>
    <mergeCell ref="B7:D7"/>
    <mergeCell ref="B9:D9"/>
    <mergeCell ref="E9:Q9"/>
    <mergeCell ref="B1:T1"/>
    <mergeCell ref="B2:D2"/>
    <mergeCell ref="B3:D3"/>
    <mergeCell ref="E3:K3"/>
    <mergeCell ref="L3:N3"/>
    <mergeCell ref="O3:T3"/>
    <mergeCell ref="E8:K8"/>
    <mergeCell ref="L8:Q8"/>
    <mergeCell ref="E7:K7"/>
    <mergeCell ref="L7:M7"/>
    <mergeCell ref="N7:Q7"/>
    <mergeCell ref="B8:D8"/>
    <mergeCell ref="B5:D5"/>
    <mergeCell ref="E5:K5"/>
    <mergeCell ref="L5:M5"/>
    <mergeCell ref="N5:Q5"/>
    <mergeCell ref="J12:N12"/>
    <mergeCell ref="R12:T12"/>
    <mergeCell ref="E13:I13"/>
    <mergeCell ref="J13:N13"/>
    <mergeCell ref="R13:T13"/>
    <mergeCell ref="E14:I14"/>
    <mergeCell ref="J14:N14"/>
    <mergeCell ref="R14:T14"/>
    <mergeCell ref="B10:D10"/>
    <mergeCell ref="E10:L10"/>
    <mergeCell ref="M10:O10"/>
    <mergeCell ref="P10:T10"/>
    <mergeCell ref="B11:D14"/>
    <mergeCell ref="E11:I11"/>
    <mergeCell ref="J11:N11"/>
    <mergeCell ref="O11:Q14"/>
    <mergeCell ref="R11:T11"/>
    <mergeCell ref="E12:I12"/>
    <mergeCell ref="B15:D17"/>
    <mergeCell ref="E15:T15"/>
    <mergeCell ref="E16:F16"/>
    <mergeCell ref="G16:M16"/>
    <mergeCell ref="N16:P16"/>
    <mergeCell ref="Q16:T16"/>
    <mergeCell ref="E17:F17"/>
    <mergeCell ref="G17:M17"/>
    <mergeCell ref="N17:P17"/>
    <mergeCell ref="Q17:T17"/>
    <mergeCell ref="N20:P20"/>
    <mergeCell ref="Q20:T20"/>
    <mergeCell ref="E21:H21"/>
    <mergeCell ref="I21:M21"/>
    <mergeCell ref="N21:P21"/>
    <mergeCell ref="Q21:T21"/>
    <mergeCell ref="B18:D22"/>
    <mergeCell ref="E18:H18"/>
    <mergeCell ref="I18:M18"/>
    <mergeCell ref="N18:P18"/>
    <mergeCell ref="Q18:T18"/>
    <mergeCell ref="E19:H19"/>
    <mergeCell ref="I19:M19"/>
    <mergeCell ref="N19:P19"/>
    <mergeCell ref="Q19:T19"/>
    <mergeCell ref="E20:H20"/>
    <mergeCell ref="I20:J20"/>
    <mergeCell ref="K20:M20"/>
    <mergeCell ref="E22:H22"/>
    <mergeCell ref="I22:M22"/>
    <mergeCell ref="N22:P22"/>
    <mergeCell ref="Q22:T22"/>
    <mergeCell ref="B23:D29"/>
    <mergeCell ref="E23:J23"/>
    <mergeCell ref="K23:M23"/>
    <mergeCell ref="N23:O23"/>
    <mergeCell ref="P23:Q23"/>
    <mergeCell ref="R23:T23"/>
    <mergeCell ref="E25:G25"/>
    <mergeCell ref="H25:J25"/>
    <mergeCell ref="K25:M25"/>
    <mergeCell ref="N25:O25"/>
    <mergeCell ref="P25:Q25"/>
    <mergeCell ref="R25:T25"/>
    <mergeCell ref="E24:G24"/>
    <mergeCell ref="H24:J24"/>
    <mergeCell ref="K24:M24"/>
    <mergeCell ref="N24:O24"/>
    <mergeCell ref="P24:Q24"/>
    <mergeCell ref="R24:T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557</v>
      </c>
      <c r="C3" s="171"/>
      <c r="D3" s="171"/>
      <c r="E3" s="172">
        <v>39699</v>
      </c>
      <c r="F3" s="172"/>
      <c r="G3" s="172"/>
      <c r="H3" s="172"/>
      <c r="I3" s="172"/>
      <c r="J3" s="172"/>
      <c r="K3" s="172"/>
      <c r="L3" s="171" t="s">
        <v>558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1987</v>
      </c>
      <c r="AB3" s="140"/>
      <c r="AC3" s="140"/>
      <c r="AD3" s="141"/>
      <c r="AE3" s="142" t="s">
        <v>2168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559</v>
      </c>
      <c r="C5" s="175"/>
      <c r="D5" s="175"/>
      <c r="E5" s="176" t="s">
        <v>740</v>
      </c>
      <c r="F5" s="176"/>
      <c r="G5" s="176"/>
      <c r="H5" s="176"/>
      <c r="I5" s="176"/>
      <c r="J5" s="176"/>
      <c r="K5" s="176"/>
      <c r="L5" s="175" t="s">
        <v>560</v>
      </c>
      <c r="M5" s="175"/>
      <c r="N5" s="175" t="s">
        <v>561</v>
      </c>
      <c r="O5" s="175"/>
      <c r="P5" s="175"/>
      <c r="Q5" s="175"/>
      <c r="R5" s="175" t="s">
        <v>562</v>
      </c>
      <c r="S5" s="175"/>
      <c r="T5" s="177"/>
    </row>
    <row r="6" spans="2:34" ht="19.5" customHeight="1" x14ac:dyDescent="0.15">
      <c r="B6" s="144" t="s">
        <v>563</v>
      </c>
      <c r="C6" s="145"/>
      <c r="D6" s="145"/>
      <c r="E6" s="168">
        <v>29299</v>
      </c>
      <c r="F6" s="168"/>
      <c r="G6" s="168"/>
      <c r="H6" s="168"/>
      <c r="I6" s="168"/>
      <c r="J6" s="168"/>
      <c r="K6" s="168"/>
      <c r="L6" s="180" t="s">
        <v>564</v>
      </c>
      <c r="M6" s="180"/>
      <c r="N6" s="145">
        <f ca="1">DATEDIF(E6,TODAY(),"y")</f>
        <v>46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741</v>
      </c>
      <c r="C7" s="145"/>
      <c r="D7" s="145"/>
      <c r="E7" s="142" t="s">
        <v>1867</v>
      </c>
      <c r="F7" s="140"/>
      <c r="G7" s="140"/>
      <c r="H7" s="140"/>
      <c r="I7" s="140"/>
      <c r="J7" s="140"/>
      <c r="K7" s="140"/>
      <c r="L7" s="142" t="s">
        <v>742</v>
      </c>
      <c r="M7" s="141"/>
      <c r="N7" s="150">
        <f ca="1">(B2-E3)/365</f>
        <v>17.572602739726026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743</v>
      </c>
      <c r="C8" s="145"/>
      <c r="D8" s="145"/>
      <c r="E8" s="142" t="s">
        <v>2045</v>
      </c>
      <c r="F8" s="140"/>
      <c r="G8" s="140"/>
      <c r="H8" s="140"/>
      <c r="I8" s="140"/>
      <c r="J8" s="140"/>
      <c r="K8" s="141"/>
      <c r="L8" s="140" t="s">
        <v>2297</v>
      </c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744</v>
      </c>
      <c r="C9" s="145"/>
      <c r="D9" s="145"/>
      <c r="E9" s="145" t="s">
        <v>2296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745</v>
      </c>
      <c r="C10" s="145"/>
      <c r="D10" s="145"/>
      <c r="E10" s="145" t="s">
        <v>746</v>
      </c>
      <c r="F10" s="145"/>
      <c r="G10" s="145"/>
      <c r="H10" s="145"/>
      <c r="I10" s="145"/>
      <c r="J10" s="145"/>
      <c r="K10" s="145"/>
      <c r="L10" s="145"/>
      <c r="M10" s="145" t="s">
        <v>747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748</v>
      </c>
      <c r="C11" s="145"/>
      <c r="D11" s="145"/>
      <c r="E11" s="145" t="s">
        <v>749</v>
      </c>
      <c r="F11" s="145"/>
      <c r="G11" s="145"/>
      <c r="H11" s="145"/>
      <c r="I11" s="145"/>
      <c r="J11" s="145" t="s">
        <v>750</v>
      </c>
      <c r="K11" s="145"/>
      <c r="L11" s="145"/>
      <c r="M11" s="145"/>
      <c r="N11" s="145"/>
      <c r="O11" s="145" t="s">
        <v>751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752</v>
      </c>
      <c r="F12" s="145"/>
      <c r="G12" s="145"/>
      <c r="H12" s="145"/>
      <c r="I12" s="145"/>
      <c r="J12" s="145" t="s">
        <v>753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754</v>
      </c>
      <c r="F13" s="145"/>
      <c r="G13" s="145"/>
      <c r="H13" s="145"/>
      <c r="I13" s="145"/>
      <c r="J13" s="145" t="s">
        <v>755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 t="s">
        <v>756</v>
      </c>
      <c r="F14" s="145"/>
      <c r="G14" s="145"/>
      <c r="H14" s="145"/>
      <c r="I14" s="145"/>
      <c r="J14" s="145" t="s">
        <v>757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758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759</v>
      </c>
      <c r="F16" s="145"/>
      <c r="G16" s="145"/>
      <c r="H16" s="145"/>
      <c r="I16" s="145"/>
      <c r="J16" s="145"/>
      <c r="K16" s="145"/>
      <c r="L16" s="145"/>
      <c r="M16" s="145"/>
      <c r="N16" s="145" t="s">
        <v>760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761</v>
      </c>
      <c r="F17" s="145"/>
      <c r="G17" s="145"/>
      <c r="H17" s="145"/>
      <c r="I17" s="145"/>
      <c r="J17" s="145"/>
      <c r="K17" s="145"/>
      <c r="L17" s="145"/>
      <c r="M17" s="145"/>
      <c r="N17" s="145" t="s">
        <v>762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763</v>
      </c>
      <c r="C18" s="145"/>
      <c r="D18" s="145"/>
      <c r="E18" s="142" t="s">
        <v>759</v>
      </c>
      <c r="F18" s="140"/>
      <c r="G18" s="140"/>
      <c r="H18" s="140"/>
      <c r="I18" s="140" t="s">
        <v>764</v>
      </c>
      <c r="J18" s="140"/>
      <c r="K18" s="140"/>
      <c r="L18" s="140"/>
      <c r="M18" s="141"/>
      <c r="N18" s="145" t="s">
        <v>765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766</v>
      </c>
      <c r="F19" s="140"/>
      <c r="G19" s="140"/>
      <c r="H19" s="141"/>
      <c r="I19" s="140" t="s">
        <v>767</v>
      </c>
      <c r="J19" s="140"/>
      <c r="K19" s="140"/>
      <c r="L19" s="140"/>
      <c r="M19" s="141"/>
      <c r="N19" s="145">
        <v>2003.02</v>
      </c>
      <c r="O19" s="145"/>
      <c r="P19" s="145"/>
      <c r="Q19" s="145" t="s">
        <v>379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768</v>
      </c>
      <c r="F20" s="140"/>
      <c r="G20" s="140"/>
      <c r="H20" s="141"/>
      <c r="I20" s="142" t="s">
        <v>795</v>
      </c>
      <c r="J20" s="140"/>
      <c r="K20" s="141"/>
      <c r="L20" s="140" t="s">
        <v>796</v>
      </c>
      <c r="M20" s="141"/>
      <c r="N20" s="145">
        <v>2011.02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769</v>
      </c>
      <c r="C23" s="158"/>
      <c r="D23" s="159"/>
      <c r="E23" s="142" t="s">
        <v>770</v>
      </c>
      <c r="F23" s="140"/>
      <c r="G23" s="140"/>
      <c r="H23" s="140"/>
      <c r="I23" s="140"/>
      <c r="J23" s="141"/>
      <c r="K23" s="140" t="s">
        <v>771</v>
      </c>
      <c r="L23" s="140"/>
      <c r="M23" s="141"/>
      <c r="N23" s="140" t="s">
        <v>772</v>
      </c>
      <c r="O23" s="141"/>
      <c r="P23" s="140" t="s">
        <v>773</v>
      </c>
      <c r="Q23" s="141"/>
      <c r="R23" s="181" t="s">
        <v>774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37622</v>
      </c>
      <c r="F24" s="140"/>
      <c r="G24" s="141"/>
      <c r="H24" s="155">
        <v>38534</v>
      </c>
      <c r="I24" s="140"/>
      <c r="J24" s="141"/>
      <c r="K24" s="142"/>
      <c r="L24" s="140"/>
      <c r="M24" s="141"/>
      <c r="N24" s="153" t="s">
        <v>775</v>
      </c>
      <c r="O24" s="149"/>
      <c r="P24" s="140" t="s">
        <v>776</v>
      </c>
      <c r="Q24" s="141"/>
      <c r="R24" s="138">
        <f>(H24-E24)/365</f>
        <v>2.4986301369863013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38565</v>
      </c>
      <c r="F25" s="140"/>
      <c r="G25" s="141"/>
      <c r="H25" s="155">
        <v>38687</v>
      </c>
      <c r="I25" s="140"/>
      <c r="J25" s="141"/>
      <c r="K25" s="142" t="s">
        <v>777</v>
      </c>
      <c r="L25" s="140"/>
      <c r="M25" s="141"/>
      <c r="N25" s="148" t="s">
        <v>778</v>
      </c>
      <c r="O25" s="149"/>
      <c r="P25" s="142" t="s">
        <v>779</v>
      </c>
      <c r="Q25" s="141"/>
      <c r="R25" s="138">
        <f>(H25-E25)/365</f>
        <v>0.33424657534246577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38687</v>
      </c>
      <c r="F26" s="140"/>
      <c r="G26" s="141"/>
      <c r="H26" s="155">
        <v>39539</v>
      </c>
      <c r="I26" s="140"/>
      <c r="J26" s="141"/>
      <c r="K26" s="142" t="s">
        <v>780</v>
      </c>
      <c r="L26" s="140"/>
      <c r="M26" s="141"/>
      <c r="N26" s="148" t="s">
        <v>781</v>
      </c>
      <c r="O26" s="149"/>
      <c r="P26" s="142" t="s">
        <v>779</v>
      </c>
      <c r="Q26" s="141"/>
      <c r="R26" s="138">
        <f>(H26-E26)/365</f>
        <v>2.3342465753424659</v>
      </c>
      <c r="S26" s="138"/>
      <c r="T26" s="139"/>
    </row>
    <row r="27" spans="2:20" ht="19.5" customHeight="1" x14ac:dyDescent="0.15">
      <c r="B27" s="160"/>
      <c r="C27" s="161"/>
      <c r="D27" s="162"/>
      <c r="E27" s="155">
        <v>39539</v>
      </c>
      <c r="F27" s="140"/>
      <c r="G27" s="141"/>
      <c r="H27" s="155">
        <v>39692</v>
      </c>
      <c r="I27" s="140"/>
      <c r="J27" s="141"/>
      <c r="K27" s="142"/>
      <c r="L27" s="140"/>
      <c r="M27" s="141"/>
      <c r="N27" s="153" t="s">
        <v>782</v>
      </c>
      <c r="O27" s="149"/>
      <c r="P27" s="140" t="s">
        <v>783</v>
      </c>
      <c r="Q27" s="141"/>
      <c r="R27" s="138">
        <f>(H27-E27)/365</f>
        <v>0.41917808219178082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784</v>
      </c>
      <c r="Q29" s="141"/>
      <c r="R29" s="150">
        <f>SUM(R24:T28)</f>
        <v>5.5863013698630137</v>
      </c>
      <c r="S29" s="140"/>
      <c r="T29" s="143"/>
    </row>
    <row r="30" spans="2:20" ht="19.5" customHeight="1" x14ac:dyDescent="0.15">
      <c r="B30" s="144" t="s">
        <v>785</v>
      </c>
      <c r="C30" s="145"/>
      <c r="D30" s="145"/>
      <c r="E30" s="145" t="s">
        <v>786</v>
      </c>
      <c r="F30" s="145"/>
      <c r="G30" s="145"/>
      <c r="H30" s="145" t="s">
        <v>787</v>
      </c>
      <c r="I30" s="145"/>
      <c r="J30" s="145" t="s">
        <v>788</v>
      </c>
      <c r="K30" s="145"/>
      <c r="L30" s="145"/>
      <c r="M30" s="145" t="s">
        <v>789</v>
      </c>
      <c r="N30" s="145"/>
      <c r="O30" s="145"/>
      <c r="P30" s="145" t="s">
        <v>790</v>
      </c>
      <c r="Q30" s="145"/>
      <c r="R30" s="145"/>
      <c r="S30" s="145" t="s">
        <v>791</v>
      </c>
      <c r="T30" s="152"/>
    </row>
    <row r="31" spans="2:20" ht="19.5" customHeight="1" x14ac:dyDescent="0.15">
      <c r="B31" s="144"/>
      <c r="C31" s="145"/>
      <c r="D31" s="145"/>
      <c r="E31" s="142" t="s">
        <v>792</v>
      </c>
      <c r="F31" s="140"/>
      <c r="G31" s="141"/>
      <c r="H31" s="142" t="s">
        <v>793</v>
      </c>
      <c r="I31" s="141"/>
      <c r="J31" s="155">
        <v>29081</v>
      </c>
      <c r="K31" s="140"/>
      <c r="L31" s="141"/>
      <c r="M31" s="142" t="s">
        <v>794</v>
      </c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1400</v>
      </c>
      <c r="F32" s="145"/>
      <c r="G32" s="145"/>
      <c r="H32" s="145" t="s">
        <v>1401</v>
      </c>
      <c r="I32" s="145"/>
      <c r="J32" s="154">
        <v>41009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2298</v>
      </c>
      <c r="F33" s="145"/>
      <c r="G33" s="145"/>
      <c r="H33" s="145" t="s">
        <v>950</v>
      </c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N20:P20"/>
    <mergeCell ref="Q20:T20"/>
    <mergeCell ref="I20:K20"/>
    <mergeCell ref="L20:M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K8"/>
    <mergeCell ref="L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670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39734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1982</v>
      </c>
      <c r="AB3" s="140"/>
      <c r="AC3" s="140"/>
      <c r="AD3" s="141"/>
      <c r="AE3" s="142" t="s">
        <v>2280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2299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537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28765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47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671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17.476712328767125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2301</v>
      </c>
      <c r="F8" s="140"/>
      <c r="G8" s="140"/>
      <c r="H8" s="140"/>
      <c r="I8" s="140"/>
      <c r="J8" s="141"/>
      <c r="K8" s="140" t="s">
        <v>2302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2300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672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673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674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 t="s">
        <v>675</v>
      </c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676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520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521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677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678</v>
      </c>
      <c r="F19" s="140"/>
      <c r="G19" s="140"/>
      <c r="H19" s="141"/>
      <c r="I19" s="140" t="s">
        <v>679</v>
      </c>
      <c r="J19" s="140"/>
      <c r="K19" s="140"/>
      <c r="L19" s="140"/>
      <c r="M19" s="141"/>
      <c r="N19" s="145">
        <v>1997</v>
      </c>
      <c r="O19" s="145"/>
      <c r="P19" s="145"/>
      <c r="Q19" s="145" t="s">
        <v>692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680</v>
      </c>
      <c r="F20" s="140"/>
      <c r="G20" s="140"/>
      <c r="H20" s="141"/>
      <c r="I20" s="142" t="s">
        <v>690</v>
      </c>
      <c r="J20" s="140"/>
      <c r="K20" s="141"/>
      <c r="L20" s="140" t="s">
        <v>691</v>
      </c>
      <c r="M20" s="141"/>
      <c r="N20" s="145">
        <v>2002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681</v>
      </c>
      <c r="F31" s="140"/>
      <c r="G31" s="141"/>
      <c r="H31" s="142" t="s">
        <v>548</v>
      </c>
      <c r="I31" s="141"/>
      <c r="J31" s="155" t="s">
        <v>682</v>
      </c>
      <c r="K31" s="140"/>
      <c r="L31" s="141"/>
      <c r="M31" s="142" t="s">
        <v>683</v>
      </c>
      <c r="N31" s="140"/>
      <c r="O31" s="141"/>
      <c r="P31" s="142" t="s">
        <v>530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684</v>
      </c>
      <c r="F32" s="145"/>
      <c r="G32" s="145"/>
      <c r="H32" s="145" t="s">
        <v>528</v>
      </c>
      <c r="I32" s="145"/>
      <c r="J32" s="154" t="s">
        <v>685</v>
      </c>
      <c r="K32" s="145"/>
      <c r="L32" s="145"/>
      <c r="M32" s="145" t="s">
        <v>553</v>
      </c>
      <c r="N32" s="145"/>
      <c r="O32" s="145"/>
      <c r="P32" s="145" t="s">
        <v>530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686</v>
      </c>
      <c r="F33" s="145"/>
      <c r="G33" s="145"/>
      <c r="H33" s="145" t="s">
        <v>687</v>
      </c>
      <c r="I33" s="145"/>
      <c r="J33" s="154" t="s">
        <v>688</v>
      </c>
      <c r="K33" s="145"/>
      <c r="L33" s="145"/>
      <c r="M33" s="145" t="s">
        <v>689</v>
      </c>
      <c r="N33" s="145"/>
      <c r="O33" s="145"/>
      <c r="P33" s="145" t="s">
        <v>555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I20:K20"/>
    <mergeCell ref="L20:M20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N20:P20"/>
    <mergeCell ref="Q20:T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0"/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39762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188</v>
      </c>
      <c r="AB3" s="140"/>
      <c r="AC3" s="140"/>
      <c r="AD3" s="141"/>
      <c r="AE3" s="142" t="s">
        <v>1207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1133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28335</v>
      </c>
      <c r="F6" s="168"/>
      <c r="G6" s="168"/>
      <c r="H6" s="168"/>
      <c r="I6" s="168"/>
      <c r="J6" s="168"/>
      <c r="K6" s="168"/>
      <c r="L6" s="180" t="s">
        <v>301</v>
      </c>
      <c r="M6" s="180"/>
      <c r="N6" s="145">
        <f ca="1">DATEDIF(E6,TODAY(),"y")</f>
        <v>48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1134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17.399999999999999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2304</v>
      </c>
      <c r="F8" s="140"/>
      <c r="G8" s="140"/>
      <c r="H8" s="140"/>
      <c r="I8" s="140"/>
      <c r="J8" s="140"/>
      <c r="K8" s="140"/>
      <c r="L8" s="187" t="s">
        <v>2305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2303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1135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317</v>
      </c>
      <c r="F16" s="145"/>
      <c r="G16" s="145"/>
      <c r="H16" s="145"/>
      <c r="I16" s="145"/>
      <c r="J16" s="145"/>
      <c r="K16" s="145"/>
      <c r="L16" s="145"/>
      <c r="M16" s="145"/>
      <c r="N16" s="145" t="s">
        <v>449</v>
      </c>
      <c r="O16" s="145"/>
      <c r="P16" s="145"/>
      <c r="Q16" s="145" t="s">
        <v>986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987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317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323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1136</v>
      </c>
      <c r="F19" s="140"/>
      <c r="G19" s="140"/>
      <c r="H19" s="141"/>
      <c r="I19" s="140" t="s">
        <v>1137</v>
      </c>
      <c r="J19" s="140"/>
      <c r="K19" s="140"/>
      <c r="L19" s="140"/>
      <c r="M19" s="141"/>
      <c r="N19" s="145">
        <v>1996.02</v>
      </c>
      <c r="O19" s="145"/>
      <c r="P19" s="145"/>
      <c r="Q19" s="145" t="s">
        <v>1187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1138</v>
      </c>
      <c r="F20" s="140"/>
      <c r="G20" s="140"/>
      <c r="H20" s="141"/>
      <c r="I20" s="142" t="s">
        <v>1139</v>
      </c>
      <c r="J20" s="140"/>
      <c r="K20" s="140" t="s">
        <v>1140</v>
      </c>
      <c r="L20" s="140"/>
      <c r="M20" s="141"/>
      <c r="N20" s="145">
        <v>2001.02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325</v>
      </c>
      <c r="C23" s="158"/>
      <c r="D23" s="159"/>
      <c r="E23" s="142" t="s">
        <v>326</v>
      </c>
      <c r="F23" s="140"/>
      <c r="G23" s="140"/>
      <c r="H23" s="140"/>
      <c r="I23" s="140"/>
      <c r="J23" s="141"/>
      <c r="K23" s="140" t="s">
        <v>327</v>
      </c>
      <c r="L23" s="140"/>
      <c r="M23" s="141"/>
      <c r="N23" s="140" t="s">
        <v>328</v>
      </c>
      <c r="O23" s="141"/>
      <c r="P23" s="140" t="s">
        <v>329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37561</v>
      </c>
      <c r="F24" s="140"/>
      <c r="G24" s="141"/>
      <c r="H24" s="155">
        <v>39508</v>
      </c>
      <c r="I24" s="140"/>
      <c r="J24" s="141"/>
      <c r="K24" s="142" t="s">
        <v>1141</v>
      </c>
      <c r="L24" s="140"/>
      <c r="M24" s="141"/>
      <c r="N24" s="153" t="s">
        <v>1142</v>
      </c>
      <c r="O24" s="149"/>
      <c r="P24" s="140" t="s">
        <v>1143</v>
      </c>
      <c r="Q24" s="141"/>
      <c r="R24" s="138">
        <f>(H24-E24)/365</f>
        <v>5.3342465753424655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85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5.3342465753424655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347</v>
      </c>
      <c r="N30" s="145"/>
      <c r="O30" s="145"/>
      <c r="P30" s="145" t="s">
        <v>975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1144</v>
      </c>
      <c r="F31" s="140"/>
      <c r="G31" s="141"/>
      <c r="H31" s="142" t="s">
        <v>1145</v>
      </c>
      <c r="I31" s="141"/>
      <c r="J31" s="155">
        <v>28439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1146</v>
      </c>
      <c r="F32" s="145"/>
      <c r="G32" s="145"/>
      <c r="H32" s="145" t="s">
        <v>1147</v>
      </c>
      <c r="I32" s="145"/>
      <c r="J32" s="154">
        <v>38379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R5:T9"/>
    <mergeCell ref="B6:D6"/>
    <mergeCell ref="E6:K6"/>
    <mergeCell ref="L6:M6"/>
    <mergeCell ref="N6:Q6"/>
    <mergeCell ref="B7:D7"/>
    <mergeCell ref="B8:D8"/>
    <mergeCell ref="B9:D9"/>
    <mergeCell ref="E9:Q9"/>
    <mergeCell ref="E8:K8"/>
    <mergeCell ref="L8:Q8"/>
    <mergeCell ref="B1:T1"/>
    <mergeCell ref="B2:D2"/>
    <mergeCell ref="B3:D3"/>
    <mergeCell ref="E3:K3"/>
    <mergeCell ref="L3:N3"/>
    <mergeCell ref="O3:T3"/>
    <mergeCell ref="E7:K7"/>
    <mergeCell ref="L7:M7"/>
    <mergeCell ref="N7:Q7"/>
    <mergeCell ref="B5:D5"/>
    <mergeCell ref="E5:K5"/>
    <mergeCell ref="L5:M5"/>
    <mergeCell ref="N5:Q5"/>
    <mergeCell ref="J12:N12"/>
    <mergeCell ref="R12:T12"/>
    <mergeCell ref="E13:I13"/>
    <mergeCell ref="J13:N13"/>
    <mergeCell ref="R13:T13"/>
    <mergeCell ref="E14:I14"/>
    <mergeCell ref="J14:N14"/>
    <mergeCell ref="R14:T14"/>
    <mergeCell ref="B10:D10"/>
    <mergeCell ref="E10:L10"/>
    <mergeCell ref="M10:O10"/>
    <mergeCell ref="P10:T10"/>
    <mergeCell ref="B11:D14"/>
    <mergeCell ref="E11:I11"/>
    <mergeCell ref="J11:N11"/>
    <mergeCell ref="O11:Q14"/>
    <mergeCell ref="R11:T11"/>
    <mergeCell ref="E12:I12"/>
    <mergeCell ref="B15:D17"/>
    <mergeCell ref="E15:T15"/>
    <mergeCell ref="E16:F16"/>
    <mergeCell ref="G16:M16"/>
    <mergeCell ref="N16:P16"/>
    <mergeCell ref="Q16:T16"/>
    <mergeCell ref="E17:F17"/>
    <mergeCell ref="G17:M17"/>
    <mergeCell ref="N17:P17"/>
    <mergeCell ref="Q17:T17"/>
    <mergeCell ref="N20:P20"/>
    <mergeCell ref="Q20:T20"/>
    <mergeCell ref="E21:H21"/>
    <mergeCell ref="I21:M21"/>
    <mergeCell ref="N21:P21"/>
    <mergeCell ref="Q21:T21"/>
    <mergeCell ref="I20:J20"/>
    <mergeCell ref="K20:M20"/>
    <mergeCell ref="B18:D22"/>
    <mergeCell ref="E18:H18"/>
    <mergeCell ref="I18:M18"/>
    <mergeCell ref="N18:P18"/>
    <mergeCell ref="Q18:T18"/>
    <mergeCell ref="E19:H19"/>
    <mergeCell ref="I19:M19"/>
    <mergeCell ref="N19:P19"/>
    <mergeCell ref="Q19:T19"/>
    <mergeCell ref="E20:H20"/>
    <mergeCell ref="E22:H22"/>
    <mergeCell ref="I22:M22"/>
    <mergeCell ref="N22:P22"/>
    <mergeCell ref="Q22:T22"/>
    <mergeCell ref="B23:D29"/>
    <mergeCell ref="E23:J23"/>
    <mergeCell ref="K23:M23"/>
    <mergeCell ref="N23:O23"/>
    <mergeCell ref="P23:Q23"/>
    <mergeCell ref="R23:T23"/>
    <mergeCell ref="E25:G25"/>
    <mergeCell ref="H25:J25"/>
    <mergeCell ref="K25:M25"/>
    <mergeCell ref="N25:O25"/>
    <mergeCell ref="P25:Q25"/>
    <mergeCell ref="R25:T25"/>
    <mergeCell ref="E24:G24"/>
    <mergeCell ref="H24:J24"/>
    <mergeCell ref="K24:M24"/>
    <mergeCell ref="N24:O24"/>
    <mergeCell ref="P24:Q24"/>
    <mergeCell ref="R24:T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/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14" width="4.25" style="1"/>
    <col min="15" max="15" width="7.75" style="1" customWidth="1"/>
    <col min="16" max="256" width="4.25" style="1"/>
    <col min="257" max="257" width="2.125" style="1" customWidth="1"/>
    <col min="258" max="259" width="4.25" style="1"/>
    <col min="260" max="260" width="4.25" style="1" customWidth="1"/>
    <col min="261" max="270" width="4.25" style="1"/>
    <col min="271" max="271" width="7.75" style="1" customWidth="1"/>
    <col min="272" max="512" width="4.25" style="1"/>
    <col min="513" max="513" width="2.125" style="1" customWidth="1"/>
    <col min="514" max="515" width="4.25" style="1"/>
    <col min="516" max="516" width="4.25" style="1" customWidth="1"/>
    <col min="517" max="526" width="4.25" style="1"/>
    <col min="527" max="527" width="7.75" style="1" customWidth="1"/>
    <col min="528" max="768" width="4.25" style="1"/>
    <col min="769" max="769" width="2.125" style="1" customWidth="1"/>
    <col min="770" max="771" width="4.25" style="1"/>
    <col min="772" max="772" width="4.25" style="1" customWidth="1"/>
    <col min="773" max="782" width="4.25" style="1"/>
    <col min="783" max="783" width="7.75" style="1" customWidth="1"/>
    <col min="784" max="1024" width="4.25" style="1"/>
    <col min="1025" max="1025" width="2.125" style="1" customWidth="1"/>
    <col min="1026" max="1027" width="4.25" style="1"/>
    <col min="1028" max="1028" width="4.25" style="1" customWidth="1"/>
    <col min="1029" max="1038" width="4.25" style="1"/>
    <col min="1039" max="1039" width="7.75" style="1" customWidth="1"/>
    <col min="1040" max="1280" width="4.25" style="1"/>
    <col min="1281" max="1281" width="2.125" style="1" customWidth="1"/>
    <col min="1282" max="1283" width="4.25" style="1"/>
    <col min="1284" max="1284" width="4.25" style="1" customWidth="1"/>
    <col min="1285" max="1294" width="4.25" style="1"/>
    <col min="1295" max="1295" width="7.75" style="1" customWidth="1"/>
    <col min="1296" max="1536" width="4.25" style="1"/>
    <col min="1537" max="1537" width="2.125" style="1" customWidth="1"/>
    <col min="1538" max="1539" width="4.25" style="1"/>
    <col min="1540" max="1540" width="4.25" style="1" customWidth="1"/>
    <col min="1541" max="1550" width="4.25" style="1"/>
    <col min="1551" max="1551" width="7.75" style="1" customWidth="1"/>
    <col min="1552" max="1792" width="4.25" style="1"/>
    <col min="1793" max="1793" width="2.125" style="1" customWidth="1"/>
    <col min="1794" max="1795" width="4.25" style="1"/>
    <col min="1796" max="1796" width="4.25" style="1" customWidth="1"/>
    <col min="1797" max="1806" width="4.25" style="1"/>
    <col min="1807" max="1807" width="7.75" style="1" customWidth="1"/>
    <col min="1808" max="2048" width="4.25" style="1"/>
    <col min="2049" max="2049" width="2.125" style="1" customWidth="1"/>
    <col min="2050" max="2051" width="4.25" style="1"/>
    <col min="2052" max="2052" width="4.25" style="1" customWidth="1"/>
    <col min="2053" max="2062" width="4.25" style="1"/>
    <col min="2063" max="2063" width="7.75" style="1" customWidth="1"/>
    <col min="2064" max="2304" width="4.25" style="1"/>
    <col min="2305" max="2305" width="2.125" style="1" customWidth="1"/>
    <col min="2306" max="2307" width="4.25" style="1"/>
    <col min="2308" max="2308" width="4.25" style="1" customWidth="1"/>
    <col min="2309" max="2318" width="4.25" style="1"/>
    <col min="2319" max="2319" width="7.75" style="1" customWidth="1"/>
    <col min="2320" max="2560" width="4.25" style="1"/>
    <col min="2561" max="2561" width="2.125" style="1" customWidth="1"/>
    <col min="2562" max="2563" width="4.25" style="1"/>
    <col min="2564" max="2564" width="4.25" style="1" customWidth="1"/>
    <col min="2565" max="2574" width="4.25" style="1"/>
    <col min="2575" max="2575" width="7.75" style="1" customWidth="1"/>
    <col min="2576" max="2816" width="4.25" style="1"/>
    <col min="2817" max="2817" width="2.125" style="1" customWidth="1"/>
    <col min="2818" max="2819" width="4.25" style="1"/>
    <col min="2820" max="2820" width="4.25" style="1" customWidth="1"/>
    <col min="2821" max="2830" width="4.25" style="1"/>
    <col min="2831" max="2831" width="7.75" style="1" customWidth="1"/>
    <col min="2832" max="3072" width="4.25" style="1"/>
    <col min="3073" max="3073" width="2.125" style="1" customWidth="1"/>
    <col min="3074" max="3075" width="4.25" style="1"/>
    <col min="3076" max="3076" width="4.25" style="1" customWidth="1"/>
    <col min="3077" max="3086" width="4.25" style="1"/>
    <col min="3087" max="3087" width="7.75" style="1" customWidth="1"/>
    <col min="3088" max="3328" width="4.25" style="1"/>
    <col min="3329" max="3329" width="2.125" style="1" customWidth="1"/>
    <col min="3330" max="3331" width="4.25" style="1"/>
    <col min="3332" max="3332" width="4.25" style="1" customWidth="1"/>
    <col min="3333" max="3342" width="4.25" style="1"/>
    <col min="3343" max="3343" width="7.75" style="1" customWidth="1"/>
    <col min="3344" max="3584" width="4.25" style="1"/>
    <col min="3585" max="3585" width="2.125" style="1" customWidth="1"/>
    <col min="3586" max="3587" width="4.25" style="1"/>
    <col min="3588" max="3588" width="4.25" style="1" customWidth="1"/>
    <col min="3589" max="3598" width="4.25" style="1"/>
    <col min="3599" max="3599" width="7.75" style="1" customWidth="1"/>
    <col min="3600" max="3840" width="4.25" style="1"/>
    <col min="3841" max="3841" width="2.125" style="1" customWidth="1"/>
    <col min="3842" max="3843" width="4.25" style="1"/>
    <col min="3844" max="3844" width="4.25" style="1" customWidth="1"/>
    <col min="3845" max="3854" width="4.25" style="1"/>
    <col min="3855" max="3855" width="7.75" style="1" customWidth="1"/>
    <col min="3856" max="4096" width="4.25" style="1"/>
    <col min="4097" max="4097" width="2.125" style="1" customWidth="1"/>
    <col min="4098" max="4099" width="4.25" style="1"/>
    <col min="4100" max="4100" width="4.25" style="1" customWidth="1"/>
    <col min="4101" max="4110" width="4.25" style="1"/>
    <col min="4111" max="4111" width="7.75" style="1" customWidth="1"/>
    <col min="4112" max="4352" width="4.25" style="1"/>
    <col min="4353" max="4353" width="2.125" style="1" customWidth="1"/>
    <col min="4354" max="4355" width="4.25" style="1"/>
    <col min="4356" max="4356" width="4.25" style="1" customWidth="1"/>
    <col min="4357" max="4366" width="4.25" style="1"/>
    <col min="4367" max="4367" width="7.75" style="1" customWidth="1"/>
    <col min="4368" max="4608" width="4.25" style="1"/>
    <col min="4609" max="4609" width="2.125" style="1" customWidth="1"/>
    <col min="4610" max="4611" width="4.25" style="1"/>
    <col min="4612" max="4612" width="4.25" style="1" customWidth="1"/>
    <col min="4613" max="4622" width="4.25" style="1"/>
    <col min="4623" max="4623" width="7.75" style="1" customWidth="1"/>
    <col min="4624" max="4864" width="4.25" style="1"/>
    <col min="4865" max="4865" width="2.125" style="1" customWidth="1"/>
    <col min="4866" max="4867" width="4.25" style="1"/>
    <col min="4868" max="4868" width="4.25" style="1" customWidth="1"/>
    <col min="4869" max="4878" width="4.25" style="1"/>
    <col min="4879" max="4879" width="7.75" style="1" customWidth="1"/>
    <col min="4880" max="5120" width="4.25" style="1"/>
    <col min="5121" max="5121" width="2.125" style="1" customWidth="1"/>
    <col min="5122" max="5123" width="4.25" style="1"/>
    <col min="5124" max="5124" width="4.25" style="1" customWidth="1"/>
    <col min="5125" max="5134" width="4.25" style="1"/>
    <col min="5135" max="5135" width="7.75" style="1" customWidth="1"/>
    <col min="5136" max="5376" width="4.25" style="1"/>
    <col min="5377" max="5377" width="2.125" style="1" customWidth="1"/>
    <col min="5378" max="5379" width="4.25" style="1"/>
    <col min="5380" max="5380" width="4.25" style="1" customWidth="1"/>
    <col min="5381" max="5390" width="4.25" style="1"/>
    <col min="5391" max="5391" width="7.75" style="1" customWidth="1"/>
    <col min="5392" max="5632" width="4.25" style="1"/>
    <col min="5633" max="5633" width="2.125" style="1" customWidth="1"/>
    <col min="5634" max="5635" width="4.25" style="1"/>
    <col min="5636" max="5636" width="4.25" style="1" customWidth="1"/>
    <col min="5637" max="5646" width="4.25" style="1"/>
    <col min="5647" max="5647" width="7.75" style="1" customWidth="1"/>
    <col min="5648" max="5888" width="4.25" style="1"/>
    <col min="5889" max="5889" width="2.125" style="1" customWidth="1"/>
    <col min="5890" max="5891" width="4.25" style="1"/>
    <col min="5892" max="5892" width="4.25" style="1" customWidth="1"/>
    <col min="5893" max="5902" width="4.25" style="1"/>
    <col min="5903" max="5903" width="7.75" style="1" customWidth="1"/>
    <col min="5904" max="6144" width="4.25" style="1"/>
    <col min="6145" max="6145" width="2.125" style="1" customWidth="1"/>
    <col min="6146" max="6147" width="4.25" style="1"/>
    <col min="6148" max="6148" width="4.25" style="1" customWidth="1"/>
    <col min="6149" max="6158" width="4.25" style="1"/>
    <col min="6159" max="6159" width="7.75" style="1" customWidth="1"/>
    <col min="6160" max="6400" width="4.25" style="1"/>
    <col min="6401" max="6401" width="2.125" style="1" customWidth="1"/>
    <col min="6402" max="6403" width="4.25" style="1"/>
    <col min="6404" max="6404" width="4.25" style="1" customWidth="1"/>
    <col min="6405" max="6414" width="4.25" style="1"/>
    <col min="6415" max="6415" width="7.75" style="1" customWidth="1"/>
    <col min="6416" max="6656" width="4.25" style="1"/>
    <col min="6657" max="6657" width="2.125" style="1" customWidth="1"/>
    <col min="6658" max="6659" width="4.25" style="1"/>
    <col min="6660" max="6660" width="4.25" style="1" customWidth="1"/>
    <col min="6661" max="6670" width="4.25" style="1"/>
    <col min="6671" max="6671" width="7.75" style="1" customWidth="1"/>
    <col min="6672" max="6912" width="4.25" style="1"/>
    <col min="6913" max="6913" width="2.125" style="1" customWidth="1"/>
    <col min="6914" max="6915" width="4.25" style="1"/>
    <col min="6916" max="6916" width="4.25" style="1" customWidth="1"/>
    <col min="6917" max="6926" width="4.25" style="1"/>
    <col min="6927" max="6927" width="7.75" style="1" customWidth="1"/>
    <col min="6928" max="7168" width="4.25" style="1"/>
    <col min="7169" max="7169" width="2.125" style="1" customWidth="1"/>
    <col min="7170" max="7171" width="4.25" style="1"/>
    <col min="7172" max="7172" width="4.25" style="1" customWidth="1"/>
    <col min="7173" max="7182" width="4.25" style="1"/>
    <col min="7183" max="7183" width="7.75" style="1" customWidth="1"/>
    <col min="7184" max="7424" width="4.25" style="1"/>
    <col min="7425" max="7425" width="2.125" style="1" customWidth="1"/>
    <col min="7426" max="7427" width="4.25" style="1"/>
    <col min="7428" max="7428" width="4.25" style="1" customWidth="1"/>
    <col min="7429" max="7438" width="4.25" style="1"/>
    <col min="7439" max="7439" width="7.75" style="1" customWidth="1"/>
    <col min="7440" max="7680" width="4.25" style="1"/>
    <col min="7681" max="7681" width="2.125" style="1" customWidth="1"/>
    <col min="7682" max="7683" width="4.25" style="1"/>
    <col min="7684" max="7684" width="4.25" style="1" customWidth="1"/>
    <col min="7685" max="7694" width="4.25" style="1"/>
    <col min="7695" max="7695" width="7.75" style="1" customWidth="1"/>
    <col min="7696" max="7936" width="4.25" style="1"/>
    <col min="7937" max="7937" width="2.125" style="1" customWidth="1"/>
    <col min="7938" max="7939" width="4.25" style="1"/>
    <col min="7940" max="7940" width="4.25" style="1" customWidth="1"/>
    <col min="7941" max="7950" width="4.25" style="1"/>
    <col min="7951" max="7951" width="7.75" style="1" customWidth="1"/>
    <col min="7952" max="8192" width="4.25" style="1"/>
    <col min="8193" max="8193" width="2.125" style="1" customWidth="1"/>
    <col min="8194" max="8195" width="4.25" style="1"/>
    <col min="8196" max="8196" width="4.25" style="1" customWidth="1"/>
    <col min="8197" max="8206" width="4.25" style="1"/>
    <col min="8207" max="8207" width="7.75" style="1" customWidth="1"/>
    <col min="8208" max="8448" width="4.25" style="1"/>
    <col min="8449" max="8449" width="2.125" style="1" customWidth="1"/>
    <col min="8450" max="8451" width="4.25" style="1"/>
    <col min="8452" max="8452" width="4.25" style="1" customWidth="1"/>
    <col min="8453" max="8462" width="4.25" style="1"/>
    <col min="8463" max="8463" width="7.75" style="1" customWidth="1"/>
    <col min="8464" max="8704" width="4.25" style="1"/>
    <col min="8705" max="8705" width="2.125" style="1" customWidth="1"/>
    <col min="8706" max="8707" width="4.25" style="1"/>
    <col min="8708" max="8708" width="4.25" style="1" customWidth="1"/>
    <col min="8709" max="8718" width="4.25" style="1"/>
    <col min="8719" max="8719" width="7.75" style="1" customWidth="1"/>
    <col min="8720" max="8960" width="4.25" style="1"/>
    <col min="8961" max="8961" width="2.125" style="1" customWidth="1"/>
    <col min="8962" max="8963" width="4.25" style="1"/>
    <col min="8964" max="8964" width="4.25" style="1" customWidth="1"/>
    <col min="8965" max="8974" width="4.25" style="1"/>
    <col min="8975" max="8975" width="7.75" style="1" customWidth="1"/>
    <col min="8976" max="9216" width="4.25" style="1"/>
    <col min="9217" max="9217" width="2.125" style="1" customWidth="1"/>
    <col min="9218" max="9219" width="4.25" style="1"/>
    <col min="9220" max="9220" width="4.25" style="1" customWidth="1"/>
    <col min="9221" max="9230" width="4.25" style="1"/>
    <col min="9231" max="9231" width="7.75" style="1" customWidth="1"/>
    <col min="9232" max="9472" width="4.25" style="1"/>
    <col min="9473" max="9473" width="2.125" style="1" customWidth="1"/>
    <col min="9474" max="9475" width="4.25" style="1"/>
    <col min="9476" max="9476" width="4.25" style="1" customWidth="1"/>
    <col min="9477" max="9486" width="4.25" style="1"/>
    <col min="9487" max="9487" width="7.75" style="1" customWidth="1"/>
    <col min="9488" max="9728" width="4.25" style="1"/>
    <col min="9729" max="9729" width="2.125" style="1" customWidth="1"/>
    <col min="9730" max="9731" width="4.25" style="1"/>
    <col min="9732" max="9732" width="4.25" style="1" customWidth="1"/>
    <col min="9733" max="9742" width="4.25" style="1"/>
    <col min="9743" max="9743" width="7.75" style="1" customWidth="1"/>
    <col min="9744" max="9984" width="4.25" style="1"/>
    <col min="9985" max="9985" width="2.125" style="1" customWidth="1"/>
    <col min="9986" max="9987" width="4.25" style="1"/>
    <col min="9988" max="9988" width="4.25" style="1" customWidth="1"/>
    <col min="9989" max="9998" width="4.25" style="1"/>
    <col min="9999" max="9999" width="7.75" style="1" customWidth="1"/>
    <col min="10000" max="10240" width="4.25" style="1"/>
    <col min="10241" max="10241" width="2.125" style="1" customWidth="1"/>
    <col min="10242" max="10243" width="4.25" style="1"/>
    <col min="10244" max="10244" width="4.25" style="1" customWidth="1"/>
    <col min="10245" max="10254" width="4.25" style="1"/>
    <col min="10255" max="10255" width="7.75" style="1" customWidth="1"/>
    <col min="10256" max="10496" width="4.25" style="1"/>
    <col min="10497" max="10497" width="2.125" style="1" customWidth="1"/>
    <col min="10498" max="10499" width="4.25" style="1"/>
    <col min="10500" max="10500" width="4.25" style="1" customWidth="1"/>
    <col min="10501" max="10510" width="4.25" style="1"/>
    <col min="10511" max="10511" width="7.75" style="1" customWidth="1"/>
    <col min="10512" max="10752" width="4.25" style="1"/>
    <col min="10753" max="10753" width="2.125" style="1" customWidth="1"/>
    <col min="10754" max="10755" width="4.25" style="1"/>
    <col min="10756" max="10756" width="4.25" style="1" customWidth="1"/>
    <col min="10757" max="10766" width="4.25" style="1"/>
    <col min="10767" max="10767" width="7.75" style="1" customWidth="1"/>
    <col min="10768" max="11008" width="4.25" style="1"/>
    <col min="11009" max="11009" width="2.125" style="1" customWidth="1"/>
    <col min="11010" max="11011" width="4.25" style="1"/>
    <col min="11012" max="11012" width="4.25" style="1" customWidth="1"/>
    <col min="11013" max="11022" width="4.25" style="1"/>
    <col min="11023" max="11023" width="7.75" style="1" customWidth="1"/>
    <col min="11024" max="11264" width="4.25" style="1"/>
    <col min="11265" max="11265" width="2.125" style="1" customWidth="1"/>
    <col min="11266" max="11267" width="4.25" style="1"/>
    <col min="11268" max="11268" width="4.25" style="1" customWidth="1"/>
    <col min="11269" max="11278" width="4.25" style="1"/>
    <col min="11279" max="11279" width="7.75" style="1" customWidth="1"/>
    <col min="11280" max="11520" width="4.25" style="1"/>
    <col min="11521" max="11521" width="2.125" style="1" customWidth="1"/>
    <col min="11522" max="11523" width="4.25" style="1"/>
    <col min="11524" max="11524" width="4.25" style="1" customWidth="1"/>
    <col min="11525" max="11534" width="4.25" style="1"/>
    <col min="11535" max="11535" width="7.75" style="1" customWidth="1"/>
    <col min="11536" max="11776" width="4.25" style="1"/>
    <col min="11777" max="11777" width="2.125" style="1" customWidth="1"/>
    <col min="11778" max="11779" width="4.25" style="1"/>
    <col min="11780" max="11780" width="4.25" style="1" customWidth="1"/>
    <col min="11781" max="11790" width="4.25" style="1"/>
    <col min="11791" max="11791" width="7.75" style="1" customWidth="1"/>
    <col min="11792" max="12032" width="4.25" style="1"/>
    <col min="12033" max="12033" width="2.125" style="1" customWidth="1"/>
    <col min="12034" max="12035" width="4.25" style="1"/>
    <col min="12036" max="12036" width="4.25" style="1" customWidth="1"/>
    <col min="12037" max="12046" width="4.25" style="1"/>
    <col min="12047" max="12047" width="7.75" style="1" customWidth="1"/>
    <col min="12048" max="12288" width="4.25" style="1"/>
    <col min="12289" max="12289" width="2.125" style="1" customWidth="1"/>
    <col min="12290" max="12291" width="4.25" style="1"/>
    <col min="12292" max="12292" width="4.25" style="1" customWidth="1"/>
    <col min="12293" max="12302" width="4.25" style="1"/>
    <col min="12303" max="12303" width="7.75" style="1" customWidth="1"/>
    <col min="12304" max="12544" width="4.25" style="1"/>
    <col min="12545" max="12545" width="2.125" style="1" customWidth="1"/>
    <col min="12546" max="12547" width="4.25" style="1"/>
    <col min="12548" max="12548" width="4.25" style="1" customWidth="1"/>
    <col min="12549" max="12558" width="4.25" style="1"/>
    <col min="12559" max="12559" width="7.75" style="1" customWidth="1"/>
    <col min="12560" max="12800" width="4.25" style="1"/>
    <col min="12801" max="12801" width="2.125" style="1" customWidth="1"/>
    <col min="12802" max="12803" width="4.25" style="1"/>
    <col min="12804" max="12804" width="4.25" style="1" customWidth="1"/>
    <col min="12805" max="12814" width="4.25" style="1"/>
    <col min="12815" max="12815" width="7.75" style="1" customWidth="1"/>
    <col min="12816" max="13056" width="4.25" style="1"/>
    <col min="13057" max="13057" width="2.125" style="1" customWidth="1"/>
    <col min="13058" max="13059" width="4.25" style="1"/>
    <col min="13060" max="13060" width="4.25" style="1" customWidth="1"/>
    <col min="13061" max="13070" width="4.25" style="1"/>
    <col min="13071" max="13071" width="7.75" style="1" customWidth="1"/>
    <col min="13072" max="13312" width="4.25" style="1"/>
    <col min="13313" max="13313" width="2.125" style="1" customWidth="1"/>
    <col min="13314" max="13315" width="4.25" style="1"/>
    <col min="13316" max="13316" width="4.25" style="1" customWidth="1"/>
    <col min="13317" max="13326" width="4.25" style="1"/>
    <col min="13327" max="13327" width="7.75" style="1" customWidth="1"/>
    <col min="13328" max="13568" width="4.25" style="1"/>
    <col min="13569" max="13569" width="2.125" style="1" customWidth="1"/>
    <col min="13570" max="13571" width="4.25" style="1"/>
    <col min="13572" max="13572" width="4.25" style="1" customWidth="1"/>
    <col min="13573" max="13582" width="4.25" style="1"/>
    <col min="13583" max="13583" width="7.75" style="1" customWidth="1"/>
    <col min="13584" max="13824" width="4.25" style="1"/>
    <col min="13825" max="13825" width="2.125" style="1" customWidth="1"/>
    <col min="13826" max="13827" width="4.25" style="1"/>
    <col min="13828" max="13828" width="4.25" style="1" customWidth="1"/>
    <col min="13829" max="13838" width="4.25" style="1"/>
    <col min="13839" max="13839" width="7.75" style="1" customWidth="1"/>
    <col min="13840" max="14080" width="4.25" style="1"/>
    <col min="14081" max="14081" width="2.125" style="1" customWidth="1"/>
    <col min="14082" max="14083" width="4.25" style="1"/>
    <col min="14084" max="14084" width="4.25" style="1" customWidth="1"/>
    <col min="14085" max="14094" width="4.25" style="1"/>
    <col min="14095" max="14095" width="7.75" style="1" customWidth="1"/>
    <col min="14096" max="14336" width="4.25" style="1"/>
    <col min="14337" max="14337" width="2.125" style="1" customWidth="1"/>
    <col min="14338" max="14339" width="4.25" style="1"/>
    <col min="14340" max="14340" width="4.25" style="1" customWidth="1"/>
    <col min="14341" max="14350" width="4.25" style="1"/>
    <col min="14351" max="14351" width="7.75" style="1" customWidth="1"/>
    <col min="14352" max="14592" width="4.25" style="1"/>
    <col min="14593" max="14593" width="2.125" style="1" customWidth="1"/>
    <col min="14594" max="14595" width="4.25" style="1"/>
    <col min="14596" max="14596" width="4.25" style="1" customWidth="1"/>
    <col min="14597" max="14606" width="4.25" style="1"/>
    <col min="14607" max="14607" width="7.75" style="1" customWidth="1"/>
    <col min="14608" max="14848" width="4.25" style="1"/>
    <col min="14849" max="14849" width="2.125" style="1" customWidth="1"/>
    <col min="14850" max="14851" width="4.25" style="1"/>
    <col min="14852" max="14852" width="4.25" style="1" customWidth="1"/>
    <col min="14853" max="14862" width="4.25" style="1"/>
    <col min="14863" max="14863" width="7.75" style="1" customWidth="1"/>
    <col min="14864" max="15104" width="4.25" style="1"/>
    <col min="15105" max="15105" width="2.125" style="1" customWidth="1"/>
    <col min="15106" max="15107" width="4.25" style="1"/>
    <col min="15108" max="15108" width="4.25" style="1" customWidth="1"/>
    <col min="15109" max="15118" width="4.25" style="1"/>
    <col min="15119" max="15119" width="7.75" style="1" customWidth="1"/>
    <col min="15120" max="15360" width="4.25" style="1"/>
    <col min="15361" max="15361" width="2.125" style="1" customWidth="1"/>
    <col min="15362" max="15363" width="4.25" style="1"/>
    <col min="15364" max="15364" width="4.25" style="1" customWidth="1"/>
    <col min="15365" max="15374" width="4.25" style="1"/>
    <col min="15375" max="15375" width="7.75" style="1" customWidth="1"/>
    <col min="15376" max="15616" width="4.25" style="1"/>
    <col min="15617" max="15617" width="2.125" style="1" customWidth="1"/>
    <col min="15618" max="15619" width="4.25" style="1"/>
    <col min="15620" max="15620" width="4.25" style="1" customWidth="1"/>
    <col min="15621" max="15630" width="4.25" style="1"/>
    <col min="15631" max="15631" width="7.75" style="1" customWidth="1"/>
    <col min="15632" max="15872" width="4.25" style="1"/>
    <col min="15873" max="15873" width="2.125" style="1" customWidth="1"/>
    <col min="15874" max="15875" width="4.25" style="1"/>
    <col min="15876" max="15876" width="4.25" style="1" customWidth="1"/>
    <col min="15877" max="15886" width="4.25" style="1"/>
    <col min="15887" max="15887" width="7.75" style="1" customWidth="1"/>
    <col min="15888" max="16128" width="4.25" style="1"/>
    <col min="16129" max="16129" width="2.125" style="1" customWidth="1"/>
    <col min="16130" max="16131" width="4.25" style="1"/>
    <col min="16132" max="16132" width="4.25" style="1" customWidth="1"/>
    <col min="16133" max="16142" width="4.25" style="1"/>
    <col min="16143" max="16143" width="7.75" style="1" customWidth="1"/>
    <col min="16144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557</v>
      </c>
      <c r="C3" s="171"/>
      <c r="D3" s="171"/>
      <c r="E3" s="172">
        <v>40210</v>
      </c>
      <c r="F3" s="172"/>
      <c r="G3" s="172"/>
      <c r="H3" s="172"/>
      <c r="I3" s="172"/>
      <c r="J3" s="172"/>
      <c r="K3" s="172"/>
      <c r="L3" s="171" t="s">
        <v>558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1986</v>
      </c>
      <c r="AB3" s="140"/>
      <c r="AC3" s="140"/>
      <c r="AD3" s="141"/>
      <c r="AE3" s="142" t="s">
        <v>2211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559</v>
      </c>
      <c r="C5" s="175"/>
      <c r="D5" s="175"/>
      <c r="E5" s="176" t="s">
        <v>630</v>
      </c>
      <c r="F5" s="176"/>
      <c r="G5" s="176"/>
      <c r="H5" s="176"/>
      <c r="I5" s="176"/>
      <c r="J5" s="176"/>
      <c r="K5" s="176"/>
      <c r="L5" s="175" t="s">
        <v>560</v>
      </c>
      <c r="M5" s="175"/>
      <c r="N5" s="175" t="s">
        <v>561</v>
      </c>
      <c r="O5" s="175"/>
      <c r="P5" s="175"/>
      <c r="Q5" s="175"/>
      <c r="R5" s="175" t="s">
        <v>562</v>
      </c>
      <c r="S5" s="175"/>
      <c r="T5" s="177"/>
    </row>
    <row r="6" spans="2:34" ht="19.5" customHeight="1" x14ac:dyDescent="0.15">
      <c r="B6" s="144" t="s">
        <v>563</v>
      </c>
      <c r="C6" s="145"/>
      <c r="D6" s="145"/>
      <c r="E6" s="168">
        <v>28064</v>
      </c>
      <c r="F6" s="168"/>
      <c r="G6" s="168"/>
      <c r="H6" s="168"/>
      <c r="I6" s="168"/>
      <c r="J6" s="168"/>
      <c r="K6" s="168"/>
      <c r="L6" s="180" t="s">
        <v>564</v>
      </c>
      <c r="M6" s="180"/>
      <c r="N6" s="145">
        <f ca="1">DATEDIF(E6,TODAY(),"y")</f>
        <v>49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565</v>
      </c>
      <c r="C7" s="145"/>
      <c r="D7" s="145"/>
      <c r="E7" s="142" t="s">
        <v>1500</v>
      </c>
      <c r="F7" s="140"/>
      <c r="G7" s="140"/>
      <c r="H7" s="140"/>
      <c r="I7" s="140"/>
      <c r="J7" s="140"/>
      <c r="K7" s="140"/>
      <c r="L7" s="142" t="s">
        <v>566</v>
      </c>
      <c r="M7" s="141"/>
      <c r="N7" s="150">
        <f ca="1">(B2-E3)/365</f>
        <v>16.172602739726027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567</v>
      </c>
      <c r="C8" s="145"/>
      <c r="D8" s="145"/>
      <c r="E8" s="142" t="s">
        <v>1965</v>
      </c>
      <c r="F8" s="140"/>
      <c r="G8" s="140"/>
      <c r="H8" s="140"/>
      <c r="I8" s="140"/>
      <c r="J8" s="140"/>
      <c r="K8" s="141"/>
      <c r="L8" s="140" t="s">
        <v>1966</v>
      </c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568</v>
      </c>
      <c r="C9" s="145"/>
      <c r="D9" s="145"/>
      <c r="E9" s="145" t="s">
        <v>1964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569</v>
      </c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 t="s">
        <v>570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571</v>
      </c>
      <c r="C11" s="145"/>
      <c r="D11" s="145"/>
      <c r="E11" s="145" t="s">
        <v>572</v>
      </c>
      <c r="F11" s="145"/>
      <c r="G11" s="145"/>
      <c r="H11" s="145"/>
      <c r="I11" s="145"/>
      <c r="J11" s="145" t="s">
        <v>573</v>
      </c>
      <c r="K11" s="145"/>
      <c r="L11" s="145"/>
      <c r="M11" s="145"/>
      <c r="N11" s="145"/>
      <c r="O11" s="145" t="s">
        <v>574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575</v>
      </c>
      <c r="F12" s="145"/>
      <c r="G12" s="145"/>
      <c r="H12" s="145"/>
      <c r="I12" s="145"/>
      <c r="J12" s="145" t="s">
        <v>576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577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578</v>
      </c>
      <c r="F16" s="145"/>
      <c r="G16" s="145"/>
      <c r="H16" s="145"/>
      <c r="I16" s="145"/>
      <c r="J16" s="145"/>
      <c r="K16" s="145"/>
      <c r="L16" s="145"/>
      <c r="M16" s="145"/>
      <c r="N16" s="145" t="s">
        <v>579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580</v>
      </c>
      <c r="F17" s="145"/>
      <c r="G17" s="145"/>
      <c r="H17" s="145"/>
      <c r="I17" s="145"/>
      <c r="J17" s="145"/>
      <c r="K17" s="145"/>
      <c r="L17" s="145"/>
      <c r="M17" s="145"/>
      <c r="N17" s="145" t="s">
        <v>581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582</v>
      </c>
      <c r="C18" s="145"/>
      <c r="D18" s="145"/>
      <c r="E18" s="142" t="s">
        <v>578</v>
      </c>
      <c r="F18" s="140"/>
      <c r="G18" s="140"/>
      <c r="H18" s="140"/>
      <c r="I18" s="140" t="s">
        <v>583</v>
      </c>
      <c r="J18" s="140"/>
      <c r="K18" s="140"/>
      <c r="L18" s="140"/>
      <c r="M18" s="141"/>
      <c r="N18" s="145" t="s">
        <v>584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585</v>
      </c>
      <c r="F19" s="140"/>
      <c r="G19" s="140"/>
      <c r="H19" s="141"/>
      <c r="I19" s="140" t="s">
        <v>586</v>
      </c>
      <c r="J19" s="140"/>
      <c r="K19" s="140"/>
      <c r="L19" s="140"/>
      <c r="M19" s="141"/>
      <c r="N19" s="145">
        <v>1995.2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587</v>
      </c>
      <c r="F20" s="140"/>
      <c r="G20" s="140"/>
      <c r="H20" s="141"/>
      <c r="I20" s="142" t="s">
        <v>588</v>
      </c>
      <c r="J20" s="140"/>
      <c r="K20" s="141"/>
      <c r="L20" s="140" t="s">
        <v>589</v>
      </c>
      <c r="M20" s="141"/>
      <c r="N20" s="145">
        <v>2000.2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590</v>
      </c>
      <c r="C23" s="158"/>
      <c r="D23" s="159"/>
      <c r="E23" s="142" t="s">
        <v>591</v>
      </c>
      <c r="F23" s="140"/>
      <c r="G23" s="140"/>
      <c r="H23" s="140"/>
      <c r="I23" s="140"/>
      <c r="J23" s="141"/>
      <c r="K23" s="140" t="s">
        <v>592</v>
      </c>
      <c r="L23" s="140"/>
      <c r="M23" s="141"/>
      <c r="N23" s="140" t="s">
        <v>593</v>
      </c>
      <c r="O23" s="141"/>
      <c r="P23" s="140" t="s">
        <v>594</v>
      </c>
      <c r="Q23" s="141"/>
      <c r="R23" s="181" t="s">
        <v>595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36708</v>
      </c>
      <c r="F24" s="140"/>
      <c r="G24" s="141"/>
      <c r="H24" s="155">
        <v>37135</v>
      </c>
      <c r="I24" s="140"/>
      <c r="J24" s="141"/>
      <c r="K24" s="142" t="s">
        <v>596</v>
      </c>
      <c r="L24" s="140"/>
      <c r="M24" s="141"/>
      <c r="N24" s="153" t="s">
        <v>597</v>
      </c>
      <c r="O24" s="149"/>
      <c r="P24" s="140" t="s">
        <v>598</v>
      </c>
      <c r="Q24" s="141"/>
      <c r="R24" s="138">
        <f>(H24-E24)/365</f>
        <v>1.1698630136986301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37408</v>
      </c>
      <c r="F25" s="140"/>
      <c r="G25" s="141"/>
      <c r="H25" s="155">
        <v>38078</v>
      </c>
      <c r="I25" s="140"/>
      <c r="J25" s="141"/>
      <c r="K25" s="142" t="s">
        <v>599</v>
      </c>
      <c r="L25" s="140"/>
      <c r="M25" s="141"/>
      <c r="N25" s="148" t="s">
        <v>600</v>
      </c>
      <c r="O25" s="149"/>
      <c r="P25" s="142" t="s">
        <v>601</v>
      </c>
      <c r="Q25" s="141"/>
      <c r="R25" s="138">
        <f>(H25-E25)/365</f>
        <v>1.8356164383561644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38078</v>
      </c>
      <c r="F26" s="140"/>
      <c r="G26" s="141"/>
      <c r="H26" s="155">
        <v>39326</v>
      </c>
      <c r="I26" s="140"/>
      <c r="J26" s="141"/>
      <c r="K26" s="142" t="s">
        <v>602</v>
      </c>
      <c r="L26" s="140"/>
      <c r="M26" s="141"/>
      <c r="N26" s="148" t="s">
        <v>603</v>
      </c>
      <c r="O26" s="149"/>
      <c r="P26" s="142" t="s">
        <v>604</v>
      </c>
      <c r="Q26" s="141"/>
      <c r="R26" s="138">
        <f>(H26-E26)/365</f>
        <v>3.419178082191781</v>
      </c>
      <c r="S26" s="138"/>
      <c r="T26" s="139"/>
    </row>
    <row r="27" spans="2:20" ht="24" customHeight="1" x14ac:dyDescent="0.15">
      <c r="B27" s="160"/>
      <c r="C27" s="161"/>
      <c r="D27" s="162"/>
      <c r="E27" s="155">
        <v>39539</v>
      </c>
      <c r="F27" s="140"/>
      <c r="G27" s="141"/>
      <c r="H27" s="155">
        <v>39722</v>
      </c>
      <c r="I27" s="140"/>
      <c r="J27" s="141"/>
      <c r="K27" s="142" t="s">
        <v>605</v>
      </c>
      <c r="L27" s="140"/>
      <c r="M27" s="141"/>
      <c r="N27" s="186" t="s">
        <v>606</v>
      </c>
      <c r="O27" s="149"/>
      <c r="P27" s="140" t="s">
        <v>607</v>
      </c>
      <c r="Q27" s="141"/>
      <c r="R27" s="138">
        <f>(H27-E27)/365</f>
        <v>0.50136986301369868</v>
      </c>
      <c r="S27" s="138"/>
      <c r="T27" s="139"/>
    </row>
    <row r="28" spans="2:20" ht="19.5" customHeight="1" x14ac:dyDescent="0.15">
      <c r="B28" s="160"/>
      <c r="C28" s="161"/>
      <c r="D28" s="162"/>
      <c r="E28" s="155">
        <v>39873</v>
      </c>
      <c r="F28" s="140"/>
      <c r="G28" s="141"/>
      <c r="H28" s="155">
        <v>40148</v>
      </c>
      <c r="I28" s="140"/>
      <c r="J28" s="141"/>
      <c r="K28" s="142" t="s">
        <v>608</v>
      </c>
      <c r="L28" s="140"/>
      <c r="M28" s="141"/>
      <c r="N28" s="153" t="s">
        <v>609</v>
      </c>
      <c r="O28" s="149"/>
      <c r="P28" s="140" t="s">
        <v>601</v>
      </c>
      <c r="Q28" s="141"/>
      <c r="R28" s="138">
        <f>(H28-E28)/365</f>
        <v>0.75342465753424659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610</v>
      </c>
      <c r="Q29" s="141"/>
      <c r="R29" s="150">
        <f>SUM(R24:T28)</f>
        <v>7.6794520547945204</v>
      </c>
      <c r="S29" s="140"/>
      <c r="T29" s="143"/>
    </row>
    <row r="30" spans="2:20" ht="19.5" customHeight="1" x14ac:dyDescent="0.15">
      <c r="B30" s="144" t="s">
        <v>611</v>
      </c>
      <c r="C30" s="145"/>
      <c r="D30" s="145"/>
      <c r="E30" s="145" t="s">
        <v>612</v>
      </c>
      <c r="F30" s="145"/>
      <c r="G30" s="145"/>
      <c r="H30" s="145" t="s">
        <v>613</v>
      </c>
      <c r="I30" s="145"/>
      <c r="J30" s="145" t="s">
        <v>614</v>
      </c>
      <c r="K30" s="145"/>
      <c r="L30" s="145"/>
      <c r="M30" s="145" t="s">
        <v>615</v>
      </c>
      <c r="N30" s="145"/>
      <c r="O30" s="145"/>
      <c r="P30" s="145" t="s">
        <v>616</v>
      </c>
      <c r="Q30" s="145"/>
      <c r="R30" s="145"/>
      <c r="S30" s="145" t="s">
        <v>617</v>
      </c>
      <c r="T30" s="152"/>
    </row>
    <row r="31" spans="2:20" ht="19.5" customHeight="1" x14ac:dyDescent="0.15">
      <c r="B31" s="144"/>
      <c r="C31" s="145"/>
      <c r="D31" s="145"/>
      <c r="E31" s="142" t="s">
        <v>618</v>
      </c>
      <c r="F31" s="140"/>
      <c r="G31" s="141"/>
      <c r="H31" s="142" t="s">
        <v>619</v>
      </c>
      <c r="I31" s="141"/>
      <c r="J31" s="155" t="s">
        <v>620</v>
      </c>
      <c r="K31" s="140"/>
      <c r="L31" s="141"/>
      <c r="M31" s="142" t="s">
        <v>621</v>
      </c>
      <c r="N31" s="140"/>
      <c r="O31" s="141"/>
      <c r="P31" s="142" t="s">
        <v>550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622</v>
      </c>
      <c r="F32" s="145"/>
      <c r="G32" s="145"/>
      <c r="H32" s="145" t="s">
        <v>623</v>
      </c>
      <c r="I32" s="145"/>
      <c r="J32" s="154" t="s">
        <v>624</v>
      </c>
      <c r="K32" s="145"/>
      <c r="L32" s="145"/>
      <c r="M32" s="145" t="s">
        <v>625</v>
      </c>
      <c r="N32" s="145"/>
      <c r="O32" s="145"/>
      <c r="P32" s="145" t="s">
        <v>550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626</v>
      </c>
      <c r="F33" s="145"/>
      <c r="G33" s="145"/>
      <c r="H33" s="145" t="s">
        <v>627</v>
      </c>
      <c r="I33" s="145"/>
      <c r="J33" s="154" t="s">
        <v>628</v>
      </c>
      <c r="K33" s="145"/>
      <c r="L33" s="145"/>
      <c r="M33" s="145" t="s">
        <v>625</v>
      </c>
      <c r="N33" s="145"/>
      <c r="O33" s="145"/>
      <c r="P33" s="145" t="s">
        <v>629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K20"/>
    <mergeCell ref="L20:M20"/>
    <mergeCell ref="N20:P20"/>
    <mergeCell ref="Q20:T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K8"/>
    <mergeCell ref="L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2"/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40225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2210</v>
      </c>
      <c r="AB3" s="140"/>
      <c r="AC3" s="140"/>
      <c r="AD3" s="141"/>
      <c r="AE3" s="142" t="s">
        <v>910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897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898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30447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42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899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16.13150684931507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2307</v>
      </c>
      <c r="F8" s="140"/>
      <c r="G8" s="140"/>
      <c r="H8" s="140"/>
      <c r="I8" s="140"/>
      <c r="J8" s="141"/>
      <c r="K8" s="140" t="s">
        <v>2308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2309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900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2310</v>
      </c>
      <c r="F12" s="145"/>
      <c r="G12" s="145"/>
      <c r="H12" s="145"/>
      <c r="I12" s="145"/>
      <c r="J12" s="154">
        <v>44585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2312</v>
      </c>
      <c r="F13" s="145"/>
      <c r="G13" s="145"/>
      <c r="H13" s="145"/>
      <c r="I13" s="145"/>
      <c r="J13" s="154">
        <v>41687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 t="s">
        <v>2311</v>
      </c>
      <c r="F14" s="145"/>
      <c r="G14" s="145"/>
      <c r="H14" s="145"/>
      <c r="I14" s="145"/>
      <c r="J14" s="154">
        <v>41143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901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902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903</v>
      </c>
      <c r="F19" s="140"/>
      <c r="G19" s="140"/>
      <c r="H19" s="141"/>
      <c r="I19" s="142" t="s">
        <v>904</v>
      </c>
      <c r="J19" s="140"/>
      <c r="K19" s="141"/>
      <c r="L19" s="140" t="s">
        <v>905</v>
      </c>
      <c r="M19" s="141"/>
      <c r="N19" s="145"/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38588</v>
      </c>
      <c r="F24" s="140"/>
      <c r="G24" s="141"/>
      <c r="H24" s="155">
        <v>38952</v>
      </c>
      <c r="I24" s="140"/>
      <c r="J24" s="141"/>
      <c r="K24" s="142" t="s">
        <v>908</v>
      </c>
      <c r="L24" s="140"/>
      <c r="M24" s="141"/>
      <c r="N24" s="153" t="s">
        <v>906</v>
      </c>
      <c r="O24" s="149"/>
      <c r="P24" s="140" t="s">
        <v>907</v>
      </c>
      <c r="Q24" s="141"/>
      <c r="R24" s="138">
        <f>(H24-E24)/365</f>
        <v>0.99726027397260275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0.99726027397260275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2313</v>
      </c>
      <c r="F31" s="140"/>
      <c r="G31" s="141"/>
      <c r="H31" s="142" t="s">
        <v>1245</v>
      </c>
      <c r="I31" s="141"/>
      <c r="J31" s="155">
        <v>29366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2314</v>
      </c>
      <c r="F32" s="145"/>
      <c r="G32" s="145"/>
      <c r="H32" s="145" t="s">
        <v>950</v>
      </c>
      <c r="I32" s="145"/>
      <c r="J32" s="154">
        <v>41215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2315</v>
      </c>
      <c r="F33" s="145"/>
      <c r="G33" s="145"/>
      <c r="H33" s="145" t="s">
        <v>950</v>
      </c>
      <c r="I33" s="145"/>
      <c r="J33" s="154">
        <v>42587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N19:P19"/>
    <mergeCell ref="Q19:T19"/>
    <mergeCell ref="E20:H20"/>
    <mergeCell ref="I20:M20"/>
    <mergeCell ref="N20:P20"/>
    <mergeCell ref="Q20:T20"/>
    <mergeCell ref="I19:K19"/>
    <mergeCell ref="L19:M19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40525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2210</v>
      </c>
      <c r="AB3" s="140"/>
      <c r="AC3" s="140"/>
      <c r="AD3" s="141"/>
      <c r="AE3" s="142" t="s">
        <v>115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273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274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31836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39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275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15.30958904109589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1243</v>
      </c>
      <c r="F8" s="140"/>
      <c r="G8" s="140"/>
      <c r="H8" s="140"/>
      <c r="I8" s="140"/>
      <c r="J8" s="141"/>
      <c r="K8" s="140" t="s">
        <v>1244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276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277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278</v>
      </c>
      <c r="F12" s="145"/>
      <c r="G12" s="145"/>
      <c r="H12" s="145"/>
      <c r="I12" s="145"/>
      <c r="J12" s="145" t="s">
        <v>279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280</v>
      </c>
      <c r="F13" s="145"/>
      <c r="G13" s="145"/>
      <c r="H13" s="145"/>
      <c r="I13" s="145"/>
      <c r="J13" s="145" t="s">
        <v>281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>
        <v>2007.03</v>
      </c>
      <c r="F19" s="140"/>
      <c r="G19" s="140"/>
      <c r="H19" s="141"/>
      <c r="I19" s="142" t="s">
        <v>293</v>
      </c>
      <c r="J19" s="140"/>
      <c r="K19" s="141"/>
      <c r="L19" s="140" t="s">
        <v>187</v>
      </c>
      <c r="M19" s="141"/>
      <c r="N19" s="145">
        <v>2011.02</v>
      </c>
      <c r="O19" s="145"/>
      <c r="P19" s="145"/>
      <c r="Q19" s="145" t="s">
        <v>271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282</v>
      </c>
      <c r="F31" s="140"/>
      <c r="G31" s="141"/>
      <c r="H31" s="142" t="s">
        <v>283</v>
      </c>
      <c r="I31" s="141"/>
      <c r="J31" s="155" t="s">
        <v>284</v>
      </c>
      <c r="K31" s="140"/>
      <c r="L31" s="141"/>
      <c r="M31" s="142"/>
      <c r="N31" s="140"/>
      <c r="O31" s="141"/>
      <c r="P31" s="142" t="s">
        <v>176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285</v>
      </c>
      <c r="F32" s="145"/>
      <c r="G32" s="145"/>
      <c r="H32" s="145" t="s">
        <v>286</v>
      </c>
      <c r="I32" s="145"/>
      <c r="J32" s="154" t="s">
        <v>287</v>
      </c>
      <c r="K32" s="145"/>
      <c r="L32" s="145"/>
      <c r="M32" s="145"/>
      <c r="N32" s="145"/>
      <c r="O32" s="145"/>
      <c r="P32" s="145" t="s">
        <v>288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289</v>
      </c>
      <c r="F33" s="145"/>
      <c r="G33" s="145"/>
      <c r="H33" s="145" t="s">
        <v>290</v>
      </c>
      <c r="I33" s="145"/>
      <c r="J33" s="154" t="s">
        <v>291</v>
      </c>
      <c r="K33" s="145"/>
      <c r="L33" s="145"/>
      <c r="M33" s="145"/>
      <c r="N33" s="145"/>
      <c r="O33" s="145"/>
      <c r="P33" s="145" t="s">
        <v>292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I19:K19"/>
    <mergeCell ref="L19:M19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N19:P19"/>
    <mergeCell ref="Q19:T19"/>
    <mergeCell ref="E20:H20"/>
    <mergeCell ref="I20:M20"/>
    <mergeCell ref="N20:P20"/>
    <mergeCell ref="Q20:T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/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40756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188</v>
      </c>
      <c r="AB3" s="140"/>
      <c r="AC3" s="140"/>
      <c r="AD3" s="141"/>
      <c r="AE3" s="142" t="s">
        <v>1207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116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23520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61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117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14.676712328767124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1958</v>
      </c>
      <c r="F8" s="140"/>
      <c r="G8" s="140"/>
      <c r="H8" s="140"/>
      <c r="I8" s="140"/>
      <c r="J8" s="141"/>
      <c r="K8" s="153" t="s">
        <v>1959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1957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118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119</v>
      </c>
      <c r="F19" s="140"/>
      <c r="G19" s="140"/>
      <c r="H19" s="141"/>
      <c r="I19" s="148" t="s">
        <v>71</v>
      </c>
      <c r="J19" s="153"/>
      <c r="K19" s="149"/>
      <c r="L19" s="153" t="s">
        <v>107</v>
      </c>
      <c r="M19" s="149"/>
      <c r="N19" s="145">
        <v>1993.08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36586</v>
      </c>
      <c r="F24" s="140"/>
      <c r="G24" s="141"/>
      <c r="H24" s="155">
        <v>40237</v>
      </c>
      <c r="I24" s="140"/>
      <c r="J24" s="141"/>
      <c r="K24" s="142"/>
      <c r="L24" s="140"/>
      <c r="M24" s="141"/>
      <c r="N24" s="153" t="s">
        <v>2316</v>
      </c>
      <c r="O24" s="149"/>
      <c r="P24" s="140" t="s">
        <v>1760</v>
      </c>
      <c r="Q24" s="141"/>
      <c r="R24" s="138">
        <f>(H24-E24)/365</f>
        <v>10.002739726027396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40238</v>
      </c>
      <c r="F25" s="140"/>
      <c r="G25" s="141"/>
      <c r="H25" s="155">
        <v>40755</v>
      </c>
      <c r="I25" s="140"/>
      <c r="J25" s="141"/>
      <c r="K25" s="142"/>
      <c r="L25" s="140"/>
      <c r="M25" s="141"/>
      <c r="N25" s="148" t="s">
        <v>2317</v>
      </c>
      <c r="O25" s="149"/>
      <c r="P25" s="142" t="s">
        <v>1627</v>
      </c>
      <c r="Q25" s="141"/>
      <c r="R25" s="138">
        <f t="shared" ref="R25:R26" si="0">(H25-E25)/365</f>
        <v>1.4164383561643836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11.419178082191781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120</v>
      </c>
      <c r="F31" s="140"/>
      <c r="G31" s="141"/>
      <c r="H31" s="142" t="s">
        <v>58</v>
      </c>
      <c r="I31" s="141"/>
      <c r="J31" s="155">
        <v>23563</v>
      </c>
      <c r="K31" s="140"/>
      <c r="L31" s="141"/>
      <c r="M31" s="142" t="s">
        <v>121</v>
      </c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122</v>
      </c>
      <c r="F32" s="145"/>
      <c r="G32" s="145"/>
      <c r="H32" s="145" t="s">
        <v>123</v>
      </c>
      <c r="I32" s="145"/>
      <c r="J32" s="154">
        <v>34314</v>
      </c>
      <c r="K32" s="145"/>
      <c r="L32" s="145"/>
      <c r="M32" s="145"/>
      <c r="N32" s="145"/>
      <c r="O32" s="145"/>
      <c r="P32" s="145" t="s">
        <v>64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124</v>
      </c>
      <c r="F33" s="145"/>
      <c r="G33" s="145"/>
      <c r="H33" s="145" t="s">
        <v>63</v>
      </c>
      <c r="I33" s="145"/>
      <c r="J33" s="154">
        <v>34843</v>
      </c>
      <c r="K33" s="145"/>
      <c r="L33" s="145"/>
      <c r="M33" s="145"/>
      <c r="N33" s="145"/>
      <c r="O33" s="145"/>
      <c r="P33" s="145" t="s">
        <v>64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41554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1983</v>
      </c>
      <c r="AB3" s="140"/>
      <c r="AC3" s="140"/>
      <c r="AD3" s="141"/>
      <c r="AE3" s="142" t="s">
        <v>2267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1544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30594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42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1545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12.490410958904109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1546</v>
      </c>
      <c r="F8" s="140"/>
      <c r="G8" s="140"/>
      <c r="H8" s="140"/>
      <c r="I8" s="140"/>
      <c r="J8" s="140"/>
      <c r="K8" s="140"/>
      <c r="L8" s="187" t="s">
        <v>1547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1548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93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1549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1550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1551</v>
      </c>
      <c r="F19" s="140"/>
      <c r="G19" s="140"/>
      <c r="H19" s="141"/>
      <c r="I19" s="140" t="s">
        <v>1552</v>
      </c>
      <c r="J19" s="140"/>
      <c r="K19" s="140"/>
      <c r="L19" s="140"/>
      <c r="M19" s="141"/>
      <c r="N19" s="154">
        <v>37315</v>
      </c>
      <c r="O19" s="154"/>
      <c r="P19" s="154"/>
      <c r="Q19" s="145" t="s">
        <v>1553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1554</v>
      </c>
      <c r="F20" s="140"/>
      <c r="G20" s="140"/>
      <c r="H20" s="141"/>
      <c r="I20" s="142" t="s">
        <v>1555</v>
      </c>
      <c r="J20" s="140"/>
      <c r="K20" s="140" t="s">
        <v>1556</v>
      </c>
      <c r="L20" s="140"/>
      <c r="M20" s="141"/>
      <c r="N20" s="154">
        <v>39661</v>
      </c>
      <c r="O20" s="154"/>
      <c r="P20" s="154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54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90"/>
      <c r="L24" s="191"/>
      <c r="M24" s="192"/>
      <c r="N24" s="191"/>
      <c r="O24" s="192"/>
      <c r="P24" s="191"/>
      <c r="Q24" s="192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85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1557</v>
      </c>
      <c r="F31" s="140"/>
      <c r="G31" s="141"/>
      <c r="H31" s="142" t="s">
        <v>1089</v>
      </c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1558</v>
      </c>
      <c r="F32" s="145"/>
      <c r="G32" s="145"/>
      <c r="H32" s="145" t="s">
        <v>909</v>
      </c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54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K8"/>
    <mergeCell ref="L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166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41699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1982</v>
      </c>
      <c r="AB3" s="140"/>
      <c r="AC3" s="140"/>
      <c r="AD3" s="141"/>
      <c r="AE3" s="142" t="s">
        <v>2168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1782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32385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37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1783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12.093150684931507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97" t="s">
        <v>1784</v>
      </c>
      <c r="F8" s="198"/>
      <c r="G8" s="198"/>
      <c r="H8" s="198"/>
      <c r="I8" s="198"/>
      <c r="J8" s="198"/>
      <c r="K8" s="198"/>
      <c r="L8" s="199" t="s">
        <v>1785</v>
      </c>
      <c r="M8" s="199"/>
      <c r="N8" s="199"/>
      <c r="O8" s="199"/>
      <c r="P8" s="199"/>
      <c r="Q8" s="200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1786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89" t="s">
        <v>1787</v>
      </c>
      <c r="F12" s="189"/>
      <c r="G12" s="189"/>
      <c r="H12" s="189"/>
      <c r="I12" s="189"/>
      <c r="J12" s="154" t="s">
        <v>1788</v>
      </c>
      <c r="K12" s="154"/>
      <c r="L12" s="154"/>
      <c r="M12" s="154"/>
      <c r="N12" s="154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1789</v>
      </c>
      <c r="F13" s="145"/>
      <c r="G13" s="145"/>
      <c r="H13" s="145"/>
      <c r="I13" s="145"/>
      <c r="J13" s="154" t="s">
        <v>1790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 t="s">
        <v>1791</v>
      </c>
      <c r="F14" s="145"/>
      <c r="G14" s="145"/>
      <c r="H14" s="145"/>
      <c r="I14" s="145"/>
      <c r="J14" s="154" t="s">
        <v>1792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1793</v>
      </c>
      <c r="F19" s="140"/>
      <c r="G19" s="140"/>
      <c r="H19" s="141"/>
      <c r="I19" s="140" t="s">
        <v>1794</v>
      </c>
      <c r="J19" s="140"/>
      <c r="K19" s="140"/>
      <c r="L19" s="140"/>
      <c r="M19" s="141"/>
      <c r="N19" s="154">
        <v>39141</v>
      </c>
      <c r="O19" s="154"/>
      <c r="P19" s="154"/>
      <c r="Q19" s="145" t="s">
        <v>1795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1796</v>
      </c>
      <c r="F20" s="140"/>
      <c r="G20" s="140"/>
      <c r="H20" s="141"/>
      <c r="I20" s="142" t="s">
        <v>1797</v>
      </c>
      <c r="J20" s="140"/>
      <c r="K20" s="140" t="s">
        <v>107</v>
      </c>
      <c r="L20" s="140"/>
      <c r="M20" s="141"/>
      <c r="N20" s="154">
        <v>40967</v>
      </c>
      <c r="O20" s="154"/>
      <c r="P20" s="154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0"/>
      <c r="L21" s="140"/>
      <c r="M21" s="141"/>
      <c r="N21" s="154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94"/>
      <c r="L24" s="195"/>
      <c r="M24" s="196"/>
      <c r="N24" s="191"/>
      <c r="O24" s="192"/>
      <c r="P24" s="191"/>
      <c r="Q24" s="192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85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/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1798</v>
      </c>
      <c r="F31" s="140"/>
      <c r="G31" s="141"/>
      <c r="H31" s="142" t="s">
        <v>1089</v>
      </c>
      <c r="I31" s="141"/>
      <c r="J31" s="142">
        <v>1961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1799</v>
      </c>
      <c r="F32" s="145"/>
      <c r="G32" s="145"/>
      <c r="H32" s="145" t="s">
        <v>909</v>
      </c>
      <c r="I32" s="145"/>
      <c r="J32" s="145">
        <v>1964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1800</v>
      </c>
      <c r="F33" s="145"/>
      <c r="G33" s="145"/>
      <c r="H33" s="145" t="s">
        <v>1801</v>
      </c>
      <c r="I33" s="145"/>
      <c r="J33" s="145">
        <v>1986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1802</v>
      </c>
      <c r="F34" s="145"/>
      <c r="G34" s="145"/>
      <c r="H34" s="145" t="s">
        <v>1803</v>
      </c>
      <c r="I34" s="145"/>
      <c r="J34" s="145">
        <v>1991</v>
      </c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7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E13:I13"/>
    <mergeCell ref="J13:N13"/>
    <mergeCell ref="B8:D8"/>
    <mergeCell ref="E8:K8"/>
    <mergeCell ref="L8:Q8"/>
    <mergeCell ref="B9:D9"/>
    <mergeCell ref="E9:Q9"/>
    <mergeCell ref="B10:D10"/>
    <mergeCell ref="E10:L10"/>
    <mergeCell ref="M10:O10"/>
    <mergeCell ref="P10:T10"/>
    <mergeCell ref="B18:D22"/>
    <mergeCell ref="E18:H18"/>
    <mergeCell ref="I18:M18"/>
    <mergeCell ref="N18:P18"/>
    <mergeCell ref="Q18:T18"/>
    <mergeCell ref="E19:H19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I19:M19"/>
    <mergeCell ref="N19:P19"/>
    <mergeCell ref="Q19:T19"/>
    <mergeCell ref="E20:H20"/>
    <mergeCell ref="I20:J20"/>
    <mergeCell ref="K20:M20"/>
    <mergeCell ref="N20:P20"/>
    <mergeCell ref="Q20:T20"/>
    <mergeCell ref="E17:F17"/>
    <mergeCell ref="G17:M17"/>
    <mergeCell ref="N17:P17"/>
    <mergeCell ref="Q17:T17"/>
    <mergeCell ref="E21:H21"/>
    <mergeCell ref="I21:K21"/>
    <mergeCell ref="L21:M21"/>
    <mergeCell ref="N21:P21"/>
    <mergeCell ref="Q21:T21"/>
    <mergeCell ref="E22:H22"/>
    <mergeCell ref="I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8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8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8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8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41722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74</v>
      </c>
      <c r="AB3" s="140"/>
      <c r="AC3" s="140"/>
      <c r="AD3" s="141"/>
      <c r="AE3" s="142" t="s">
        <v>2168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1858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32093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38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1859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12.03013698630137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97" t="s">
        <v>1978</v>
      </c>
      <c r="F8" s="198"/>
      <c r="G8" s="198"/>
      <c r="H8" s="198"/>
      <c r="I8" s="198"/>
      <c r="J8" s="198"/>
      <c r="K8" s="198"/>
      <c r="L8" s="199" t="s">
        <v>1979</v>
      </c>
      <c r="M8" s="199"/>
      <c r="N8" s="199"/>
      <c r="O8" s="199"/>
      <c r="P8" s="199"/>
      <c r="Q8" s="200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1977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1860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89" t="s">
        <v>2318</v>
      </c>
      <c r="F12" s="189"/>
      <c r="G12" s="189"/>
      <c r="H12" s="189"/>
      <c r="I12" s="189"/>
      <c r="J12" s="154">
        <v>39904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2319</v>
      </c>
      <c r="F13" s="145"/>
      <c r="G13" s="145"/>
      <c r="H13" s="145"/>
      <c r="I13" s="145"/>
      <c r="J13" s="154">
        <v>40695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 t="s">
        <v>2320</v>
      </c>
      <c r="F14" s="145"/>
      <c r="G14" s="145"/>
      <c r="H14" s="145"/>
      <c r="I14" s="145"/>
      <c r="J14" s="154">
        <v>41061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3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3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3" ht="19.5" customHeight="1" x14ac:dyDescent="0.15">
      <c r="B19" s="144"/>
      <c r="C19" s="145"/>
      <c r="D19" s="145"/>
      <c r="E19" s="155"/>
      <c r="F19" s="140"/>
      <c r="G19" s="140"/>
      <c r="H19" s="141"/>
      <c r="I19" s="140" t="s">
        <v>1861</v>
      </c>
      <c r="J19" s="140"/>
      <c r="K19" s="140"/>
      <c r="L19" s="140"/>
      <c r="M19" s="141"/>
      <c r="N19" s="154">
        <v>38776</v>
      </c>
      <c r="O19" s="154"/>
      <c r="P19" s="154"/>
      <c r="Q19" s="145" t="s">
        <v>1795</v>
      </c>
      <c r="R19" s="145"/>
      <c r="S19" s="145"/>
      <c r="T19" s="152"/>
    </row>
    <row r="20" spans="2:23" ht="19.5" customHeight="1" x14ac:dyDescent="0.15">
      <c r="B20" s="144"/>
      <c r="C20" s="145"/>
      <c r="D20" s="145"/>
      <c r="E20" s="142"/>
      <c r="F20" s="140"/>
      <c r="G20" s="140"/>
      <c r="H20" s="141"/>
      <c r="I20" s="142" t="s">
        <v>1862</v>
      </c>
      <c r="J20" s="140"/>
      <c r="K20" s="140" t="s">
        <v>1863</v>
      </c>
      <c r="L20" s="140"/>
      <c r="M20" s="141"/>
      <c r="N20" s="154">
        <v>40237</v>
      </c>
      <c r="O20" s="154"/>
      <c r="P20" s="154"/>
      <c r="Q20" s="145"/>
      <c r="R20" s="145"/>
      <c r="S20" s="145"/>
      <c r="T20" s="152"/>
    </row>
    <row r="21" spans="2:23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0"/>
      <c r="L21" s="140"/>
      <c r="M21" s="141"/>
      <c r="N21" s="154"/>
      <c r="O21" s="145"/>
      <c r="P21" s="145"/>
      <c r="Q21" s="145"/>
      <c r="R21" s="145"/>
      <c r="S21" s="145"/>
      <c r="T21" s="152"/>
    </row>
    <row r="22" spans="2:23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3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3" ht="19.5" customHeight="1" x14ac:dyDescent="0.15">
      <c r="B24" s="160"/>
      <c r="C24" s="161"/>
      <c r="D24" s="162"/>
      <c r="E24" s="155">
        <v>41122</v>
      </c>
      <c r="F24" s="140"/>
      <c r="G24" s="141"/>
      <c r="H24" s="155">
        <v>41698</v>
      </c>
      <c r="I24" s="140"/>
      <c r="J24" s="141"/>
      <c r="K24" s="194" t="s">
        <v>1864</v>
      </c>
      <c r="L24" s="195"/>
      <c r="M24" s="196"/>
      <c r="N24" s="191" t="s">
        <v>1865</v>
      </c>
      <c r="O24" s="192"/>
      <c r="P24" s="191"/>
      <c r="Q24" s="192"/>
      <c r="R24" s="138">
        <f>(H24-E24)/365</f>
        <v>1.5780821917808219</v>
      </c>
      <c r="S24" s="138"/>
      <c r="T24" s="139"/>
    </row>
    <row r="25" spans="2:23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85"/>
      <c r="O25" s="149"/>
      <c r="P25" s="142"/>
      <c r="Q25" s="141"/>
      <c r="R25" s="138">
        <f>(H25-E25)/365</f>
        <v>0</v>
      </c>
      <c r="S25" s="138"/>
      <c r="T25" s="139"/>
    </row>
    <row r="26" spans="2:23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>
        <f t="shared" ref="R26:R29" si="0">(H26-E26)/365</f>
        <v>0</v>
      </c>
      <c r="S26" s="138"/>
      <c r="T26" s="139"/>
    </row>
    <row r="27" spans="2:23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85"/>
      <c r="O27" s="149"/>
      <c r="P27" s="140"/>
      <c r="Q27" s="141"/>
      <c r="R27" s="138">
        <f t="shared" si="0"/>
        <v>0</v>
      </c>
      <c r="S27" s="138"/>
      <c r="T27" s="139"/>
    </row>
    <row r="28" spans="2:23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>
        <f t="shared" si="0"/>
        <v>0</v>
      </c>
      <c r="S28" s="138"/>
      <c r="T28" s="139"/>
    </row>
    <row r="29" spans="2:23" ht="19.5" customHeight="1" x14ac:dyDescent="0.15">
      <c r="B29" s="163"/>
      <c r="C29" s="164"/>
      <c r="D29" s="165"/>
      <c r="E29" s="155"/>
      <c r="F29" s="140"/>
      <c r="G29" s="141"/>
      <c r="H29" s="155"/>
      <c r="I29" s="140"/>
      <c r="J29" s="141"/>
      <c r="K29" s="142"/>
      <c r="L29" s="140"/>
      <c r="M29" s="141"/>
      <c r="N29" s="140"/>
      <c r="O29" s="141"/>
      <c r="P29" s="142"/>
      <c r="Q29" s="141"/>
      <c r="R29" s="138">
        <f t="shared" si="0"/>
        <v>0</v>
      </c>
      <c r="S29" s="138"/>
      <c r="T29" s="139"/>
      <c r="U29" s="150">
        <f>R24+R25+R26+R27+R28+R29</f>
        <v>1.5780821917808219</v>
      </c>
      <c r="V29" s="140"/>
      <c r="W29" s="143"/>
    </row>
    <row r="30" spans="2:23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3" ht="19.5" customHeight="1" x14ac:dyDescent="0.15">
      <c r="B31" s="144"/>
      <c r="C31" s="145"/>
      <c r="D31" s="145"/>
      <c r="E31" s="142" t="s">
        <v>2321</v>
      </c>
      <c r="F31" s="140"/>
      <c r="G31" s="141"/>
      <c r="H31" s="142" t="s">
        <v>58</v>
      </c>
      <c r="I31" s="141"/>
      <c r="J31" s="155">
        <v>30326</v>
      </c>
      <c r="K31" s="140"/>
      <c r="L31" s="141"/>
      <c r="M31" s="142"/>
      <c r="N31" s="140"/>
      <c r="O31" s="141"/>
      <c r="P31" s="142"/>
      <c r="Q31" s="140"/>
      <c r="R31" s="141"/>
      <c r="S31" s="142" t="s">
        <v>2322</v>
      </c>
      <c r="T31" s="143"/>
    </row>
    <row r="32" spans="2:23" ht="19.5" customHeight="1" x14ac:dyDescent="0.15">
      <c r="B32" s="144"/>
      <c r="C32" s="145"/>
      <c r="D32" s="145"/>
      <c r="E32" s="145" t="s">
        <v>2323</v>
      </c>
      <c r="F32" s="145"/>
      <c r="G32" s="145"/>
      <c r="H32" s="145" t="s">
        <v>950</v>
      </c>
      <c r="I32" s="145"/>
      <c r="J32" s="154">
        <v>43108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8"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J33:L33"/>
    <mergeCell ref="M33:O33"/>
    <mergeCell ref="P33:R33"/>
    <mergeCell ref="S33:T33"/>
    <mergeCell ref="J31:L31"/>
    <mergeCell ref="M31:O31"/>
    <mergeCell ref="P31:R31"/>
    <mergeCell ref="S31:T31"/>
    <mergeCell ref="E32:G32"/>
    <mergeCell ref="H32:I32"/>
    <mergeCell ref="J32:L32"/>
    <mergeCell ref="M32:O32"/>
    <mergeCell ref="P32:R32"/>
    <mergeCell ref="S32:T32"/>
    <mergeCell ref="U29:W29"/>
    <mergeCell ref="B30:D35"/>
    <mergeCell ref="E30:G30"/>
    <mergeCell ref="H30:I30"/>
    <mergeCell ref="J30:L30"/>
    <mergeCell ref="M30:O30"/>
    <mergeCell ref="P30:R30"/>
    <mergeCell ref="S30:T30"/>
    <mergeCell ref="E31:G31"/>
    <mergeCell ref="H31:I31"/>
    <mergeCell ref="E29:G29"/>
    <mergeCell ref="H29:J29"/>
    <mergeCell ref="K29:M29"/>
    <mergeCell ref="N29:O29"/>
    <mergeCell ref="P29:Q29"/>
    <mergeCell ref="R29:T29"/>
    <mergeCell ref="B23:D29"/>
    <mergeCell ref="E23:J23"/>
    <mergeCell ref="K23:M23"/>
    <mergeCell ref="N23:O23"/>
    <mergeCell ref="P23:Q23"/>
    <mergeCell ref="R23:T23"/>
    <mergeCell ref="E33:G33"/>
    <mergeCell ref="H33:I33"/>
    <mergeCell ref="E28:G28"/>
    <mergeCell ref="H28:J28"/>
    <mergeCell ref="K28:M28"/>
    <mergeCell ref="N28:O28"/>
    <mergeCell ref="P28:Q28"/>
    <mergeCell ref="R28:T28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P24:Q24"/>
    <mergeCell ref="R24:T24"/>
    <mergeCell ref="E25:G25"/>
    <mergeCell ref="H25:J25"/>
    <mergeCell ref="K25:M25"/>
    <mergeCell ref="N25:O25"/>
    <mergeCell ref="P25:Q25"/>
    <mergeCell ref="R25:T25"/>
    <mergeCell ref="E24:G24"/>
    <mergeCell ref="H24:J24"/>
    <mergeCell ref="K24:M24"/>
    <mergeCell ref="N24:O24"/>
    <mergeCell ref="E21:H21"/>
    <mergeCell ref="I21:K21"/>
    <mergeCell ref="L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N20:P20"/>
    <mergeCell ref="Q20:T20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B8:D8"/>
    <mergeCell ref="E8:K8"/>
    <mergeCell ref="L8:Q8"/>
    <mergeCell ref="B9:D9"/>
    <mergeCell ref="E9:Q9"/>
    <mergeCell ref="B10:D10"/>
    <mergeCell ref="E10:L10"/>
    <mergeCell ref="M10:O10"/>
    <mergeCell ref="P10:T10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027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7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7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7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42309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1474</v>
      </c>
      <c r="AB3" s="140"/>
      <c r="AC3" s="140"/>
      <c r="AD3" s="141"/>
      <c r="AE3" s="142" t="s">
        <v>1944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1924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32681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36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1925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10.421917808219177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2325</v>
      </c>
      <c r="F8" s="140"/>
      <c r="G8" s="140"/>
      <c r="H8" s="140"/>
      <c r="I8" s="140"/>
      <c r="J8" s="140"/>
      <c r="K8" s="140"/>
      <c r="L8" s="187" t="s">
        <v>2326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2324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1926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93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1927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1928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>
        <v>39506</v>
      </c>
      <c r="F19" s="140"/>
      <c r="G19" s="140"/>
      <c r="H19" s="141"/>
      <c r="I19" s="140" t="s">
        <v>1929</v>
      </c>
      <c r="J19" s="140"/>
      <c r="K19" s="140"/>
      <c r="L19" s="140"/>
      <c r="M19" s="141"/>
      <c r="N19" s="154">
        <v>39506</v>
      </c>
      <c r="O19" s="154"/>
      <c r="P19" s="154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1930</v>
      </c>
      <c r="F20" s="140"/>
      <c r="G20" s="140"/>
      <c r="H20" s="141"/>
      <c r="I20" s="142" t="s">
        <v>1931</v>
      </c>
      <c r="J20" s="140"/>
      <c r="K20" s="140" t="s">
        <v>1932</v>
      </c>
      <c r="L20" s="140"/>
      <c r="M20" s="141"/>
      <c r="N20" s="154">
        <v>41698</v>
      </c>
      <c r="O20" s="154"/>
      <c r="P20" s="154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54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90"/>
      <c r="L24" s="191"/>
      <c r="M24" s="192"/>
      <c r="N24" s="191"/>
      <c r="O24" s="192"/>
      <c r="P24" s="191"/>
      <c r="Q24" s="192"/>
      <c r="R24" s="138"/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85"/>
      <c r="O25" s="149"/>
      <c r="P25" s="142"/>
      <c r="Q25" s="141"/>
      <c r="R25" s="138"/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/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2327</v>
      </c>
      <c r="F31" s="140"/>
      <c r="G31" s="141"/>
      <c r="H31" s="142" t="s">
        <v>1089</v>
      </c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2328</v>
      </c>
      <c r="F32" s="145"/>
      <c r="G32" s="145"/>
      <c r="H32" s="145" t="s">
        <v>909</v>
      </c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2075</v>
      </c>
      <c r="F33" s="145"/>
      <c r="G33" s="145"/>
      <c r="H33" s="145" t="s">
        <v>58</v>
      </c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2329</v>
      </c>
      <c r="F34" s="145"/>
      <c r="G34" s="145"/>
      <c r="H34" s="145" t="s">
        <v>950</v>
      </c>
      <c r="I34" s="145"/>
      <c r="J34" s="154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 t="s">
        <v>2330</v>
      </c>
      <c r="F35" s="147"/>
      <c r="G35" s="147"/>
      <c r="H35" s="147" t="s">
        <v>950</v>
      </c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K8"/>
    <mergeCell ref="L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4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4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4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4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42814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2005</v>
      </c>
      <c r="AB3" s="140"/>
      <c r="AC3" s="140"/>
      <c r="AD3" s="141"/>
      <c r="AE3" s="142" t="s">
        <v>2331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2002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27098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52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2003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9.0383561643835613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2333</v>
      </c>
      <c r="F8" s="140"/>
      <c r="G8" s="140"/>
      <c r="H8" s="140"/>
      <c r="I8" s="140"/>
      <c r="J8" s="140"/>
      <c r="K8" s="140"/>
      <c r="L8" s="201" t="s">
        <v>2334</v>
      </c>
      <c r="M8" s="201"/>
      <c r="N8" s="201"/>
      <c r="O8" s="201"/>
      <c r="P8" s="201"/>
      <c r="Q8" s="202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2332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2004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93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/>
      <c r="F19" s="140"/>
      <c r="G19" s="140"/>
      <c r="H19" s="141"/>
      <c r="I19" s="140"/>
      <c r="J19" s="140"/>
      <c r="K19" s="140"/>
      <c r="L19" s="140"/>
      <c r="M19" s="141"/>
      <c r="N19" s="154"/>
      <c r="O19" s="154"/>
      <c r="P19" s="154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2006</v>
      </c>
      <c r="F20" s="140"/>
      <c r="G20" s="140"/>
      <c r="H20" s="141"/>
      <c r="I20" s="142" t="s">
        <v>2007</v>
      </c>
      <c r="J20" s="140"/>
      <c r="K20" s="140" t="s">
        <v>2008</v>
      </c>
      <c r="L20" s="140"/>
      <c r="M20" s="141"/>
      <c r="N20" s="154">
        <v>36557</v>
      </c>
      <c r="O20" s="154"/>
      <c r="P20" s="154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54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90"/>
      <c r="L24" s="191"/>
      <c r="M24" s="192"/>
      <c r="N24" s="153" t="s">
        <v>2335</v>
      </c>
      <c r="O24" s="149"/>
      <c r="P24" s="191"/>
      <c r="Q24" s="192"/>
      <c r="R24" s="138"/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85" t="s">
        <v>2336</v>
      </c>
      <c r="O25" s="149"/>
      <c r="P25" s="142"/>
      <c r="Q25" s="141"/>
      <c r="R25" s="138"/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 t="s">
        <v>2337</v>
      </c>
      <c r="O26" s="149"/>
      <c r="P26" s="142"/>
      <c r="Q26" s="141"/>
      <c r="R26" s="138"/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v>10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2338</v>
      </c>
      <c r="F31" s="140"/>
      <c r="G31" s="141"/>
      <c r="H31" s="142" t="s">
        <v>909</v>
      </c>
      <c r="I31" s="141"/>
      <c r="J31" s="155">
        <v>16736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54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K8"/>
    <mergeCell ref="L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700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01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01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701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H36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42917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2331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2016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33525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34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2086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8.7561643835616429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2017</v>
      </c>
      <c r="F8" s="140"/>
      <c r="G8" s="140"/>
      <c r="H8" s="140"/>
      <c r="I8" s="140"/>
      <c r="J8" s="141"/>
      <c r="K8" s="153" t="s">
        <v>2018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2019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2020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2021</v>
      </c>
      <c r="F19" s="140"/>
      <c r="G19" s="140"/>
      <c r="H19" s="141"/>
      <c r="I19" s="148" t="s">
        <v>2022</v>
      </c>
      <c r="J19" s="153"/>
      <c r="K19" s="149"/>
      <c r="L19" s="153" t="s">
        <v>2023</v>
      </c>
      <c r="M19" s="149"/>
      <c r="N19" s="145">
        <v>2017.02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2339</v>
      </c>
      <c r="F20" s="140"/>
      <c r="G20" s="140"/>
      <c r="H20" s="141"/>
      <c r="I20" s="142" t="s">
        <v>2340</v>
      </c>
      <c r="J20" s="140"/>
      <c r="K20" s="141"/>
      <c r="L20" s="140" t="s">
        <v>2341</v>
      </c>
      <c r="M20" s="141"/>
      <c r="N20" s="145">
        <v>2010.02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40969</v>
      </c>
      <c r="F24" s="140"/>
      <c r="G24" s="141"/>
      <c r="H24" s="155">
        <v>41698</v>
      </c>
      <c r="I24" s="140"/>
      <c r="J24" s="141"/>
      <c r="K24" s="142" t="s">
        <v>2343</v>
      </c>
      <c r="L24" s="140"/>
      <c r="M24" s="141"/>
      <c r="N24" s="153" t="s">
        <v>2342</v>
      </c>
      <c r="O24" s="149"/>
      <c r="P24" s="140"/>
      <c r="Q24" s="141"/>
      <c r="R24" s="138">
        <f>(H24-E24)/365</f>
        <v>1.9972602739726026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41001</v>
      </c>
      <c r="F25" s="140"/>
      <c r="G25" s="141"/>
      <c r="H25" s="155">
        <v>41698</v>
      </c>
      <c r="I25" s="140"/>
      <c r="J25" s="141"/>
      <c r="K25" s="142" t="s">
        <v>2345</v>
      </c>
      <c r="L25" s="140"/>
      <c r="M25" s="141"/>
      <c r="N25" s="148" t="s">
        <v>2344</v>
      </c>
      <c r="O25" s="149"/>
      <c r="P25" s="142"/>
      <c r="Q25" s="141"/>
      <c r="R25" s="138">
        <f t="shared" ref="R25:R26" si="0">(H25-E25)/365</f>
        <v>1.9095890410958904</v>
      </c>
      <c r="S25" s="138"/>
      <c r="T25" s="139"/>
    </row>
    <row r="26" spans="2:20" ht="19.5" customHeight="1" x14ac:dyDescent="0.15">
      <c r="B26" s="160"/>
      <c r="C26" s="161"/>
      <c r="D26" s="162"/>
      <c r="E26" s="155">
        <v>41334</v>
      </c>
      <c r="F26" s="140"/>
      <c r="G26" s="141"/>
      <c r="H26" s="155">
        <v>41698</v>
      </c>
      <c r="I26" s="140"/>
      <c r="J26" s="141"/>
      <c r="K26" s="142" t="s">
        <v>2346</v>
      </c>
      <c r="L26" s="140"/>
      <c r="M26" s="141"/>
      <c r="N26" s="148" t="s">
        <v>2344</v>
      </c>
      <c r="O26" s="149"/>
      <c r="P26" s="142"/>
      <c r="Q26" s="141"/>
      <c r="R26" s="138">
        <f t="shared" si="0"/>
        <v>0.99726027397260275</v>
      </c>
      <c r="S26" s="138"/>
      <c r="T26" s="139"/>
    </row>
    <row r="27" spans="2:20" ht="19.5" customHeight="1" x14ac:dyDescent="0.15">
      <c r="B27" s="160"/>
      <c r="C27" s="161"/>
      <c r="D27" s="162"/>
      <c r="E27" s="155">
        <v>42065</v>
      </c>
      <c r="F27" s="140"/>
      <c r="G27" s="141"/>
      <c r="H27" s="155">
        <v>42185</v>
      </c>
      <c r="I27" s="140"/>
      <c r="J27" s="141"/>
      <c r="K27" s="142" t="s">
        <v>2348</v>
      </c>
      <c r="L27" s="140"/>
      <c r="M27" s="141"/>
      <c r="N27" s="153" t="s">
        <v>2347</v>
      </c>
      <c r="O27" s="149"/>
      <c r="P27" s="140"/>
      <c r="Q27" s="141"/>
      <c r="R27" s="138">
        <f t="shared" ref="R27:R29" si="1">(H27-E27)/365</f>
        <v>0.32876712328767121</v>
      </c>
      <c r="S27" s="138"/>
      <c r="T27" s="139"/>
    </row>
    <row r="28" spans="2:20" ht="19.5" customHeight="1" x14ac:dyDescent="0.15">
      <c r="B28" s="160"/>
      <c r="C28" s="161"/>
      <c r="D28" s="162"/>
      <c r="E28" s="155">
        <v>42278</v>
      </c>
      <c r="F28" s="203"/>
      <c r="G28" s="204"/>
      <c r="H28" s="155">
        <v>42460</v>
      </c>
      <c r="I28" s="203"/>
      <c r="J28" s="204"/>
      <c r="K28" s="142" t="s">
        <v>2349</v>
      </c>
      <c r="L28" s="140"/>
      <c r="M28" s="141"/>
      <c r="N28" s="148"/>
      <c r="O28" s="149"/>
      <c r="P28" s="72"/>
      <c r="Q28" s="73"/>
      <c r="R28" s="138">
        <f t="shared" si="1"/>
        <v>0.49863013698630138</v>
      </c>
      <c r="S28" s="138"/>
      <c r="T28" s="139"/>
    </row>
    <row r="29" spans="2:20" ht="19.5" customHeight="1" x14ac:dyDescent="0.15">
      <c r="B29" s="160"/>
      <c r="C29" s="161"/>
      <c r="D29" s="162"/>
      <c r="E29" s="155">
        <v>42705</v>
      </c>
      <c r="F29" s="140"/>
      <c r="G29" s="141"/>
      <c r="H29" s="155">
        <v>42794</v>
      </c>
      <c r="I29" s="140"/>
      <c r="J29" s="141"/>
      <c r="K29" s="142" t="s">
        <v>2350</v>
      </c>
      <c r="L29" s="140"/>
      <c r="M29" s="141"/>
      <c r="N29" s="153"/>
      <c r="O29" s="149"/>
      <c r="P29" s="140"/>
      <c r="Q29" s="141"/>
      <c r="R29" s="138">
        <f t="shared" si="1"/>
        <v>0.24383561643835616</v>
      </c>
      <c r="S29" s="138"/>
      <c r="T29" s="139"/>
    </row>
    <row r="30" spans="2:20" ht="19.5" customHeight="1" x14ac:dyDescent="0.15">
      <c r="B30" s="163"/>
      <c r="C30" s="164"/>
      <c r="D30" s="165"/>
      <c r="E30" s="142"/>
      <c r="F30" s="140"/>
      <c r="G30" s="141"/>
      <c r="H30" s="142"/>
      <c r="I30" s="140"/>
      <c r="J30" s="141"/>
      <c r="K30" s="142"/>
      <c r="L30" s="140"/>
      <c r="M30" s="141"/>
      <c r="N30" s="140"/>
      <c r="O30" s="141"/>
      <c r="P30" s="142" t="s">
        <v>23</v>
      </c>
      <c r="Q30" s="141"/>
      <c r="R30" s="150">
        <f>SUM(R24:T29)</f>
        <v>5.9753424657534255</v>
      </c>
      <c r="S30" s="140"/>
      <c r="T30" s="143"/>
    </row>
    <row r="31" spans="2:20" ht="19.5" customHeight="1" x14ac:dyDescent="0.15">
      <c r="B31" s="144" t="s">
        <v>24</v>
      </c>
      <c r="C31" s="145"/>
      <c r="D31" s="145"/>
      <c r="E31" s="145" t="s">
        <v>25</v>
      </c>
      <c r="F31" s="145"/>
      <c r="G31" s="145"/>
      <c r="H31" s="145" t="s">
        <v>26</v>
      </c>
      <c r="I31" s="145"/>
      <c r="J31" s="145" t="s">
        <v>56</v>
      </c>
      <c r="K31" s="145"/>
      <c r="L31" s="145"/>
      <c r="M31" s="145" t="s">
        <v>27</v>
      </c>
      <c r="N31" s="145"/>
      <c r="O31" s="145"/>
      <c r="P31" s="145" t="s">
        <v>57</v>
      </c>
      <c r="Q31" s="145"/>
      <c r="R31" s="145"/>
      <c r="S31" s="145" t="s">
        <v>61</v>
      </c>
      <c r="T31" s="152"/>
    </row>
    <row r="32" spans="2:20" ht="19.5" customHeight="1" x14ac:dyDescent="0.15">
      <c r="B32" s="144"/>
      <c r="C32" s="145"/>
      <c r="D32" s="145"/>
      <c r="E32" s="142" t="s">
        <v>2351</v>
      </c>
      <c r="F32" s="140"/>
      <c r="G32" s="141"/>
      <c r="H32" s="142" t="s">
        <v>1089</v>
      </c>
      <c r="I32" s="141"/>
      <c r="J32" s="155">
        <v>22077</v>
      </c>
      <c r="K32" s="140"/>
      <c r="L32" s="141"/>
      <c r="M32" s="142"/>
      <c r="N32" s="140"/>
      <c r="O32" s="141"/>
      <c r="P32" s="142"/>
      <c r="Q32" s="140"/>
      <c r="R32" s="141"/>
      <c r="S32" s="142"/>
      <c r="T32" s="143"/>
    </row>
    <row r="33" spans="2:20" ht="19.5" customHeight="1" x14ac:dyDescent="0.15">
      <c r="B33" s="144"/>
      <c r="C33" s="145"/>
      <c r="D33" s="145"/>
      <c r="E33" s="145" t="s">
        <v>2352</v>
      </c>
      <c r="F33" s="145"/>
      <c r="G33" s="145"/>
      <c r="H33" s="145" t="s">
        <v>909</v>
      </c>
      <c r="I33" s="145"/>
      <c r="J33" s="154">
        <v>22635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2353</v>
      </c>
      <c r="F34" s="145"/>
      <c r="G34" s="145"/>
      <c r="H34" s="145" t="s">
        <v>2259</v>
      </c>
      <c r="I34" s="145"/>
      <c r="J34" s="154">
        <v>32408</v>
      </c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x14ac:dyDescent="0.15">
      <c r="B35" s="144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52"/>
    </row>
    <row r="36" spans="2:20" ht="19.5" customHeight="1" thickBot="1" x14ac:dyDescent="0.2">
      <c r="B36" s="146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56"/>
    </row>
  </sheetData>
  <mergeCells count="164">
    <mergeCell ref="E28:G28"/>
    <mergeCell ref="H28:J28"/>
    <mergeCell ref="K28:M28"/>
    <mergeCell ref="N28:O28"/>
    <mergeCell ref="R28:T28"/>
    <mergeCell ref="E35:G35"/>
    <mergeCell ref="H35:I35"/>
    <mergeCell ref="J35:L35"/>
    <mergeCell ref="M35:O35"/>
    <mergeCell ref="P35:R35"/>
    <mergeCell ref="S35:T35"/>
    <mergeCell ref="S33:T33"/>
    <mergeCell ref="E34:G34"/>
    <mergeCell ref="H34:I34"/>
    <mergeCell ref="J34:L34"/>
    <mergeCell ref="M34:O34"/>
    <mergeCell ref="P34:R34"/>
    <mergeCell ref="S34:T34"/>
    <mergeCell ref="S31:T31"/>
    <mergeCell ref="E32:G32"/>
    <mergeCell ref="H32:I32"/>
    <mergeCell ref="J32:L32"/>
    <mergeCell ref="M32:O32"/>
    <mergeCell ref="P32:R32"/>
    <mergeCell ref="S32:T32"/>
    <mergeCell ref="B31:D36"/>
    <mergeCell ref="E31:G31"/>
    <mergeCell ref="H31:I31"/>
    <mergeCell ref="J31:L31"/>
    <mergeCell ref="M31:O31"/>
    <mergeCell ref="P31:R31"/>
    <mergeCell ref="E33:G33"/>
    <mergeCell ref="H33:I33"/>
    <mergeCell ref="J33:L33"/>
    <mergeCell ref="M33:O33"/>
    <mergeCell ref="P33:R33"/>
    <mergeCell ref="E36:G36"/>
    <mergeCell ref="H36:I36"/>
    <mergeCell ref="J36:L36"/>
    <mergeCell ref="M36:O36"/>
    <mergeCell ref="P36:R36"/>
    <mergeCell ref="S36:T36"/>
    <mergeCell ref="K30:M30"/>
    <mergeCell ref="N30:O30"/>
    <mergeCell ref="P30:Q30"/>
    <mergeCell ref="R30:T30"/>
    <mergeCell ref="E29:G29"/>
    <mergeCell ref="H29:J29"/>
    <mergeCell ref="K29:M29"/>
    <mergeCell ref="N29:O29"/>
    <mergeCell ref="P29:Q29"/>
    <mergeCell ref="R29:T29"/>
    <mergeCell ref="B23:D30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30:G30"/>
    <mergeCell ref="H30:J30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844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45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45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845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H35"/>
  <sheetViews>
    <sheetView showGridLines="0" workbookViewId="0">
      <selection activeCell="N27" sqref="N27:O27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43031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2210</v>
      </c>
      <c r="AB3" s="140"/>
      <c r="AC3" s="140"/>
      <c r="AD3" s="141"/>
      <c r="AE3" s="142" t="s">
        <v>2039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2028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30346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43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2029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8.4438356164383563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2030</v>
      </c>
      <c r="F8" s="140"/>
      <c r="G8" s="140"/>
      <c r="H8" s="140"/>
      <c r="I8" s="140"/>
      <c r="J8" s="141"/>
      <c r="K8" s="153" t="s">
        <v>2031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2032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2033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2034</v>
      </c>
      <c r="F12" s="145"/>
      <c r="G12" s="145"/>
      <c r="H12" s="145"/>
      <c r="I12" s="145"/>
      <c r="J12" s="154">
        <v>42734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2035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1064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1066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2036</v>
      </c>
      <c r="F19" s="140"/>
      <c r="G19" s="140"/>
      <c r="H19" s="141"/>
      <c r="I19" s="148" t="s">
        <v>2037</v>
      </c>
      <c r="J19" s="153"/>
      <c r="K19" s="149"/>
      <c r="L19" s="153" t="s">
        <v>2038</v>
      </c>
      <c r="M19" s="149"/>
      <c r="N19" s="145">
        <v>2003.02</v>
      </c>
      <c r="O19" s="145"/>
      <c r="P19" s="145"/>
      <c r="Q19" s="145" t="s">
        <v>236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39601</v>
      </c>
      <c r="F24" s="140"/>
      <c r="G24" s="141"/>
      <c r="H24" s="155">
        <v>43021</v>
      </c>
      <c r="I24" s="140"/>
      <c r="J24" s="141"/>
      <c r="K24" s="142" t="s">
        <v>2039</v>
      </c>
      <c r="L24" s="140"/>
      <c r="M24" s="141"/>
      <c r="N24" s="153" t="s">
        <v>2040</v>
      </c>
      <c r="O24" s="149"/>
      <c r="P24" s="140"/>
      <c r="Q24" s="141"/>
      <c r="R24" s="138">
        <f>(H24-E24)/365</f>
        <v>9.3698630136986303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9.3698630136986303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2364</v>
      </c>
      <c r="F31" s="140"/>
      <c r="G31" s="141"/>
      <c r="H31" s="142" t="s">
        <v>1089</v>
      </c>
      <c r="I31" s="141"/>
      <c r="J31" s="155">
        <v>18973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2365</v>
      </c>
      <c r="F32" s="145"/>
      <c r="G32" s="145"/>
      <c r="H32" s="145" t="s">
        <v>909</v>
      </c>
      <c r="I32" s="145"/>
      <c r="J32" s="154">
        <v>19933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2366</v>
      </c>
      <c r="F33" s="145"/>
      <c r="G33" s="145"/>
      <c r="H33" s="145" t="s">
        <v>58</v>
      </c>
      <c r="I33" s="145"/>
      <c r="J33" s="154">
        <v>30343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2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2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2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2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8E59-FFF4-4634-9EED-D7293B21ED7E}">
  <dimension ref="B1:AH35"/>
  <sheetViews>
    <sheetView showGridLines="0" topLeftCell="A4" workbookViewId="0">
      <selection activeCell="L20" sqref="L20:M20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43087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2331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2246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33183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35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2247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8.2904109589041095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2248</v>
      </c>
      <c r="F8" s="140"/>
      <c r="G8" s="140"/>
      <c r="H8" s="140"/>
      <c r="I8" s="140"/>
      <c r="J8" s="141"/>
      <c r="K8" s="153" t="s">
        <v>2368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2367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2249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>
        <v>42419</v>
      </c>
      <c r="F19" s="140"/>
      <c r="G19" s="140"/>
      <c r="H19" s="141"/>
      <c r="I19" s="148" t="s">
        <v>2250</v>
      </c>
      <c r="J19" s="153"/>
      <c r="K19" s="149"/>
      <c r="L19" s="153" t="s">
        <v>2251</v>
      </c>
      <c r="M19" s="149"/>
      <c r="N19" s="145">
        <v>2016.02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 t="s">
        <v>2369</v>
      </c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42401</v>
      </c>
      <c r="F24" s="140"/>
      <c r="G24" s="141"/>
      <c r="H24" s="155">
        <v>43009</v>
      </c>
      <c r="I24" s="140"/>
      <c r="J24" s="141"/>
      <c r="K24" s="142" t="s">
        <v>2253</v>
      </c>
      <c r="L24" s="140"/>
      <c r="M24" s="141"/>
      <c r="N24" s="153" t="s">
        <v>2252</v>
      </c>
      <c r="O24" s="149"/>
      <c r="P24" s="140" t="s">
        <v>907</v>
      </c>
      <c r="Q24" s="141"/>
      <c r="R24" s="138">
        <f>(H24-E24)/365</f>
        <v>1.6657534246575343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43009</v>
      </c>
      <c r="F25" s="140"/>
      <c r="G25" s="141"/>
      <c r="H25" s="155">
        <v>43070</v>
      </c>
      <c r="I25" s="140"/>
      <c r="J25" s="141"/>
      <c r="K25" s="142" t="s">
        <v>2254</v>
      </c>
      <c r="L25" s="140"/>
      <c r="M25" s="141"/>
      <c r="N25" s="148" t="s">
        <v>2255</v>
      </c>
      <c r="O25" s="149"/>
      <c r="P25" s="142" t="s">
        <v>907</v>
      </c>
      <c r="Q25" s="141"/>
      <c r="R25" s="138">
        <f t="shared" ref="R25:R26" si="0">(H25-E25)/365</f>
        <v>0.16712328767123288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1.8328767123287673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2256</v>
      </c>
      <c r="F31" s="140"/>
      <c r="G31" s="141"/>
      <c r="H31" s="142" t="s">
        <v>1089</v>
      </c>
      <c r="I31" s="141"/>
      <c r="J31" s="155">
        <v>22133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2257</v>
      </c>
      <c r="F32" s="145"/>
      <c r="G32" s="145"/>
      <c r="H32" s="145" t="s">
        <v>909</v>
      </c>
      <c r="I32" s="145"/>
      <c r="J32" s="154">
        <v>23226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2258</v>
      </c>
      <c r="F33" s="145"/>
      <c r="G33" s="145"/>
      <c r="H33" s="145" t="s">
        <v>2259</v>
      </c>
      <c r="I33" s="145"/>
      <c r="J33" s="154">
        <v>32466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836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37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37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837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DB25-D797-479D-8D88-83B47309C720}"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43535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2279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2128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32641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36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2169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7.0630136986301366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2170</v>
      </c>
      <c r="F8" s="140"/>
      <c r="G8" s="140"/>
      <c r="H8" s="140"/>
      <c r="I8" s="140"/>
      <c r="J8" s="141"/>
      <c r="K8" s="153" t="s">
        <v>2171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2370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2172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2173</v>
      </c>
      <c r="F19" s="140"/>
      <c r="G19" s="140"/>
      <c r="H19" s="141"/>
      <c r="I19" s="148" t="s">
        <v>2174</v>
      </c>
      <c r="J19" s="153"/>
      <c r="K19" s="149"/>
      <c r="L19" s="153" t="s">
        <v>107</v>
      </c>
      <c r="M19" s="149"/>
      <c r="N19" s="145">
        <v>2015.02</v>
      </c>
      <c r="O19" s="145"/>
      <c r="P19" s="145"/>
      <c r="Q19" s="145" t="s">
        <v>379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2175</v>
      </c>
      <c r="F20" s="140"/>
      <c r="G20" s="140"/>
      <c r="H20" s="141"/>
      <c r="I20" s="142" t="s">
        <v>2176</v>
      </c>
      <c r="J20" s="140"/>
      <c r="K20" s="141"/>
      <c r="L20" s="140" t="s">
        <v>1755</v>
      </c>
      <c r="M20" s="141"/>
      <c r="N20" s="145">
        <v>2017.08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42186</v>
      </c>
      <c r="F24" s="140"/>
      <c r="G24" s="141"/>
      <c r="H24" s="155">
        <v>42401</v>
      </c>
      <c r="I24" s="140"/>
      <c r="J24" s="141"/>
      <c r="K24" s="142" t="s">
        <v>2177</v>
      </c>
      <c r="L24" s="140"/>
      <c r="M24" s="141"/>
      <c r="N24" s="153" t="s">
        <v>2178</v>
      </c>
      <c r="O24" s="149"/>
      <c r="P24" s="140"/>
      <c r="Q24" s="141"/>
      <c r="R24" s="138">
        <f>(H24-E24)/365</f>
        <v>0.58904109589041098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0.58904109589041098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2179</v>
      </c>
      <c r="F31" s="140"/>
      <c r="G31" s="141"/>
      <c r="H31" s="142" t="s">
        <v>1089</v>
      </c>
      <c r="I31" s="141"/>
      <c r="J31" s="155">
        <v>21287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2180</v>
      </c>
      <c r="F32" s="145"/>
      <c r="G32" s="145"/>
      <c r="H32" s="145" t="s">
        <v>909</v>
      </c>
      <c r="I32" s="145"/>
      <c r="J32" s="154">
        <v>23116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2371</v>
      </c>
      <c r="F33" s="145"/>
      <c r="G33" s="145"/>
      <c r="H33" s="145" t="s">
        <v>58</v>
      </c>
      <c r="I33" s="145"/>
      <c r="J33" s="154">
        <v>33560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222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22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22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222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6681-E716-4A54-9A7B-17C14361A78F}">
  <dimension ref="B1:AH35"/>
  <sheetViews>
    <sheetView showGridLines="0" topLeftCell="A3" workbookViewId="0">
      <selection activeCell="E23" sqref="E23:J23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43983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2331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2130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33519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34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2181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5.8356164383561646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2182</v>
      </c>
      <c r="F8" s="140"/>
      <c r="G8" s="140"/>
      <c r="H8" s="140"/>
      <c r="I8" s="140"/>
      <c r="J8" s="141"/>
      <c r="K8" s="153" t="s">
        <v>2183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2184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2185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2186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1064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2187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>
        <v>40110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2188</v>
      </c>
      <c r="F19" s="140"/>
      <c r="G19" s="140"/>
      <c r="H19" s="141"/>
      <c r="I19" s="148" t="s">
        <v>1564</v>
      </c>
      <c r="J19" s="153"/>
      <c r="K19" s="149"/>
      <c r="L19" s="153" t="s">
        <v>2189</v>
      </c>
      <c r="M19" s="149"/>
      <c r="N19" s="145">
        <v>2018.02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2372</v>
      </c>
      <c r="F20" s="140"/>
      <c r="G20" s="140"/>
      <c r="H20" s="141"/>
      <c r="I20" s="142" t="s">
        <v>2373</v>
      </c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324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25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25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325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6A9A-F0ED-4CE6-A3E8-FD55BAFF7C2E}"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44536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2554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2136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31836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39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2200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4.3205479452054796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2201</v>
      </c>
      <c r="F8" s="140"/>
      <c r="G8" s="140"/>
      <c r="H8" s="140"/>
      <c r="I8" s="140"/>
      <c r="J8" s="141"/>
      <c r="K8" s="153" t="s">
        <v>2202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2203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2204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2205</v>
      </c>
      <c r="F19" s="140"/>
      <c r="G19" s="140"/>
      <c r="H19" s="141"/>
      <c r="I19" s="148" t="s">
        <v>2207</v>
      </c>
      <c r="J19" s="153"/>
      <c r="K19" s="149"/>
      <c r="L19" s="153" t="s">
        <v>1755</v>
      </c>
      <c r="M19" s="149"/>
      <c r="N19" s="145">
        <v>2017.07</v>
      </c>
      <c r="O19" s="145"/>
      <c r="P19" s="145"/>
      <c r="Q19" s="145" t="s">
        <v>379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 t="s">
        <v>2206</v>
      </c>
      <c r="J20" s="140"/>
      <c r="K20" s="141"/>
      <c r="L20" s="140" t="s">
        <v>107</v>
      </c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43770</v>
      </c>
      <c r="F24" s="140"/>
      <c r="G24" s="141"/>
      <c r="H24" s="155">
        <v>44531</v>
      </c>
      <c r="I24" s="140"/>
      <c r="J24" s="141"/>
      <c r="K24" s="142" t="s">
        <v>2198</v>
      </c>
      <c r="L24" s="140"/>
      <c r="M24" s="141"/>
      <c r="N24" s="153" t="s">
        <v>2208</v>
      </c>
      <c r="O24" s="149"/>
      <c r="P24" s="140" t="s">
        <v>83</v>
      </c>
      <c r="Q24" s="141"/>
      <c r="R24" s="138">
        <f>(H24-E24)/365</f>
        <v>2.0849315068493151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42705</v>
      </c>
      <c r="F25" s="140"/>
      <c r="G25" s="141"/>
      <c r="H25" s="155">
        <v>43777</v>
      </c>
      <c r="I25" s="140"/>
      <c r="J25" s="141"/>
      <c r="K25" s="142" t="s">
        <v>46</v>
      </c>
      <c r="L25" s="140"/>
      <c r="M25" s="141"/>
      <c r="N25" s="148" t="s">
        <v>2374</v>
      </c>
      <c r="O25" s="149"/>
      <c r="P25" s="142"/>
      <c r="Q25" s="141"/>
      <c r="R25" s="138">
        <f t="shared" ref="R25:R26" si="0">(H25-E25)/365</f>
        <v>2.9369863013698629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5.021917808219178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2209</v>
      </c>
      <c r="F31" s="140"/>
      <c r="G31" s="141"/>
      <c r="H31" s="142" t="s">
        <v>58</v>
      </c>
      <c r="I31" s="141"/>
      <c r="J31" s="155">
        <v>33540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529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29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29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530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528E-A678-41CA-A58F-17881DE6DC7C}">
  <dimension ref="B1:AH35"/>
  <sheetViews>
    <sheetView showGridLines="0" topLeftCell="A5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44781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2210</v>
      </c>
      <c r="AB3" s="140"/>
      <c r="AC3" s="140"/>
      <c r="AD3" s="141"/>
      <c r="AE3" s="142" t="s">
        <v>2039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2142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28354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48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2212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3.6493150684931508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77</v>
      </c>
      <c r="F8" s="140"/>
      <c r="G8" s="140"/>
      <c r="H8" s="140"/>
      <c r="I8" s="140"/>
      <c r="J8" s="141"/>
      <c r="K8" s="153" t="s">
        <v>2213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2214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2215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2216</v>
      </c>
      <c r="F12" s="145"/>
      <c r="G12" s="145"/>
      <c r="H12" s="145"/>
      <c r="I12" s="145"/>
      <c r="J12" s="145" t="s">
        <v>2217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2218</v>
      </c>
      <c r="F19" s="140"/>
      <c r="G19" s="140"/>
      <c r="H19" s="141"/>
      <c r="I19" s="148" t="s">
        <v>2219</v>
      </c>
      <c r="J19" s="153"/>
      <c r="K19" s="149"/>
      <c r="L19" s="153" t="s">
        <v>2220</v>
      </c>
      <c r="M19" s="149"/>
      <c r="N19" s="145">
        <v>2003.02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39508</v>
      </c>
      <c r="F24" s="140"/>
      <c r="G24" s="141"/>
      <c r="H24" s="155">
        <v>44682</v>
      </c>
      <c r="I24" s="140"/>
      <c r="J24" s="141"/>
      <c r="K24" s="142" t="s">
        <v>2221</v>
      </c>
      <c r="L24" s="140"/>
      <c r="M24" s="141"/>
      <c r="N24" s="153" t="s">
        <v>2222</v>
      </c>
      <c r="O24" s="149"/>
      <c r="P24" s="140" t="s">
        <v>145</v>
      </c>
      <c r="Q24" s="141"/>
      <c r="R24" s="138">
        <f>(H24-E24)/365</f>
        <v>14.175342465753424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39083</v>
      </c>
      <c r="F25" s="140"/>
      <c r="G25" s="141"/>
      <c r="H25" s="155">
        <v>39479</v>
      </c>
      <c r="I25" s="140"/>
      <c r="J25" s="141"/>
      <c r="K25" s="142" t="s">
        <v>2221</v>
      </c>
      <c r="L25" s="140"/>
      <c r="M25" s="141"/>
      <c r="N25" s="148" t="s">
        <v>2224</v>
      </c>
      <c r="O25" s="149"/>
      <c r="P25" s="142" t="s">
        <v>2223</v>
      </c>
      <c r="Q25" s="141"/>
      <c r="R25" s="138">
        <f t="shared" ref="R25:R26" si="0">(H25-E25)/365</f>
        <v>1.0849315068493151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38353</v>
      </c>
      <c r="F26" s="140"/>
      <c r="G26" s="141"/>
      <c r="H26" s="155">
        <v>38838</v>
      </c>
      <c r="I26" s="140"/>
      <c r="J26" s="141"/>
      <c r="K26" s="142" t="s">
        <v>81</v>
      </c>
      <c r="L26" s="140"/>
      <c r="M26" s="141"/>
      <c r="N26" s="148" t="s">
        <v>2225</v>
      </c>
      <c r="O26" s="149"/>
      <c r="P26" s="142" t="s">
        <v>2223</v>
      </c>
      <c r="Q26" s="141"/>
      <c r="R26" s="138">
        <f t="shared" si="0"/>
        <v>1.3287671232876712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16.589041095890412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2226</v>
      </c>
      <c r="F31" s="140"/>
      <c r="G31" s="141"/>
      <c r="H31" s="142" t="s">
        <v>58</v>
      </c>
      <c r="I31" s="141"/>
      <c r="J31" s="155">
        <v>28540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2227</v>
      </c>
      <c r="F32" s="145"/>
      <c r="G32" s="145"/>
      <c r="H32" s="145" t="s">
        <v>950</v>
      </c>
      <c r="I32" s="145"/>
      <c r="J32" s="154">
        <v>39474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2228</v>
      </c>
      <c r="F33" s="145"/>
      <c r="G33" s="145"/>
      <c r="H33" s="145" t="s">
        <v>950</v>
      </c>
      <c r="I33" s="145"/>
      <c r="J33" s="154">
        <v>40645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632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32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32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632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519D-D82D-4D6C-B041-CC1D3BD84AA4}">
  <dimension ref="B1:AH35"/>
  <sheetViews>
    <sheetView showGridLines="0" tabSelected="1" workbookViewId="0">
      <selection activeCell="E8" sqref="E8:J8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44984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1474</v>
      </c>
      <c r="AB3" s="140"/>
      <c r="AC3" s="140"/>
      <c r="AD3" s="141"/>
      <c r="AE3" s="142" t="s">
        <v>2267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2266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32585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37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2631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3.0931506849315067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2089</v>
      </c>
      <c r="F8" s="140"/>
      <c r="G8" s="140"/>
      <c r="H8" s="140"/>
      <c r="I8" s="140"/>
      <c r="J8" s="141"/>
      <c r="K8" s="153" t="s">
        <v>2408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2407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2268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2270</v>
      </c>
      <c r="F19" s="140"/>
      <c r="G19" s="140"/>
      <c r="H19" s="141"/>
      <c r="I19" s="148" t="s">
        <v>2269</v>
      </c>
      <c r="J19" s="153"/>
      <c r="K19" s="149"/>
      <c r="L19" s="153" t="s">
        <v>1863</v>
      </c>
      <c r="M19" s="149"/>
      <c r="N19" s="145">
        <v>2016.02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43339</v>
      </c>
      <c r="F24" s="140"/>
      <c r="G24" s="141"/>
      <c r="H24" s="155">
        <v>44925</v>
      </c>
      <c r="I24" s="140"/>
      <c r="J24" s="141"/>
      <c r="K24" s="142" t="s">
        <v>2272</v>
      </c>
      <c r="L24" s="140"/>
      <c r="M24" s="141"/>
      <c r="N24" s="153" t="s">
        <v>2271</v>
      </c>
      <c r="O24" s="149"/>
      <c r="P24" s="140" t="s">
        <v>83</v>
      </c>
      <c r="Q24" s="141"/>
      <c r="R24" s="138">
        <f>(H24-E24)/365</f>
        <v>4.3452054794520549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4.3452054794520549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2273</v>
      </c>
      <c r="F31" s="140"/>
      <c r="G31" s="141"/>
      <c r="H31" s="142" t="s">
        <v>909</v>
      </c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 t="s">
        <v>2274</v>
      </c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7414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414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414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414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C4EE-B2C0-4D22-906E-1DFC2A9B793E}">
  <dimension ref="B1:AH37"/>
  <sheetViews>
    <sheetView showGridLines="0" workbookViewId="0">
      <selection activeCell="M36" sqref="M36:O36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44984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2331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2276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35319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29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2384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3.0931506849315067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2386</v>
      </c>
      <c r="F8" s="140"/>
      <c r="G8" s="140"/>
      <c r="H8" s="140"/>
      <c r="I8" s="140"/>
      <c r="J8" s="141"/>
      <c r="K8" s="153" t="s">
        <v>2387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2385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2388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2389</v>
      </c>
      <c r="F12" s="145"/>
      <c r="G12" s="145"/>
      <c r="H12" s="145"/>
      <c r="I12" s="145"/>
      <c r="J12" s="154">
        <v>44666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2390</v>
      </c>
      <c r="F13" s="145"/>
      <c r="G13" s="145"/>
      <c r="H13" s="145"/>
      <c r="I13" s="145"/>
      <c r="J13" s="154">
        <v>44627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2" t="s">
        <v>2391</v>
      </c>
      <c r="F14" s="140"/>
      <c r="G14" s="140"/>
      <c r="H14" s="140"/>
      <c r="I14" s="141"/>
      <c r="J14" s="155">
        <v>43699</v>
      </c>
      <c r="K14" s="140"/>
      <c r="L14" s="140"/>
      <c r="M14" s="140"/>
      <c r="N14" s="141"/>
      <c r="O14" s="145"/>
      <c r="P14" s="145"/>
      <c r="Q14" s="145"/>
      <c r="R14" s="142"/>
      <c r="S14" s="140"/>
      <c r="T14" s="143"/>
    </row>
    <row r="15" spans="2:34" ht="19.5" customHeight="1" x14ac:dyDescent="0.15">
      <c r="B15" s="144"/>
      <c r="C15" s="145"/>
      <c r="D15" s="145"/>
      <c r="E15" s="142" t="s">
        <v>2392</v>
      </c>
      <c r="F15" s="140"/>
      <c r="G15" s="140"/>
      <c r="H15" s="140"/>
      <c r="I15" s="141"/>
      <c r="J15" s="155">
        <v>43677</v>
      </c>
      <c r="K15" s="140"/>
      <c r="L15" s="140"/>
      <c r="M15" s="140"/>
      <c r="N15" s="141"/>
      <c r="O15" s="145"/>
      <c r="P15" s="145"/>
      <c r="Q15" s="145"/>
      <c r="R15" s="142"/>
      <c r="S15" s="140"/>
      <c r="T15" s="143"/>
    </row>
    <row r="16" spans="2:34" ht="19.5" customHeight="1" x14ac:dyDescent="0.15">
      <c r="B16" s="144"/>
      <c r="C16" s="145"/>
      <c r="D16" s="145"/>
      <c r="E16" s="145" t="s">
        <v>2393</v>
      </c>
      <c r="F16" s="145"/>
      <c r="G16" s="145"/>
      <c r="H16" s="145"/>
      <c r="I16" s="145"/>
      <c r="J16" s="154">
        <v>43777</v>
      </c>
      <c r="K16" s="145"/>
      <c r="L16" s="145"/>
      <c r="M16" s="145"/>
      <c r="N16" s="145"/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 t="s">
        <v>15</v>
      </c>
      <c r="C17" s="145"/>
      <c r="D17" s="145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7"/>
    </row>
    <row r="18" spans="2:20" s="2" customFormat="1" ht="19.5" customHeight="1" x14ac:dyDescent="0.3">
      <c r="B18" s="144"/>
      <c r="C18" s="145"/>
      <c r="D18" s="145"/>
      <c r="E18" s="145" t="s">
        <v>16</v>
      </c>
      <c r="F18" s="145"/>
      <c r="G18" s="145"/>
      <c r="H18" s="145"/>
      <c r="I18" s="145"/>
      <c r="J18" s="145"/>
      <c r="K18" s="145"/>
      <c r="L18" s="145"/>
      <c r="M18" s="145"/>
      <c r="N18" s="145" t="s">
        <v>17</v>
      </c>
      <c r="O18" s="145"/>
      <c r="P18" s="145"/>
      <c r="Q18" s="145"/>
      <c r="R18" s="145"/>
      <c r="S18" s="145"/>
      <c r="T18" s="152"/>
    </row>
    <row r="19" spans="2:20" s="2" customFormat="1" ht="19.5" customHeight="1" x14ac:dyDescent="0.3">
      <c r="B19" s="144"/>
      <c r="C19" s="145"/>
      <c r="D19" s="145"/>
      <c r="E19" s="145" t="s">
        <v>18</v>
      </c>
      <c r="F19" s="145"/>
      <c r="G19" s="145"/>
      <c r="H19" s="145"/>
      <c r="I19" s="145"/>
      <c r="J19" s="145"/>
      <c r="K19" s="145"/>
      <c r="L19" s="145"/>
      <c r="M19" s="145"/>
      <c r="N19" s="145" t="s">
        <v>19</v>
      </c>
      <c r="O19" s="145"/>
      <c r="P19" s="145"/>
      <c r="Q19" s="145"/>
      <c r="R19" s="145"/>
      <c r="S19" s="145"/>
      <c r="T19" s="152"/>
    </row>
    <row r="20" spans="2:20" ht="19.5" customHeight="1" x14ac:dyDescent="0.15">
      <c r="B20" s="144" t="s">
        <v>20</v>
      </c>
      <c r="C20" s="145"/>
      <c r="D20" s="145"/>
      <c r="E20" s="142" t="s">
        <v>16</v>
      </c>
      <c r="F20" s="140"/>
      <c r="G20" s="140"/>
      <c r="H20" s="140"/>
      <c r="I20" s="140" t="s">
        <v>33</v>
      </c>
      <c r="J20" s="140"/>
      <c r="K20" s="140"/>
      <c r="L20" s="140"/>
      <c r="M20" s="141"/>
      <c r="N20" s="145" t="s">
        <v>21</v>
      </c>
      <c r="O20" s="145"/>
      <c r="P20" s="145"/>
      <c r="Q20" s="145" t="s">
        <v>73</v>
      </c>
      <c r="R20" s="145"/>
      <c r="S20" s="145"/>
      <c r="T20" s="152"/>
    </row>
    <row r="21" spans="2:20" ht="19.5" customHeight="1" x14ac:dyDescent="0.15">
      <c r="B21" s="144"/>
      <c r="C21" s="145"/>
      <c r="D21" s="145"/>
      <c r="E21" s="155" t="s">
        <v>2396</v>
      </c>
      <c r="F21" s="140"/>
      <c r="G21" s="140"/>
      <c r="H21" s="141"/>
      <c r="I21" s="148" t="s">
        <v>2394</v>
      </c>
      <c r="J21" s="153"/>
      <c r="K21" s="149"/>
      <c r="L21" s="153" t="s">
        <v>2395</v>
      </c>
      <c r="M21" s="149"/>
      <c r="N21" s="145">
        <v>2016.02</v>
      </c>
      <c r="O21" s="145"/>
      <c r="P21" s="145"/>
      <c r="Q21" s="145" t="s">
        <v>70</v>
      </c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44"/>
      <c r="C23" s="145"/>
      <c r="D23" s="145"/>
      <c r="E23" s="142"/>
      <c r="F23" s="140"/>
      <c r="G23" s="140"/>
      <c r="H23" s="141"/>
      <c r="I23" s="142"/>
      <c r="J23" s="140"/>
      <c r="K23" s="141"/>
      <c r="L23" s="140"/>
      <c r="M23" s="141"/>
      <c r="N23" s="145"/>
      <c r="O23" s="145"/>
      <c r="P23" s="145"/>
      <c r="Q23" s="145"/>
      <c r="R23" s="145"/>
      <c r="S23" s="145"/>
      <c r="T23" s="152"/>
    </row>
    <row r="24" spans="2:20" ht="19.5" customHeight="1" x14ac:dyDescent="0.15">
      <c r="B24" s="144"/>
      <c r="C24" s="145"/>
      <c r="D24" s="145"/>
      <c r="E24" s="142"/>
      <c r="F24" s="140"/>
      <c r="G24" s="140"/>
      <c r="H24" s="141"/>
      <c r="I24" s="142"/>
      <c r="J24" s="140"/>
      <c r="K24" s="141"/>
      <c r="L24" s="140"/>
      <c r="M24" s="141"/>
      <c r="N24" s="145"/>
      <c r="O24" s="145"/>
      <c r="P24" s="145"/>
      <c r="Q24" s="145"/>
      <c r="R24" s="145"/>
      <c r="S24" s="145"/>
      <c r="T24" s="152"/>
    </row>
    <row r="25" spans="2:20" ht="19.5" customHeight="1" x14ac:dyDescent="0.15">
      <c r="B25" s="157" t="s">
        <v>22</v>
      </c>
      <c r="C25" s="158"/>
      <c r="D25" s="159"/>
      <c r="E25" s="142" t="s">
        <v>40</v>
      </c>
      <c r="F25" s="140"/>
      <c r="G25" s="140"/>
      <c r="H25" s="140"/>
      <c r="I25" s="140"/>
      <c r="J25" s="141"/>
      <c r="K25" s="140" t="s">
        <v>39</v>
      </c>
      <c r="L25" s="140"/>
      <c r="M25" s="141"/>
      <c r="N25" s="140" t="s">
        <v>50</v>
      </c>
      <c r="O25" s="141"/>
      <c r="P25" s="140" t="s">
        <v>41</v>
      </c>
      <c r="Q25" s="141"/>
      <c r="R25" s="140" t="s">
        <v>49</v>
      </c>
      <c r="S25" s="140"/>
      <c r="T25" s="143"/>
    </row>
    <row r="26" spans="2:20" ht="19.5" customHeight="1" x14ac:dyDescent="0.15">
      <c r="B26" s="160"/>
      <c r="C26" s="161"/>
      <c r="D26" s="162"/>
      <c r="E26" s="155">
        <v>44707</v>
      </c>
      <c r="F26" s="140"/>
      <c r="G26" s="141"/>
      <c r="H26" s="155">
        <v>44799</v>
      </c>
      <c r="I26" s="140"/>
      <c r="J26" s="141"/>
      <c r="K26" s="142" t="s">
        <v>2398</v>
      </c>
      <c r="L26" s="140"/>
      <c r="M26" s="141"/>
      <c r="N26" s="153" t="s">
        <v>2397</v>
      </c>
      <c r="O26" s="149"/>
      <c r="P26" s="140"/>
      <c r="Q26" s="141"/>
      <c r="R26" s="138">
        <f>(H26-E26)/365</f>
        <v>0.25205479452054796</v>
      </c>
      <c r="S26" s="138"/>
      <c r="T26" s="139"/>
    </row>
    <row r="27" spans="2:20" ht="19.5" customHeight="1" x14ac:dyDescent="0.15">
      <c r="B27" s="160"/>
      <c r="C27" s="161"/>
      <c r="D27" s="162"/>
      <c r="E27" s="155">
        <v>44445</v>
      </c>
      <c r="F27" s="140"/>
      <c r="G27" s="141"/>
      <c r="H27" s="155">
        <v>44620</v>
      </c>
      <c r="I27" s="140"/>
      <c r="J27" s="141"/>
      <c r="K27" s="142" t="s">
        <v>2400</v>
      </c>
      <c r="L27" s="140"/>
      <c r="M27" s="141"/>
      <c r="N27" s="148" t="s">
        <v>2399</v>
      </c>
      <c r="O27" s="149"/>
      <c r="P27" s="142"/>
      <c r="Q27" s="141"/>
      <c r="R27" s="138">
        <f t="shared" ref="R27:R28" si="0">(H27-E27)/365</f>
        <v>0.47945205479452052</v>
      </c>
      <c r="S27" s="138"/>
      <c r="T27" s="139"/>
    </row>
    <row r="28" spans="2:20" ht="19.5" customHeight="1" x14ac:dyDescent="0.15">
      <c r="B28" s="160"/>
      <c r="C28" s="161"/>
      <c r="D28" s="162"/>
      <c r="E28" s="155">
        <v>44428</v>
      </c>
      <c r="F28" s="140"/>
      <c r="G28" s="141"/>
      <c r="H28" s="155">
        <v>44620</v>
      </c>
      <c r="I28" s="140"/>
      <c r="J28" s="141"/>
      <c r="K28" s="142" t="s">
        <v>2402</v>
      </c>
      <c r="L28" s="140"/>
      <c r="M28" s="141"/>
      <c r="N28" s="148" t="s">
        <v>2401</v>
      </c>
      <c r="O28" s="149"/>
      <c r="P28" s="142"/>
      <c r="Q28" s="141"/>
      <c r="R28" s="138">
        <f t="shared" si="0"/>
        <v>0.52602739726027392</v>
      </c>
      <c r="S28" s="138"/>
      <c r="T28" s="139"/>
    </row>
    <row r="29" spans="2:20" ht="19.5" customHeight="1" x14ac:dyDescent="0.15">
      <c r="B29" s="160"/>
      <c r="C29" s="161"/>
      <c r="D29" s="162"/>
      <c r="E29" s="155"/>
      <c r="F29" s="140"/>
      <c r="G29" s="141"/>
      <c r="H29" s="155"/>
      <c r="I29" s="140"/>
      <c r="J29" s="141"/>
      <c r="K29" s="142"/>
      <c r="L29" s="140"/>
      <c r="M29" s="141"/>
      <c r="N29" s="153"/>
      <c r="O29" s="149"/>
      <c r="P29" s="140"/>
      <c r="Q29" s="141"/>
      <c r="R29" s="138"/>
      <c r="S29" s="138"/>
      <c r="T29" s="139"/>
    </row>
    <row r="30" spans="2:20" ht="19.5" customHeight="1" x14ac:dyDescent="0.15">
      <c r="B30" s="160"/>
      <c r="C30" s="161"/>
      <c r="D30" s="162"/>
      <c r="E30" s="155"/>
      <c r="F30" s="140"/>
      <c r="G30" s="141"/>
      <c r="H30" s="155"/>
      <c r="I30" s="140"/>
      <c r="J30" s="141"/>
      <c r="K30" s="142"/>
      <c r="L30" s="140"/>
      <c r="M30" s="141"/>
      <c r="N30" s="153"/>
      <c r="O30" s="149"/>
      <c r="P30" s="140"/>
      <c r="Q30" s="141"/>
      <c r="R30" s="138"/>
      <c r="S30" s="138"/>
      <c r="T30" s="139"/>
    </row>
    <row r="31" spans="2:20" ht="19.5" customHeight="1" x14ac:dyDescent="0.15">
      <c r="B31" s="163"/>
      <c r="C31" s="164"/>
      <c r="D31" s="165"/>
      <c r="E31" s="142"/>
      <c r="F31" s="140"/>
      <c r="G31" s="141"/>
      <c r="H31" s="142"/>
      <c r="I31" s="140"/>
      <c r="J31" s="141"/>
      <c r="K31" s="142"/>
      <c r="L31" s="140"/>
      <c r="M31" s="141"/>
      <c r="N31" s="140"/>
      <c r="O31" s="141"/>
      <c r="P31" s="142" t="s">
        <v>23</v>
      </c>
      <c r="Q31" s="141"/>
      <c r="R31" s="150">
        <f>SUM(R26:T30)</f>
        <v>1.2575342465753425</v>
      </c>
      <c r="S31" s="140"/>
      <c r="T31" s="143"/>
    </row>
    <row r="32" spans="2:20" ht="19.5" customHeight="1" x14ac:dyDescent="0.15">
      <c r="B32" s="144" t="s">
        <v>24</v>
      </c>
      <c r="C32" s="145"/>
      <c r="D32" s="145"/>
      <c r="E32" s="145" t="s">
        <v>25</v>
      </c>
      <c r="F32" s="145"/>
      <c r="G32" s="145"/>
      <c r="H32" s="145" t="s">
        <v>26</v>
      </c>
      <c r="I32" s="145"/>
      <c r="J32" s="145" t="s">
        <v>56</v>
      </c>
      <c r="K32" s="145"/>
      <c r="L32" s="145"/>
      <c r="M32" s="145" t="s">
        <v>27</v>
      </c>
      <c r="N32" s="145"/>
      <c r="O32" s="145"/>
      <c r="P32" s="145" t="s">
        <v>57</v>
      </c>
      <c r="Q32" s="145"/>
      <c r="R32" s="145"/>
      <c r="S32" s="145" t="s">
        <v>61</v>
      </c>
      <c r="T32" s="152"/>
    </row>
    <row r="33" spans="2:20" ht="19.5" customHeight="1" x14ac:dyDescent="0.15">
      <c r="B33" s="144"/>
      <c r="C33" s="145"/>
      <c r="D33" s="145"/>
      <c r="E33" s="142" t="s">
        <v>2129</v>
      </c>
      <c r="F33" s="140"/>
      <c r="G33" s="141"/>
      <c r="H33" s="142" t="s">
        <v>1089</v>
      </c>
      <c r="I33" s="141"/>
      <c r="J33" s="155">
        <v>23002</v>
      </c>
      <c r="K33" s="140"/>
      <c r="L33" s="141"/>
      <c r="M33" s="142"/>
      <c r="N33" s="140"/>
      <c r="O33" s="141"/>
      <c r="P33" s="142"/>
      <c r="Q33" s="140"/>
      <c r="R33" s="141"/>
      <c r="S33" s="142" t="s">
        <v>2403</v>
      </c>
      <c r="T33" s="143"/>
    </row>
    <row r="34" spans="2:20" ht="19.5" customHeight="1" x14ac:dyDescent="0.15">
      <c r="B34" s="144"/>
      <c r="C34" s="145"/>
      <c r="D34" s="145"/>
      <c r="E34" s="145" t="s">
        <v>2404</v>
      </c>
      <c r="F34" s="145"/>
      <c r="G34" s="145"/>
      <c r="H34" s="145" t="s">
        <v>909</v>
      </c>
      <c r="I34" s="145"/>
      <c r="J34" s="154">
        <v>26263</v>
      </c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x14ac:dyDescent="0.15">
      <c r="B35" s="144"/>
      <c r="C35" s="145"/>
      <c r="D35" s="145"/>
      <c r="E35" s="145" t="s">
        <v>2405</v>
      </c>
      <c r="F35" s="145"/>
      <c r="G35" s="145"/>
      <c r="H35" s="145" t="s">
        <v>2259</v>
      </c>
      <c r="I35" s="145"/>
      <c r="J35" s="154">
        <v>34948</v>
      </c>
      <c r="K35" s="145"/>
      <c r="L35" s="145"/>
      <c r="M35" s="145"/>
      <c r="N35" s="145"/>
      <c r="O35" s="145"/>
      <c r="P35" s="145"/>
      <c r="Q35" s="145"/>
      <c r="R35" s="145"/>
      <c r="S35" s="145"/>
      <c r="T35" s="152"/>
    </row>
    <row r="36" spans="2:20" ht="19.5" customHeight="1" x14ac:dyDescent="0.15">
      <c r="B36" s="144"/>
      <c r="C36" s="145"/>
      <c r="D36" s="145"/>
      <c r="E36" s="145" t="s">
        <v>2406</v>
      </c>
      <c r="F36" s="145"/>
      <c r="G36" s="145"/>
      <c r="H36" s="145" t="s">
        <v>2259</v>
      </c>
      <c r="I36" s="145"/>
      <c r="J36" s="154">
        <v>39494</v>
      </c>
      <c r="K36" s="145"/>
      <c r="L36" s="145"/>
      <c r="M36" s="145"/>
      <c r="N36" s="145"/>
      <c r="O36" s="145"/>
      <c r="P36" s="145"/>
      <c r="Q36" s="145"/>
      <c r="R36" s="145"/>
      <c r="S36" s="145"/>
      <c r="T36" s="152"/>
    </row>
    <row r="37" spans="2:20" ht="19.5" customHeight="1" thickBot="1" x14ac:dyDescent="0.2">
      <c r="B37" s="146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56"/>
    </row>
  </sheetData>
  <mergeCells count="165">
    <mergeCell ref="S37:T37"/>
    <mergeCell ref="E36:G36"/>
    <mergeCell ref="H36:I36"/>
    <mergeCell ref="J36:L36"/>
    <mergeCell ref="M36:O36"/>
    <mergeCell ref="P36:R36"/>
    <mergeCell ref="S36:T36"/>
    <mergeCell ref="P34:R34"/>
    <mergeCell ref="S34:T34"/>
    <mergeCell ref="E35:G35"/>
    <mergeCell ref="H35:I35"/>
    <mergeCell ref="J35:L35"/>
    <mergeCell ref="M35:O35"/>
    <mergeCell ref="S35:T35"/>
    <mergeCell ref="S32:T32"/>
    <mergeCell ref="E33:G33"/>
    <mergeCell ref="H33:I33"/>
    <mergeCell ref="J33:L33"/>
    <mergeCell ref="M33:O33"/>
    <mergeCell ref="P33:R33"/>
    <mergeCell ref="S33:T33"/>
    <mergeCell ref="E14:I14"/>
    <mergeCell ref="J14:N14"/>
    <mergeCell ref="R14:T14"/>
    <mergeCell ref="E15:I15"/>
    <mergeCell ref="J15:N15"/>
    <mergeCell ref="R15:T15"/>
    <mergeCell ref="K31:M31"/>
    <mergeCell ref="N31:O31"/>
    <mergeCell ref="P31:Q31"/>
    <mergeCell ref="R31:T31"/>
    <mergeCell ref="E30:G30"/>
    <mergeCell ref="H30:J30"/>
    <mergeCell ref="K30:M30"/>
    <mergeCell ref="N30:O30"/>
    <mergeCell ref="P30:Q30"/>
    <mergeCell ref="R30:T30"/>
    <mergeCell ref="E24:H24"/>
    <mergeCell ref="B32:D37"/>
    <mergeCell ref="E32:G32"/>
    <mergeCell ref="H32:I32"/>
    <mergeCell ref="J32:L32"/>
    <mergeCell ref="M32:O32"/>
    <mergeCell ref="P32:R32"/>
    <mergeCell ref="E34:G34"/>
    <mergeCell ref="H34:I34"/>
    <mergeCell ref="J34:L34"/>
    <mergeCell ref="M34:O34"/>
    <mergeCell ref="P35:R35"/>
    <mergeCell ref="E37:G37"/>
    <mergeCell ref="H37:I37"/>
    <mergeCell ref="J37:L37"/>
    <mergeCell ref="M37:O37"/>
    <mergeCell ref="P37:R37"/>
    <mergeCell ref="B25:D31"/>
    <mergeCell ref="E25:J25"/>
    <mergeCell ref="K25:M25"/>
    <mergeCell ref="N25:O25"/>
    <mergeCell ref="P25:Q25"/>
    <mergeCell ref="R25:T25"/>
    <mergeCell ref="E26:G26"/>
    <mergeCell ref="H26:J26"/>
    <mergeCell ref="K26:M26"/>
    <mergeCell ref="N26:O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E31:G31"/>
    <mergeCell ref="H31:J31"/>
    <mergeCell ref="I24:K24"/>
    <mergeCell ref="L24:M24"/>
    <mergeCell ref="N24:P24"/>
    <mergeCell ref="Q24:T24"/>
    <mergeCell ref="P26:Q26"/>
    <mergeCell ref="R26:T26"/>
    <mergeCell ref="E27:G27"/>
    <mergeCell ref="H27:J27"/>
    <mergeCell ref="K27:M27"/>
    <mergeCell ref="N27:O27"/>
    <mergeCell ref="P27:Q27"/>
    <mergeCell ref="R27:T27"/>
    <mergeCell ref="E19:F19"/>
    <mergeCell ref="G19:M19"/>
    <mergeCell ref="N19:P19"/>
    <mergeCell ref="Q19:T19"/>
    <mergeCell ref="B20:D24"/>
    <mergeCell ref="E20:H20"/>
    <mergeCell ref="I20:M20"/>
    <mergeCell ref="N20:P20"/>
    <mergeCell ref="Q20:T20"/>
    <mergeCell ref="E21:H21"/>
    <mergeCell ref="I21:K21"/>
    <mergeCell ref="L21:M21"/>
    <mergeCell ref="N21:P21"/>
    <mergeCell ref="Q21:T21"/>
    <mergeCell ref="E22:H22"/>
    <mergeCell ref="I22:K22"/>
    <mergeCell ref="L22:M22"/>
    <mergeCell ref="N22:P22"/>
    <mergeCell ref="Q22:T22"/>
    <mergeCell ref="E23:H23"/>
    <mergeCell ref="I23:K23"/>
    <mergeCell ref="L23:M23"/>
    <mergeCell ref="N23:P23"/>
    <mergeCell ref="Q23:T23"/>
    <mergeCell ref="B10:D10"/>
    <mergeCell ref="E10:L10"/>
    <mergeCell ref="M10:O10"/>
    <mergeCell ref="P10:T10"/>
    <mergeCell ref="R13:T13"/>
    <mergeCell ref="E16:I16"/>
    <mergeCell ref="J16:N16"/>
    <mergeCell ref="R16:T16"/>
    <mergeCell ref="B17:D19"/>
    <mergeCell ref="E17:T17"/>
    <mergeCell ref="E18:F18"/>
    <mergeCell ref="G18:M18"/>
    <mergeCell ref="N18:P18"/>
    <mergeCell ref="Q18:T18"/>
    <mergeCell ref="B11:D16"/>
    <mergeCell ref="E11:I11"/>
    <mergeCell ref="J11:N11"/>
    <mergeCell ref="O11:Q16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4480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480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480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16</xdr:row>
                    <xdr:rowOff>28575</xdr:rowOff>
                  </from>
                  <to>
                    <xdr:col>6</xdr:col>
                    <xdr:colOff>314325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480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16</xdr:row>
                    <xdr:rowOff>38100</xdr:rowOff>
                  </from>
                  <to>
                    <xdr:col>9</xdr:col>
                    <xdr:colOff>295275</xdr:colOff>
                    <xdr:row>16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34B3-3B03-436D-B023-8E99FF3439BC}">
  <dimension ref="B1:AH35"/>
  <sheetViews>
    <sheetView showGridLines="0" workbookViewId="0"/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45170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2414</v>
      </c>
      <c r="AB3" s="140"/>
      <c r="AC3" s="140"/>
      <c r="AD3" s="141"/>
      <c r="AE3" s="142"/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2278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33974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33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2415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2.5835616438356164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2417</v>
      </c>
      <c r="F8" s="140"/>
      <c r="G8" s="140"/>
      <c r="H8" s="140"/>
      <c r="I8" s="140"/>
      <c r="J8" s="141"/>
      <c r="K8" s="153" t="s">
        <v>2418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2416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2419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/>
      <c r="F19" s="140"/>
      <c r="G19" s="140"/>
      <c r="H19" s="141"/>
      <c r="I19" s="148"/>
      <c r="J19" s="153"/>
      <c r="K19" s="149"/>
      <c r="L19" s="153"/>
      <c r="M19" s="149"/>
      <c r="N19" s="145"/>
      <c r="O19" s="145"/>
      <c r="P19" s="145"/>
      <c r="Q19" s="145"/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4684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685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685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685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4C24-EA14-445F-835D-8A05132A41FA}"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45593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2210</v>
      </c>
      <c r="AB3" s="140"/>
      <c r="AC3" s="140"/>
      <c r="AD3" s="141"/>
      <c r="AE3" s="142" t="s">
        <v>115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2469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34694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31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2470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1.4246575342465753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2471</v>
      </c>
      <c r="F8" s="140"/>
      <c r="G8" s="140"/>
      <c r="H8" s="140"/>
      <c r="I8" s="140"/>
      <c r="J8" s="141"/>
      <c r="K8" s="153" t="s">
        <v>2472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2473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2474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2475</v>
      </c>
      <c r="F12" s="145"/>
      <c r="G12" s="145"/>
      <c r="H12" s="145"/>
      <c r="I12" s="145"/>
      <c r="J12" s="145">
        <v>2020.11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2476</v>
      </c>
      <c r="F13" s="145"/>
      <c r="G13" s="145"/>
      <c r="H13" s="145"/>
      <c r="I13" s="145"/>
      <c r="J13" s="145">
        <v>2019.11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2477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1064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2187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2478</v>
      </c>
      <c r="F19" s="140"/>
      <c r="G19" s="140"/>
      <c r="H19" s="141"/>
      <c r="I19" s="148" t="s">
        <v>1564</v>
      </c>
      <c r="J19" s="153"/>
      <c r="K19" s="149"/>
      <c r="L19" s="153" t="s">
        <v>2479</v>
      </c>
      <c r="M19" s="149"/>
      <c r="N19" s="145">
        <v>2021.02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2480</v>
      </c>
      <c r="F20" s="140"/>
      <c r="G20" s="140"/>
      <c r="H20" s="141"/>
      <c r="I20" s="142" t="s">
        <v>2481</v>
      </c>
      <c r="J20" s="140"/>
      <c r="K20" s="141"/>
      <c r="L20" s="140" t="s">
        <v>2482</v>
      </c>
      <c r="M20" s="141"/>
      <c r="N20" s="145">
        <v>2013.02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44501</v>
      </c>
      <c r="F24" s="140"/>
      <c r="G24" s="141"/>
      <c r="H24" s="155">
        <v>44620</v>
      </c>
      <c r="I24" s="140"/>
      <c r="J24" s="141"/>
      <c r="K24" s="142" t="s">
        <v>2483</v>
      </c>
      <c r="L24" s="140"/>
      <c r="M24" s="141"/>
      <c r="N24" s="153" t="s">
        <v>2484</v>
      </c>
      <c r="O24" s="149"/>
      <c r="P24" s="140" t="s">
        <v>2485</v>
      </c>
      <c r="Q24" s="141"/>
      <c r="R24" s="138">
        <f>(H24-E24)/365</f>
        <v>0.32602739726027397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44287</v>
      </c>
      <c r="F25" s="140"/>
      <c r="G25" s="141"/>
      <c r="H25" s="155">
        <v>44500</v>
      </c>
      <c r="I25" s="140"/>
      <c r="J25" s="141"/>
      <c r="K25" s="142" t="s">
        <v>2486</v>
      </c>
      <c r="L25" s="140"/>
      <c r="M25" s="141"/>
      <c r="N25" s="148" t="s">
        <v>2484</v>
      </c>
      <c r="O25" s="149"/>
      <c r="P25" s="142" t="s">
        <v>2485</v>
      </c>
      <c r="Q25" s="141"/>
      <c r="R25" s="138">
        <f t="shared" ref="R25:R26" si="0">(H25-E25)/365</f>
        <v>0.58356164383561648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0.90958904109589045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2487</v>
      </c>
      <c r="F31" s="140"/>
      <c r="G31" s="141"/>
      <c r="H31" s="142" t="s">
        <v>1089</v>
      </c>
      <c r="I31" s="141"/>
      <c r="J31" s="155">
        <v>23668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2488</v>
      </c>
      <c r="F32" s="145"/>
      <c r="G32" s="145"/>
      <c r="H32" s="145" t="s">
        <v>909</v>
      </c>
      <c r="I32" s="145"/>
      <c r="J32" s="154">
        <v>24911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2489</v>
      </c>
      <c r="F33" s="145"/>
      <c r="G33" s="145"/>
      <c r="H33" s="145" t="s">
        <v>2259</v>
      </c>
      <c r="I33" s="145"/>
      <c r="J33" s="154">
        <v>36074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9702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02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02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702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C838-6029-401C-80E1-A6E0D839BBC8}">
  <dimension ref="B1:AH35"/>
  <sheetViews>
    <sheetView showGridLines="0" workbookViewId="0">
      <selection activeCell="E31" sqref="E31:L33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45659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2210</v>
      </c>
      <c r="AB3" s="140"/>
      <c r="AC3" s="140"/>
      <c r="AD3" s="141"/>
      <c r="AE3" s="142"/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2527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33615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34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2088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1.2438356164383562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1978</v>
      </c>
      <c r="F8" s="140"/>
      <c r="G8" s="140"/>
      <c r="H8" s="140"/>
      <c r="I8" s="140"/>
      <c r="J8" s="141"/>
      <c r="K8" s="153" t="s">
        <v>2528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2529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2092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2530</v>
      </c>
      <c r="F19" s="140"/>
      <c r="G19" s="140"/>
      <c r="H19" s="141"/>
      <c r="I19" s="148" t="s">
        <v>2531</v>
      </c>
      <c r="J19" s="153"/>
      <c r="K19" s="149"/>
      <c r="L19" s="153" t="s">
        <v>2532</v>
      </c>
      <c r="M19" s="149"/>
      <c r="N19" s="145">
        <v>2011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2533</v>
      </c>
      <c r="F20" s="140"/>
      <c r="G20" s="140"/>
      <c r="H20" s="141"/>
      <c r="I20" s="142" t="s">
        <v>2097</v>
      </c>
      <c r="J20" s="140"/>
      <c r="K20" s="141"/>
      <c r="L20" s="140" t="s">
        <v>2098</v>
      </c>
      <c r="M20" s="141"/>
      <c r="N20" s="145">
        <v>2015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42628</v>
      </c>
      <c r="F24" s="140"/>
      <c r="G24" s="141"/>
      <c r="H24" s="155">
        <v>42845</v>
      </c>
      <c r="I24" s="140"/>
      <c r="J24" s="141"/>
      <c r="K24" s="142" t="s">
        <v>1090</v>
      </c>
      <c r="L24" s="140"/>
      <c r="M24" s="141"/>
      <c r="N24" s="153" t="s">
        <v>2534</v>
      </c>
      <c r="O24" s="149"/>
      <c r="P24" s="140"/>
      <c r="Q24" s="141"/>
      <c r="R24" s="138">
        <f>(H24-E24)/365</f>
        <v>0.59452054794520548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42845</v>
      </c>
      <c r="F25" s="140"/>
      <c r="G25" s="141"/>
      <c r="H25" s="155">
        <v>43130</v>
      </c>
      <c r="I25" s="140"/>
      <c r="J25" s="141"/>
      <c r="K25" s="142" t="s">
        <v>1090</v>
      </c>
      <c r="L25" s="140"/>
      <c r="M25" s="141"/>
      <c r="N25" s="148" t="s">
        <v>2535</v>
      </c>
      <c r="O25" s="149"/>
      <c r="P25" s="142"/>
      <c r="Q25" s="141"/>
      <c r="R25" s="138">
        <f t="shared" ref="R25:R26" si="0">(H25-E25)/365</f>
        <v>0.78082191780821919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1.3753424657534246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334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334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334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334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354E-E805-4BEB-B8B9-942364B32304}"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45689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2168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2490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36961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25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2491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1.1616438356164382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2492</v>
      </c>
      <c r="F8" s="140"/>
      <c r="G8" s="140"/>
      <c r="H8" s="140"/>
      <c r="I8" s="140"/>
      <c r="J8" s="141"/>
      <c r="K8" s="153" t="s">
        <v>2493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2494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2495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2496</v>
      </c>
      <c r="F12" s="145"/>
      <c r="G12" s="145"/>
      <c r="H12" s="145"/>
      <c r="I12" s="145"/>
      <c r="J12" s="145">
        <v>2023.11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2497</v>
      </c>
      <c r="F13" s="145"/>
      <c r="G13" s="145"/>
      <c r="H13" s="145"/>
      <c r="I13" s="145"/>
      <c r="J13" s="145">
        <v>2022.02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2498</v>
      </c>
      <c r="F19" s="140"/>
      <c r="G19" s="140"/>
      <c r="H19" s="141"/>
      <c r="I19" s="148" t="s">
        <v>2074</v>
      </c>
      <c r="J19" s="153"/>
      <c r="K19" s="149"/>
      <c r="L19" s="153" t="s">
        <v>107</v>
      </c>
      <c r="M19" s="149"/>
      <c r="N19" s="145">
        <v>2024.02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720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720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720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720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62AD-1B99-45BA-88DF-A806473AA8AC}"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45689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2168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2499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34049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33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2500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1.1616438356164382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2501</v>
      </c>
      <c r="F8" s="140"/>
      <c r="G8" s="140"/>
      <c r="H8" s="140"/>
      <c r="I8" s="140"/>
      <c r="J8" s="141"/>
      <c r="K8" s="153" t="s">
        <v>2502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2503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2504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2505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1064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1066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2549</v>
      </c>
      <c r="F19" s="140"/>
      <c r="G19" s="140"/>
      <c r="H19" s="141"/>
      <c r="I19" s="148" t="s">
        <v>2238</v>
      </c>
      <c r="J19" s="153"/>
      <c r="K19" s="149"/>
      <c r="L19" s="153" t="s">
        <v>107</v>
      </c>
      <c r="M19" s="149"/>
      <c r="N19" s="145">
        <v>2019.02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42">
        <v>2023.06</v>
      </c>
      <c r="F24" s="140"/>
      <c r="G24" s="141"/>
      <c r="H24" s="142">
        <v>2024.05</v>
      </c>
      <c r="I24" s="140"/>
      <c r="J24" s="141"/>
      <c r="K24" s="142"/>
      <c r="L24" s="140"/>
      <c r="M24" s="141"/>
      <c r="N24" s="153" t="s">
        <v>2508</v>
      </c>
      <c r="O24" s="149"/>
      <c r="P24" s="140" t="s">
        <v>46</v>
      </c>
      <c r="Q24" s="141"/>
      <c r="R24" s="138">
        <f>(H24-E24)/365</f>
        <v>2.7123287671233128E-3</v>
      </c>
      <c r="S24" s="138"/>
      <c r="T24" s="139"/>
    </row>
    <row r="25" spans="2:20" ht="19.5" customHeight="1" x14ac:dyDescent="0.15">
      <c r="B25" s="160"/>
      <c r="C25" s="161"/>
      <c r="D25" s="162"/>
      <c r="E25" s="142">
        <v>2022.01</v>
      </c>
      <c r="F25" s="140"/>
      <c r="G25" s="141"/>
      <c r="H25" s="142">
        <v>2023.05</v>
      </c>
      <c r="I25" s="140"/>
      <c r="J25" s="141"/>
      <c r="K25" s="142"/>
      <c r="L25" s="140"/>
      <c r="M25" s="141"/>
      <c r="N25" s="148" t="s">
        <v>2507</v>
      </c>
      <c r="O25" s="149"/>
      <c r="P25" s="142" t="s">
        <v>46</v>
      </c>
      <c r="Q25" s="141"/>
      <c r="R25" s="138">
        <f t="shared" ref="R25:R26" si="0">(H25-E25)/365</f>
        <v>2.8493150684930509E-3</v>
      </c>
      <c r="S25" s="138"/>
      <c r="T25" s="139"/>
    </row>
    <row r="26" spans="2:20" ht="19.5" customHeight="1" x14ac:dyDescent="0.15">
      <c r="B26" s="160"/>
      <c r="C26" s="161"/>
      <c r="D26" s="162"/>
      <c r="E26" s="142">
        <v>2020.03</v>
      </c>
      <c r="F26" s="140"/>
      <c r="G26" s="141"/>
      <c r="H26" s="142">
        <v>2022.02</v>
      </c>
      <c r="I26" s="140"/>
      <c r="J26" s="141"/>
      <c r="K26" s="142"/>
      <c r="L26" s="140"/>
      <c r="M26" s="141"/>
      <c r="N26" s="148" t="s">
        <v>2506</v>
      </c>
      <c r="O26" s="149"/>
      <c r="P26" s="142" t="s">
        <v>46</v>
      </c>
      <c r="Q26" s="141"/>
      <c r="R26" s="138">
        <f t="shared" si="0"/>
        <v>5.452054794520573E-3</v>
      </c>
      <c r="S26" s="138"/>
      <c r="T26" s="139"/>
    </row>
    <row r="27" spans="2:20" ht="19.5" customHeight="1" x14ac:dyDescent="0.15">
      <c r="B27" s="160"/>
      <c r="C27" s="161"/>
      <c r="D27" s="162"/>
      <c r="E27" s="142"/>
      <c r="F27" s="140"/>
      <c r="G27" s="141"/>
      <c r="H27" s="142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42"/>
      <c r="F28" s="140"/>
      <c r="G28" s="141"/>
      <c r="H28" s="142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1.1013698630136938E-2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129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129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129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130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F31F-124C-4F3D-8D35-29153FD05077}">
  <dimension ref="B1:AH35"/>
  <sheetViews>
    <sheetView showGridLines="0" workbookViewId="0">
      <selection activeCell="E32" sqref="E32:G32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45748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2210</v>
      </c>
      <c r="AB3" s="140"/>
      <c r="AC3" s="140"/>
      <c r="AD3" s="141"/>
      <c r="AE3" s="142" t="s">
        <v>2039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2536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22397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64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68" t="s">
        <v>2537</v>
      </c>
      <c r="F7" s="168"/>
      <c r="G7" s="168"/>
      <c r="H7" s="168"/>
      <c r="I7" s="168"/>
      <c r="J7" s="168"/>
      <c r="K7" s="168"/>
      <c r="L7" s="142" t="s">
        <v>35</v>
      </c>
      <c r="M7" s="141"/>
      <c r="N7" s="150">
        <f ca="1">(B2-E3)/365</f>
        <v>1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2538</v>
      </c>
      <c r="F8" s="140"/>
      <c r="G8" s="140"/>
      <c r="H8" s="140"/>
      <c r="I8" s="140"/>
      <c r="J8" s="141"/>
      <c r="K8" s="153" t="s">
        <v>2539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31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2540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/>
      <c r="F19" s="140"/>
      <c r="G19" s="140"/>
      <c r="H19" s="141"/>
      <c r="I19" s="148"/>
      <c r="J19" s="153"/>
      <c r="K19" s="149"/>
      <c r="L19" s="153"/>
      <c r="M19" s="149"/>
      <c r="N19" s="145"/>
      <c r="O19" s="145"/>
      <c r="P19" s="145"/>
      <c r="Q19" s="145"/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2541</v>
      </c>
      <c r="F31" s="140"/>
      <c r="G31" s="141"/>
      <c r="H31" s="142" t="s">
        <v>1145</v>
      </c>
      <c r="I31" s="141"/>
      <c r="J31" s="155">
        <v>24026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436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437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437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437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084E-ABB1-4CD6-9BEF-7DC470A7D514}"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45717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45869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188</v>
      </c>
      <c r="AB3" s="140"/>
      <c r="AC3" s="140"/>
      <c r="AD3" s="141"/>
      <c r="AE3" s="142"/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2509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33716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33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2510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1.0849315068493151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2511</v>
      </c>
      <c r="F8" s="140"/>
      <c r="G8" s="140"/>
      <c r="H8" s="140"/>
      <c r="I8" s="140"/>
      <c r="J8" s="141"/>
      <c r="K8" s="153" t="s">
        <v>2512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2514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2513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2515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2515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2516</v>
      </c>
      <c r="F19" s="140"/>
      <c r="G19" s="140"/>
      <c r="H19" s="141"/>
      <c r="I19" s="148" t="s">
        <v>2517</v>
      </c>
      <c r="J19" s="153"/>
      <c r="K19" s="149"/>
      <c r="L19" s="153" t="s">
        <v>2518</v>
      </c>
      <c r="M19" s="149"/>
      <c r="N19" s="145">
        <v>2024.02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42">
        <v>2021.12</v>
      </c>
      <c r="F24" s="140"/>
      <c r="G24" s="141"/>
      <c r="H24" s="142">
        <v>2024.09</v>
      </c>
      <c r="I24" s="140"/>
      <c r="J24" s="141"/>
      <c r="K24" s="142" t="s">
        <v>2520</v>
      </c>
      <c r="L24" s="140"/>
      <c r="M24" s="141"/>
      <c r="N24" s="153" t="s">
        <v>2519</v>
      </c>
      <c r="O24" s="149"/>
      <c r="P24" s="140"/>
      <c r="Q24" s="141"/>
      <c r="R24" s="138">
        <f>(H24-E24)/365</f>
        <v>8.1369863013699383E-3</v>
      </c>
      <c r="S24" s="138"/>
      <c r="T24" s="139"/>
    </row>
    <row r="25" spans="2:20" ht="19.5" customHeight="1" x14ac:dyDescent="0.15">
      <c r="B25" s="160"/>
      <c r="C25" s="161"/>
      <c r="D25" s="162"/>
      <c r="E25" s="142">
        <v>2020.07</v>
      </c>
      <c r="F25" s="140"/>
      <c r="G25" s="141"/>
      <c r="H25" s="142">
        <v>2021.1</v>
      </c>
      <c r="I25" s="140"/>
      <c r="J25" s="141"/>
      <c r="K25" s="142" t="s">
        <v>2521</v>
      </c>
      <c r="L25" s="140"/>
      <c r="M25" s="141"/>
      <c r="N25" s="148" t="s">
        <v>2522</v>
      </c>
      <c r="O25" s="149"/>
      <c r="P25" s="142"/>
      <c r="Q25" s="141"/>
      <c r="R25" s="138">
        <f t="shared" ref="R25:R26" si="0">(H25-E25)/365</f>
        <v>2.8219178082191034E-3</v>
      </c>
      <c r="S25" s="138"/>
      <c r="T25" s="139"/>
    </row>
    <row r="26" spans="2:20" ht="19.5" customHeight="1" x14ac:dyDescent="0.15">
      <c r="B26" s="160"/>
      <c r="C26" s="161"/>
      <c r="D26" s="162"/>
      <c r="E26" s="142">
        <v>2018.08</v>
      </c>
      <c r="F26" s="140"/>
      <c r="G26" s="141"/>
      <c r="H26" s="142">
        <v>2019.02</v>
      </c>
      <c r="I26" s="140"/>
      <c r="J26" s="141"/>
      <c r="K26" s="142" t="s">
        <v>2524</v>
      </c>
      <c r="L26" s="140"/>
      <c r="M26" s="141"/>
      <c r="N26" s="148" t="s">
        <v>2523</v>
      </c>
      <c r="O26" s="149"/>
      <c r="P26" s="142"/>
      <c r="Q26" s="141"/>
      <c r="R26" s="138">
        <f t="shared" si="0"/>
        <v>2.5753424657535742E-3</v>
      </c>
      <c r="S26" s="138"/>
      <c r="T26" s="139"/>
    </row>
    <row r="27" spans="2:20" ht="19.5" customHeight="1" x14ac:dyDescent="0.15">
      <c r="B27" s="160"/>
      <c r="C27" s="161"/>
      <c r="D27" s="162"/>
      <c r="E27" s="142">
        <v>2017.09</v>
      </c>
      <c r="F27" s="140"/>
      <c r="G27" s="141"/>
      <c r="H27" s="142">
        <v>2018.08</v>
      </c>
      <c r="I27" s="140"/>
      <c r="J27" s="141"/>
      <c r="K27" s="142" t="s">
        <v>2526</v>
      </c>
      <c r="L27" s="140"/>
      <c r="M27" s="141"/>
      <c r="N27" s="153" t="s">
        <v>2525</v>
      </c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42"/>
      <c r="F28" s="140"/>
      <c r="G28" s="141"/>
      <c r="H28" s="142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1.3534246575342615E-2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232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2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2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2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43155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45620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1474</v>
      </c>
      <c r="AB3" s="140"/>
      <c r="AC3" s="140"/>
      <c r="AD3" s="141"/>
      <c r="AE3" s="142" t="s">
        <v>1416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2067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33198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35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2068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8.1041095890410961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2069</v>
      </c>
      <c r="F8" s="140"/>
      <c r="G8" s="140"/>
      <c r="H8" s="140"/>
      <c r="I8" s="140"/>
      <c r="J8" s="141"/>
      <c r="K8" s="153" t="s">
        <v>2070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2071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2072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2073</v>
      </c>
      <c r="F19" s="140"/>
      <c r="G19" s="140"/>
      <c r="H19" s="141"/>
      <c r="I19" s="148" t="s">
        <v>2074</v>
      </c>
      <c r="J19" s="153"/>
      <c r="K19" s="149"/>
      <c r="L19" s="153" t="s">
        <v>2023</v>
      </c>
      <c r="M19" s="149"/>
      <c r="N19" s="145">
        <v>2012.02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>
        <v>2014.08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1918</v>
      </c>
      <c r="F31" s="140"/>
      <c r="G31" s="141"/>
      <c r="H31" s="142" t="s">
        <v>58</v>
      </c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2329</v>
      </c>
      <c r="F32" s="145"/>
      <c r="G32" s="145"/>
      <c r="H32" s="145" t="s">
        <v>950</v>
      </c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2330</v>
      </c>
      <c r="F33" s="145"/>
      <c r="G33" s="145"/>
      <c r="H33" s="145" t="s">
        <v>950</v>
      </c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459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59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59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459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8CCA-AEBA-4918-98E5-A997D7CA2837}"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44805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45545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2210</v>
      </c>
      <c r="AB3" s="140"/>
      <c r="AC3" s="140"/>
      <c r="AD3" s="141"/>
      <c r="AE3" s="142" t="s">
        <v>2039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2129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23325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62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2229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3.5835616438356164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2230</v>
      </c>
      <c r="F8" s="140"/>
      <c r="G8" s="140"/>
      <c r="H8" s="140"/>
      <c r="I8" s="140"/>
      <c r="J8" s="141"/>
      <c r="K8" s="153" t="s">
        <v>2231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2232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2233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2237</v>
      </c>
      <c r="F19" s="140"/>
      <c r="G19" s="140"/>
      <c r="H19" s="141"/>
      <c r="I19" s="148" t="s">
        <v>2238</v>
      </c>
      <c r="J19" s="153"/>
      <c r="K19" s="149"/>
      <c r="L19" s="153" t="s">
        <v>2239</v>
      </c>
      <c r="M19" s="149"/>
      <c r="N19" s="145">
        <v>1982.02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32509</v>
      </c>
      <c r="F24" s="140"/>
      <c r="G24" s="141"/>
      <c r="H24" s="155">
        <v>35582</v>
      </c>
      <c r="I24" s="140"/>
      <c r="J24" s="141"/>
      <c r="K24" s="142"/>
      <c r="L24" s="140"/>
      <c r="M24" s="141"/>
      <c r="N24" s="153" t="s">
        <v>2240</v>
      </c>
      <c r="O24" s="149"/>
      <c r="P24" s="140" t="s">
        <v>86</v>
      </c>
      <c r="Q24" s="141"/>
      <c r="R24" s="138">
        <f>(H24-E24)/365</f>
        <v>8.419178082191781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35612</v>
      </c>
      <c r="F25" s="140"/>
      <c r="G25" s="141"/>
      <c r="H25" s="155">
        <v>36557</v>
      </c>
      <c r="I25" s="140"/>
      <c r="J25" s="141"/>
      <c r="K25" s="142"/>
      <c r="L25" s="140"/>
      <c r="M25" s="141"/>
      <c r="N25" s="148" t="s">
        <v>2241</v>
      </c>
      <c r="O25" s="149"/>
      <c r="P25" s="142" t="s">
        <v>86</v>
      </c>
      <c r="Q25" s="141"/>
      <c r="R25" s="138">
        <f t="shared" ref="R25:R26" si="0">(H25-E25)/365</f>
        <v>2.5890410958904111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36557</v>
      </c>
      <c r="F26" s="140"/>
      <c r="G26" s="141"/>
      <c r="H26" s="155">
        <v>38991</v>
      </c>
      <c r="I26" s="140"/>
      <c r="J26" s="141"/>
      <c r="K26" s="142"/>
      <c r="L26" s="140"/>
      <c r="M26" s="141"/>
      <c r="N26" s="148" t="s">
        <v>2242</v>
      </c>
      <c r="O26" s="149"/>
      <c r="P26" s="142" t="s">
        <v>2243</v>
      </c>
      <c r="Q26" s="141"/>
      <c r="R26" s="138">
        <f t="shared" si="0"/>
        <v>6.6684931506849319</v>
      </c>
      <c r="S26" s="138"/>
      <c r="T26" s="139"/>
    </row>
    <row r="27" spans="2:20" ht="19.5" customHeight="1" x14ac:dyDescent="0.15">
      <c r="B27" s="160"/>
      <c r="C27" s="161"/>
      <c r="D27" s="162"/>
      <c r="E27" s="155">
        <v>38991</v>
      </c>
      <c r="F27" s="140"/>
      <c r="G27" s="141"/>
      <c r="H27" s="155">
        <v>43070</v>
      </c>
      <c r="I27" s="140"/>
      <c r="J27" s="141"/>
      <c r="K27" s="142"/>
      <c r="L27" s="140"/>
      <c r="M27" s="141"/>
      <c r="N27" s="153" t="s">
        <v>2244</v>
      </c>
      <c r="O27" s="149"/>
      <c r="P27" s="140" t="s">
        <v>2245</v>
      </c>
      <c r="Q27" s="141"/>
      <c r="R27" s="138">
        <f t="shared" ref="R27" si="1">(H27-E27)/365</f>
        <v>11.175342465753424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28.852054794520548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2234</v>
      </c>
      <c r="F31" s="140"/>
      <c r="G31" s="141"/>
      <c r="H31" s="142" t="s">
        <v>58</v>
      </c>
      <c r="I31" s="141"/>
      <c r="J31" s="155">
        <v>23694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2235</v>
      </c>
      <c r="F32" s="145"/>
      <c r="G32" s="145"/>
      <c r="H32" s="145" t="s">
        <v>950</v>
      </c>
      <c r="I32" s="145"/>
      <c r="J32" s="154">
        <v>34624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2236</v>
      </c>
      <c r="F33" s="145"/>
      <c r="G33" s="145"/>
      <c r="H33" s="145" t="s">
        <v>950</v>
      </c>
      <c r="I33" s="145"/>
      <c r="J33" s="154">
        <v>35501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734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34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34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734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43031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45471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1474</v>
      </c>
      <c r="AB3" s="140"/>
      <c r="AC3" s="140"/>
      <c r="AD3" s="141"/>
      <c r="AE3" s="142" t="s">
        <v>2267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2043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28279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48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2044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8.4438356164383563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2045</v>
      </c>
      <c r="F8" s="140"/>
      <c r="G8" s="140"/>
      <c r="H8" s="140"/>
      <c r="I8" s="140"/>
      <c r="J8" s="141"/>
      <c r="K8" s="153" t="s">
        <v>2046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2047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2048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2049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1064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1066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2050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2051</v>
      </c>
      <c r="F19" s="140"/>
      <c r="G19" s="140"/>
      <c r="H19" s="141"/>
      <c r="I19" s="148" t="s">
        <v>2052</v>
      </c>
      <c r="J19" s="153"/>
      <c r="K19" s="149"/>
      <c r="L19" s="153" t="s">
        <v>2023</v>
      </c>
      <c r="M19" s="149"/>
      <c r="N19" s="145">
        <v>2004.03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55" t="s">
        <v>2354</v>
      </c>
      <c r="F20" s="140"/>
      <c r="G20" s="140"/>
      <c r="H20" s="141"/>
      <c r="I20" s="142" t="s">
        <v>2355</v>
      </c>
      <c r="J20" s="140"/>
      <c r="K20" s="141"/>
      <c r="L20" s="140" t="s">
        <v>2341</v>
      </c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38899</v>
      </c>
      <c r="F24" s="140"/>
      <c r="G24" s="141"/>
      <c r="H24" s="155">
        <v>39325</v>
      </c>
      <c r="I24" s="140"/>
      <c r="J24" s="141"/>
      <c r="K24" s="142" t="s">
        <v>2356</v>
      </c>
      <c r="L24" s="140"/>
      <c r="M24" s="141"/>
      <c r="N24" s="153" t="s">
        <v>1822</v>
      </c>
      <c r="O24" s="149"/>
      <c r="P24" s="140"/>
      <c r="Q24" s="141"/>
      <c r="R24" s="138">
        <f>(H24-E24)/365</f>
        <v>1.167123287671233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39295</v>
      </c>
      <c r="F25" s="140"/>
      <c r="G25" s="141"/>
      <c r="H25" s="155">
        <v>40117</v>
      </c>
      <c r="I25" s="140"/>
      <c r="J25" s="141"/>
      <c r="K25" s="142" t="s">
        <v>2357</v>
      </c>
      <c r="L25" s="140"/>
      <c r="M25" s="141"/>
      <c r="N25" s="153" t="s">
        <v>1822</v>
      </c>
      <c r="O25" s="149"/>
      <c r="P25" s="142"/>
      <c r="Q25" s="141"/>
      <c r="R25" s="138">
        <f t="shared" ref="R25:R26" si="0">(H25-E25)/365</f>
        <v>2.2520547945205478</v>
      </c>
      <c r="S25" s="138"/>
      <c r="T25" s="139"/>
    </row>
    <row r="26" spans="2:20" ht="19.5" customHeight="1" x14ac:dyDescent="0.15">
      <c r="B26" s="160"/>
      <c r="C26" s="161"/>
      <c r="D26" s="162"/>
      <c r="E26" s="155">
        <v>40118</v>
      </c>
      <c r="F26" s="140"/>
      <c r="G26" s="141"/>
      <c r="H26" s="155">
        <v>40694</v>
      </c>
      <c r="I26" s="140"/>
      <c r="J26" s="141"/>
      <c r="K26" s="142" t="s">
        <v>2358</v>
      </c>
      <c r="L26" s="140"/>
      <c r="M26" s="141"/>
      <c r="N26" s="153" t="s">
        <v>1822</v>
      </c>
      <c r="O26" s="149"/>
      <c r="P26" s="142"/>
      <c r="Q26" s="141"/>
      <c r="R26" s="138">
        <f t="shared" si="0"/>
        <v>1.5780821917808219</v>
      </c>
      <c r="S26" s="138"/>
      <c r="T26" s="139"/>
    </row>
    <row r="27" spans="2:20" ht="19.5" customHeight="1" x14ac:dyDescent="0.15">
      <c r="B27" s="160"/>
      <c r="C27" s="161"/>
      <c r="D27" s="162"/>
      <c r="E27" s="155">
        <v>40725</v>
      </c>
      <c r="F27" s="140"/>
      <c r="G27" s="141"/>
      <c r="H27" s="155">
        <v>41243</v>
      </c>
      <c r="I27" s="140"/>
      <c r="J27" s="141"/>
      <c r="K27" s="142" t="s">
        <v>2360</v>
      </c>
      <c r="L27" s="140"/>
      <c r="M27" s="141"/>
      <c r="N27" s="153" t="s">
        <v>2359</v>
      </c>
      <c r="O27" s="149"/>
      <c r="P27" s="140"/>
      <c r="Q27" s="141"/>
      <c r="R27" s="138">
        <f t="shared" ref="R27:R28" si="1">(H27-E27)/365</f>
        <v>1.4191780821917808</v>
      </c>
      <c r="S27" s="138"/>
      <c r="T27" s="139"/>
    </row>
    <row r="28" spans="2:20" ht="19.5" customHeight="1" x14ac:dyDescent="0.15">
      <c r="B28" s="160"/>
      <c r="C28" s="161"/>
      <c r="D28" s="162"/>
      <c r="E28" s="155">
        <v>41244</v>
      </c>
      <c r="F28" s="140"/>
      <c r="G28" s="141"/>
      <c r="H28" s="155">
        <v>42369</v>
      </c>
      <c r="I28" s="140"/>
      <c r="J28" s="141"/>
      <c r="K28" s="142" t="s">
        <v>2362</v>
      </c>
      <c r="L28" s="140"/>
      <c r="M28" s="141"/>
      <c r="N28" s="153" t="s">
        <v>2361</v>
      </c>
      <c r="O28" s="149"/>
      <c r="P28" s="140"/>
      <c r="Q28" s="141"/>
      <c r="R28" s="138">
        <f t="shared" si="1"/>
        <v>3.0821917808219177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9.4986301369863018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2363</v>
      </c>
      <c r="F31" s="140"/>
      <c r="G31" s="141"/>
      <c r="H31" s="142" t="s">
        <v>1145</v>
      </c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254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4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4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254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9AE2-02FE-4170-8876-5FF11E51F943}"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44984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45583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2168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2277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35177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29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2375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3.0931506849315067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2377</v>
      </c>
      <c r="F8" s="140"/>
      <c r="G8" s="140"/>
      <c r="H8" s="140"/>
      <c r="I8" s="140"/>
      <c r="J8" s="141"/>
      <c r="K8" s="153" t="s">
        <v>2378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2376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2268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2379</v>
      </c>
      <c r="F19" s="140"/>
      <c r="G19" s="140"/>
      <c r="H19" s="141"/>
      <c r="I19" s="148" t="s">
        <v>2380</v>
      </c>
      <c r="J19" s="153"/>
      <c r="K19" s="149"/>
      <c r="L19" s="153" t="s">
        <v>107</v>
      </c>
      <c r="M19" s="149"/>
      <c r="N19" s="145">
        <v>2021.02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44287</v>
      </c>
      <c r="F24" s="140"/>
      <c r="G24" s="141"/>
      <c r="H24" s="155">
        <v>44804</v>
      </c>
      <c r="I24" s="140"/>
      <c r="J24" s="141"/>
      <c r="K24" s="142" t="s">
        <v>2381</v>
      </c>
      <c r="L24" s="140"/>
      <c r="M24" s="141"/>
      <c r="N24" s="153" t="s">
        <v>2380</v>
      </c>
      <c r="O24" s="149"/>
      <c r="P24" s="140"/>
      <c r="Q24" s="141"/>
      <c r="R24" s="138">
        <f>(H24-E24)/365</f>
        <v>1.4164383561643836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1.4164383561643836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2383</v>
      </c>
      <c r="F31" s="140"/>
      <c r="G31" s="141"/>
      <c r="H31" s="142" t="s">
        <v>909</v>
      </c>
      <c r="I31" s="141"/>
      <c r="J31" s="155">
        <v>26373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2382</v>
      </c>
      <c r="F32" s="145"/>
      <c r="G32" s="145"/>
      <c r="H32" s="145" t="s">
        <v>2259</v>
      </c>
      <c r="I32" s="145"/>
      <c r="J32" s="154">
        <v>36490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4582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582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582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4582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74AF-8EA4-4CBE-B776-BFDC53672069}"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44081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45219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2331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2131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34619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31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2190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5.5671232876712331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2191</v>
      </c>
      <c r="F8" s="140"/>
      <c r="G8" s="140"/>
      <c r="H8" s="140"/>
      <c r="I8" s="140"/>
      <c r="J8" s="141"/>
      <c r="K8" s="153" t="s">
        <v>2192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2193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2194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2195</v>
      </c>
      <c r="F19" s="140"/>
      <c r="G19" s="140"/>
      <c r="H19" s="141"/>
      <c r="I19" s="148" t="s">
        <v>2196</v>
      </c>
      <c r="J19" s="153"/>
      <c r="K19" s="149"/>
      <c r="L19" s="153" t="s">
        <v>2197</v>
      </c>
      <c r="M19" s="149"/>
      <c r="N19" s="145">
        <v>2016.12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43466</v>
      </c>
      <c r="F24" s="140"/>
      <c r="G24" s="141"/>
      <c r="H24" s="155">
        <v>43831</v>
      </c>
      <c r="I24" s="140"/>
      <c r="J24" s="141"/>
      <c r="K24" s="142" t="s">
        <v>2198</v>
      </c>
      <c r="L24" s="140"/>
      <c r="M24" s="141"/>
      <c r="N24" s="153" t="s">
        <v>2199</v>
      </c>
      <c r="O24" s="149"/>
      <c r="P24" s="140" t="s">
        <v>907</v>
      </c>
      <c r="Q24" s="141"/>
      <c r="R24" s="138">
        <f>(H24-E24)/365</f>
        <v>1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427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27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27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427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D238-6E16-4D41-87D4-50CEB8E564C0}">
  <dimension ref="B1:AH35"/>
  <sheetViews>
    <sheetView showGridLines="0" topLeftCell="G1" workbookViewId="0">
      <selection activeCell="T4" sqref="T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43535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44958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2168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2127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34957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30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2160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7.0630136986301366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2069</v>
      </c>
      <c r="F8" s="140"/>
      <c r="G8" s="140"/>
      <c r="H8" s="140"/>
      <c r="I8" s="140"/>
      <c r="J8" s="141"/>
      <c r="K8" s="153" t="s">
        <v>2161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2162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2163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2157</v>
      </c>
      <c r="F19" s="140"/>
      <c r="G19" s="140"/>
      <c r="H19" s="141"/>
      <c r="I19" s="148" t="s">
        <v>2165</v>
      </c>
      <c r="J19" s="153"/>
      <c r="K19" s="149"/>
      <c r="L19" s="153" t="s">
        <v>107</v>
      </c>
      <c r="M19" s="149"/>
      <c r="N19" s="145">
        <v>2018.08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2166</v>
      </c>
      <c r="F31" s="140"/>
      <c r="G31" s="141"/>
      <c r="H31" s="142" t="s">
        <v>909</v>
      </c>
      <c r="I31" s="141"/>
      <c r="J31" s="155">
        <v>25128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2167</v>
      </c>
      <c r="F32" s="145"/>
      <c r="G32" s="145"/>
      <c r="H32" s="145" t="s">
        <v>1492</v>
      </c>
      <c r="I32" s="145"/>
      <c r="J32" s="154">
        <v>36648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120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20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20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120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9681-25AF-4410-8851-A72722A0637A}">
  <dimension ref="B1:AH35"/>
  <sheetViews>
    <sheetView showGridLines="0" workbookViewId="0">
      <selection activeCell="O3" sqref="O3:T3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43525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44865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2159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2151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34498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31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2152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7.0904109589041093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2153</v>
      </c>
      <c r="F8" s="140"/>
      <c r="G8" s="140"/>
      <c r="H8" s="140"/>
      <c r="I8" s="140"/>
      <c r="J8" s="141"/>
      <c r="K8" s="153" t="s">
        <v>2154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2155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2164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2157</v>
      </c>
      <c r="F19" s="140"/>
      <c r="G19" s="140"/>
      <c r="H19" s="141"/>
      <c r="I19" s="148" t="s">
        <v>2156</v>
      </c>
      <c r="J19" s="153"/>
      <c r="K19" s="149"/>
      <c r="L19" s="153" t="s">
        <v>270</v>
      </c>
      <c r="M19" s="149"/>
      <c r="N19" s="145">
        <v>2018.08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2158</v>
      </c>
      <c r="F31" s="140"/>
      <c r="G31" s="141"/>
      <c r="H31" s="142" t="s">
        <v>909</v>
      </c>
      <c r="I31" s="141"/>
      <c r="J31" s="155">
        <v>24920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9017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17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17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9018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294</v>
      </c>
      <c r="C3" s="171"/>
      <c r="D3" s="171"/>
      <c r="E3" s="172">
        <v>40210</v>
      </c>
      <c r="F3" s="172"/>
      <c r="G3" s="172"/>
      <c r="H3" s="172"/>
      <c r="I3" s="172"/>
      <c r="J3" s="172"/>
      <c r="K3" s="172"/>
      <c r="L3" s="171" t="s">
        <v>295</v>
      </c>
      <c r="M3" s="171"/>
      <c r="N3" s="171"/>
      <c r="O3" s="172">
        <v>45245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2159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296</v>
      </c>
      <c r="C5" s="175"/>
      <c r="D5" s="175"/>
      <c r="E5" s="176" t="s">
        <v>354</v>
      </c>
      <c r="F5" s="176"/>
      <c r="G5" s="176"/>
      <c r="H5" s="176"/>
      <c r="I5" s="176"/>
      <c r="J5" s="176"/>
      <c r="K5" s="176"/>
      <c r="L5" s="175" t="s">
        <v>297</v>
      </c>
      <c r="M5" s="175"/>
      <c r="N5" s="175" t="s">
        <v>298</v>
      </c>
      <c r="O5" s="175"/>
      <c r="P5" s="175"/>
      <c r="Q5" s="175"/>
      <c r="R5" s="175" t="s">
        <v>299</v>
      </c>
      <c r="S5" s="175"/>
      <c r="T5" s="177"/>
    </row>
    <row r="6" spans="2:34" ht="19.5" customHeight="1" x14ac:dyDescent="0.15">
      <c r="B6" s="144" t="s">
        <v>300</v>
      </c>
      <c r="C6" s="145"/>
      <c r="D6" s="145"/>
      <c r="E6" s="168">
        <v>26078</v>
      </c>
      <c r="F6" s="168"/>
      <c r="G6" s="168"/>
      <c r="H6" s="168"/>
      <c r="I6" s="168"/>
      <c r="J6" s="168"/>
      <c r="K6" s="168"/>
      <c r="L6" s="180" t="s">
        <v>301</v>
      </c>
      <c r="M6" s="180"/>
      <c r="N6" s="145">
        <f ca="1">DATEDIF(E6,TODAY(),"y")</f>
        <v>54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302</v>
      </c>
      <c r="C7" s="145"/>
      <c r="D7" s="145"/>
      <c r="E7" s="142" t="s">
        <v>303</v>
      </c>
      <c r="F7" s="140"/>
      <c r="G7" s="140"/>
      <c r="H7" s="140"/>
      <c r="I7" s="140"/>
      <c r="J7" s="140"/>
      <c r="K7" s="140"/>
      <c r="L7" s="142" t="s">
        <v>304</v>
      </c>
      <c r="M7" s="141"/>
      <c r="N7" s="150">
        <f ca="1">(B2-E3)/365</f>
        <v>16.172602739726027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305</v>
      </c>
      <c r="C8" s="145"/>
      <c r="D8" s="145"/>
      <c r="E8" s="142" t="s">
        <v>306</v>
      </c>
      <c r="F8" s="140"/>
      <c r="G8" s="140"/>
      <c r="H8" s="140"/>
      <c r="I8" s="140"/>
      <c r="J8" s="141"/>
      <c r="K8" s="140" t="s">
        <v>307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308</v>
      </c>
      <c r="C9" s="145"/>
      <c r="D9" s="145"/>
      <c r="E9" s="145" t="s">
        <v>1963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309</v>
      </c>
      <c r="C10" s="145"/>
      <c r="D10" s="145"/>
      <c r="E10" s="145" t="s">
        <v>310</v>
      </c>
      <c r="F10" s="145"/>
      <c r="G10" s="145"/>
      <c r="H10" s="145"/>
      <c r="I10" s="145"/>
      <c r="J10" s="145"/>
      <c r="K10" s="145"/>
      <c r="L10" s="145"/>
      <c r="M10" s="145" t="s">
        <v>311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312</v>
      </c>
      <c r="C11" s="145"/>
      <c r="D11" s="145"/>
      <c r="E11" s="145" t="s">
        <v>313</v>
      </c>
      <c r="F11" s="145"/>
      <c r="G11" s="145"/>
      <c r="H11" s="145"/>
      <c r="I11" s="145"/>
      <c r="J11" s="145" t="s">
        <v>314</v>
      </c>
      <c r="K11" s="145"/>
      <c r="L11" s="145"/>
      <c r="M11" s="145"/>
      <c r="N11" s="145"/>
      <c r="O11" s="145" t="s">
        <v>315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316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317</v>
      </c>
      <c r="F16" s="145"/>
      <c r="G16" s="145"/>
      <c r="H16" s="145"/>
      <c r="I16" s="145"/>
      <c r="J16" s="145"/>
      <c r="K16" s="145"/>
      <c r="L16" s="145"/>
      <c r="M16" s="145"/>
      <c r="N16" s="145" t="s">
        <v>318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319</v>
      </c>
      <c r="F17" s="145"/>
      <c r="G17" s="145"/>
      <c r="H17" s="145"/>
      <c r="I17" s="145"/>
      <c r="J17" s="145"/>
      <c r="K17" s="145"/>
      <c r="L17" s="145"/>
      <c r="M17" s="145"/>
      <c r="N17" s="145" t="s">
        <v>320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321</v>
      </c>
      <c r="C18" s="145"/>
      <c r="D18" s="145"/>
      <c r="E18" s="142" t="s">
        <v>317</v>
      </c>
      <c r="F18" s="140"/>
      <c r="G18" s="140"/>
      <c r="H18" s="140"/>
      <c r="I18" s="140" t="s">
        <v>322</v>
      </c>
      <c r="J18" s="140"/>
      <c r="K18" s="140"/>
      <c r="L18" s="140"/>
      <c r="M18" s="141"/>
      <c r="N18" s="145" t="s">
        <v>323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324</v>
      </c>
      <c r="F19" s="140"/>
      <c r="G19" s="140"/>
      <c r="H19" s="141"/>
      <c r="I19" s="142" t="s">
        <v>355</v>
      </c>
      <c r="J19" s="140"/>
      <c r="K19" s="141"/>
      <c r="L19" s="140" t="s">
        <v>356</v>
      </c>
      <c r="M19" s="141"/>
      <c r="N19" s="145">
        <v>1995.2</v>
      </c>
      <c r="O19" s="145"/>
      <c r="P19" s="145"/>
      <c r="Q19" s="145" t="s">
        <v>271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325</v>
      </c>
      <c r="C23" s="158"/>
      <c r="D23" s="159"/>
      <c r="E23" s="142" t="s">
        <v>326</v>
      </c>
      <c r="F23" s="140"/>
      <c r="G23" s="140"/>
      <c r="H23" s="140"/>
      <c r="I23" s="140"/>
      <c r="J23" s="141"/>
      <c r="K23" s="140" t="s">
        <v>327</v>
      </c>
      <c r="L23" s="140"/>
      <c r="M23" s="141"/>
      <c r="N23" s="140" t="s">
        <v>328</v>
      </c>
      <c r="O23" s="141"/>
      <c r="P23" s="140" t="s">
        <v>329</v>
      </c>
      <c r="Q23" s="141"/>
      <c r="R23" s="181" t="s">
        <v>330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34700</v>
      </c>
      <c r="F24" s="140"/>
      <c r="G24" s="141"/>
      <c r="H24" s="155">
        <v>34851</v>
      </c>
      <c r="I24" s="140"/>
      <c r="J24" s="141"/>
      <c r="K24" s="142" t="s">
        <v>331</v>
      </c>
      <c r="L24" s="140"/>
      <c r="M24" s="141"/>
      <c r="N24" s="153" t="s">
        <v>332</v>
      </c>
      <c r="O24" s="149"/>
      <c r="P24" s="140" t="s">
        <v>333</v>
      </c>
      <c r="Q24" s="141"/>
      <c r="R24" s="138">
        <f>(H24-E24)/365</f>
        <v>0.41369863013698632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34851</v>
      </c>
      <c r="F25" s="140"/>
      <c r="G25" s="141"/>
      <c r="H25" s="155">
        <v>34943</v>
      </c>
      <c r="I25" s="140"/>
      <c r="J25" s="141"/>
      <c r="K25" s="142" t="s">
        <v>334</v>
      </c>
      <c r="L25" s="140"/>
      <c r="M25" s="141"/>
      <c r="N25" s="148" t="s">
        <v>335</v>
      </c>
      <c r="O25" s="149"/>
      <c r="P25" s="142" t="s">
        <v>333</v>
      </c>
      <c r="Q25" s="141"/>
      <c r="R25" s="138">
        <f>(H25-E25)/365</f>
        <v>0.25205479452054796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35186</v>
      </c>
      <c r="F26" s="140"/>
      <c r="G26" s="141"/>
      <c r="H26" s="155">
        <v>36311</v>
      </c>
      <c r="I26" s="140"/>
      <c r="J26" s="141"/>
      <c r="K26" s="142" t="s">
        <v>336</v>
      </c>
      <c r="L26" s="140"/>
      <c r="M26" s="141"/>
      <c r="N26" s="148" t="s">
        <v>337</v>
      </c>
      <c r="O26" s="149"/>
      <c r="P26" s="142" t="s">
        <v>338</v>
      </c>
      <c r="Q26" s="141"/>
      <c r="R26" s="138">
        <f>(H26-E26)/365</f>
        <v>3.0821917808219177</v>
      </c>
      <c r="S26" s="138"/>
      <c r="T26" s="139"/>
    </row>
    <row r="27" spans="2:20" ht="19.5" customHeight="1" x14ac:dyDescent="0.15">
      <c r="B27" s="160"/>
      <c r="C27" s="161"/>
      <c r="D27" s="162"/>
      <c r="E27" s="155">
        <v>36312</v>
      </c>
      <c r="F27" s="140"/>
      <c r="G27" s="141"/>
      <c r="H27" s="155">
        <v>40209</v>
      </c>
      <c r="I27" s="140"/>
      <c r="J27" s="141"/>
      <c r="K27" s="142" t="s">
        <v>339</v>
      </c>
      <c r="L27" s="140"/>
      <c r="M27" s="141"/>
      <c r="N27" s="153" t="s">
        <v>340</v>
      </c>
      <c r="O27" s="149"/>
      <c r="P27" s="140" t="s">
        <v>341</v>
      </c>
      <c r="Q27" s="141"/>
      <c r="R27" s="138">
        <f>(H27-E27)/365</f>
        <v>10.676712328767124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342</v>
      </c>
      <c r="Q29" s="141"/>
      <c r="R29" s="150">
        <f>SUM(R24:T28)</f>
        <v>14.424657534246576</v>
      </c>
      <c r="S29" s="140"/>
      <c r="T29" s="143"/>
    </row>
    <row r="30" spans="2:20" ht="19.5" customHeight="1" x14ac:dyDescent="0.15">
      <c r="B30" s="144" t="s">
        <v>343</v>
      </c>
      <c r="C30" s="145"/>
      <c r="D30" s="145"/>
      <c r="E30" s="145" t="s">
        <v>344</v>
      </c>
      <c r="F30" s="145"/>
      <c r="G30" s="145"/>
      <c r="H30" s="145" t="s">
        <v>345</v>
      </c>
      <c r="I30" s="145"/>
      <c r="J30" s="145" t="s">
        <v>346</v>
      </c>
      <c r="K30" s="145"/>
      <c r="L30" s="145"/>
      <c r="M30" s="145" t="s">
        <v>347</v>
      </c>
      <c r="N30" s="145"/>
      <c r="O30" s="145"/>
      <c r="P30" s="145" t="s">
        <v>69</v>
      </c>
      <c r="Q30" s="145"/>
      <c r="R30" s="145"/>
      <c r="S30" s="145" t="s">
        <v>348</v>
      </c>
      <c r="T30" s="152"/>
    </row>
    <row r="31" spans="2:20" ht="19.5" customHeight="1" x14ac:dyDescent="0.15">
      <c r="B31" s="144"/>
      <c r="C31" s="145"/>
      <c r="D31" s="145"/>
      <c r="E31" s="142" t="s">
        <v>349</v>
      </c>
      <c r="F31" s="140"/>
      <c r="G31" s="141"/>
      <c r="H31" s="142" t="s">
        <v>350</v>
      </c>
      <c r="I31" s="141"/>
      <c r="J31" s="155">
        <v>13971</v>
      </c>
      <c r="K31" s="140"/>
      <c r="L31" s="141"/>
      <c r="M31" s="142"/>
      <c r="N31" s="140"/>
      <c r="O31" s="141"/>
      <c r="P31" s="142" t="s">
        <v>351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352</v>
      </c>
      <c r="F32" s="145"/>
      <c r="G32" s="145"/>
      <c r="H32" s="145" t="s">
        <v>353</v>
      </c>
      <c r="I32" s="145"/>
      <c r="J32" s="154">
        <v>18845</v>
      </c>
      <c r="K32" s="145"/>
      <c r="L32" s="145"/>
      <c r="M32" s="145"/>
      <c r="N32" s="145"/>
      <c r="O32" s="145"/>
      <c r="P32" s="145" t="s">
        <v>351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N19:P19"/>
    <mergeCell ref="Q19:T19"/>
    <mergeCell ref="E20:H20"/>
    <mergeCell ref="I20:M20"/>
    <mergeCell ref="N20:P20"/>
    <mergeCell ref="Q20:T20"/>
    <mergeCell ref="I19:K19"/>
    <mergeCell ref="L19:M19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AH35"/>
  <sheetViews>
    <sheetView showGridLines="0" topLeftCell="B1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41852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43465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1738</v>
      </c>
      <c r="AB3" s="140"/>
      <c r="AC3" s="140"/>
      <c r="AD3" s="141"/>
      <c r="AE3" s="142" t="s">
        <v>1980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1869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29052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46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1870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11.673972602739726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1871</v>
      </c>
      <c r="F8" s="140"/>
      <c r="G8" s="140"/>
      <c r="H8" s="140"/>
      <c r="I8" s="140"/>
      <c r="J8" s="140"/>
      <c r="K8" s="140"/>
      <c r="L8" s="187" t="s">
        <v>1872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1873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93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>
        <v>35489</v>
      </c>
      <c r="F19" s="140"/>
      <c r="G19" s="140"/>
      <c r="H19" s="141"/>
      <c r="I19" s="140" t="s">
        <v>1874</v>
      </c>
      <c r="J19" s="140"/>
      <c r="K19" s="140"/>
      <c r="L19" s="140"/>
      <c r="M19" s="141"/>
      <c r="N19" s="154">
        <v>35489</v>
      </c>
      <c r="O19" s="154"/>
      <c r="P19" s="154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1875</v>
      </c>
      <c r="F20" s="140"/>
      <c r="G20" s="140"/>
      <c r="H20" s="141"/>
      <c r="I20" s="142" t="s">
        <v>1876</v>
      </c>
      <c r="J20" s="140"/>
      <c r="K20" s="140" t="s">
        <v>1877</v>
      </c>
      <c r="L20" s="140"/>
      <c r="M20" s="141"/>
      <c r="N20" s="154">
        <v>38045</v>
      </c>
      <c r="O20" s="154"/>
      <c r="P20" s="154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54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41183</v>
      </c>
      <c r="F24" s="140"/>
      <c r="G24" s="141"/>
      <c r="H24" s="155">
        <v>41850</v>
      </c>
      <c r="I24" s="140"/>
      <c r="J24" s="141"/>
      <c r="K24" s="190" t="s">
        <v>1878</v>
      </c>
      <c r="L24" s="191"/>
      <c r="M24" s="192"/>
      <c r="N24" s="191" t="s">
        <v>1879</v>
      </c>
      <c r="O24" s="192"/>
      <c r="P24" s="191" t="s">
        <v>86</v>
      </c>
      <c r="Q24" s="192"/>
      <c r="R24" s="138">
        <f>(H24-E24)/365</f>
        <v>1.8273972602739725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39845</v>
      </c>
      <c r="F25" s="140"/>
      <c r="G25" s="141"/>
      <c r="H25" s="155">
        <v>40969</v>
      </c>
      <c r="I25" s="140"/>
      <c r="J25" s="141"/>
      <c r="K25" s="142" t="s">
        <v>1880</v>
      </c>
      <c r="L25" s="140"/>
      <c r="M25" s="141"/>
      <c r="N25" s="185" t="s">
        <v>1881</v>
      </c>
      <c r="O25" s="149"/>
      <c r="P25" s="142" t="s">
        <v>1882</v>
      </c>
      <c r="Q25" s="141"/>
      <c r="R25" s="138">
        <f>(H25-E25)/365</f>
        <v>3.0794520547945203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/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4.9068493150684933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1883</v>
      </c>
      <c r="F31" s="140"/>
      <c r="G31" s="141"/>
      <c r="H31" s="142" t="s">
        <v>1089</v>
      </c>
      <c r="I31" s="141"/>
      <c r="J31" s="155">
        <v>18018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1884</v>
      </c>
      <c r="F32" s="145"/>
      <c r="G32" s="145"/>
      <c r="H32" s="145" t="s">
        <v>909</v>
      </c>
      <c r="I32" s="145"/>
      <c r="J32" s="154">
        <v>21306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1885</v>
      </c>
      <c r="F33" s="145"/>
      <c r="G33" s="145"/>
      <c r="H33" s="145" t="s">
        <v>1097</v>
      </c>
      <c r="I33" s="145"/>
      <c r="J33" s="154">
        <v>29795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54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K8"/>
    <mergeCell ref="L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484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6"/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39173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237</v>
      </c>
      <c r="X3" s="181"/>
      <c r="Y3" s="181"/>
      <c r="Z3" s="184"/>
      <c r="AA3" s="142" t="s">
        <v>1560</v>
      </c>
      <c r="AB3" s="140"/>
      <c r="AC3" s="140"/>
      <c r="AD3" s="141"/>
      <c r="AE3" s="142" t="s">
        <v>1980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381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28043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49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382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19.013698630136986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383</v>
      </c>
      <c r="F8" s="140"/>
      <c r="G8" s="140"/>
      <c r="H8" s="140"/>
      <c r="I8" s="140"/>
      <c r="J8" s="141"/>
      <c r="K8" s="140" t="s">
        <v>384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385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386</v>
      </c>
      <c r="F19" s="140"/>
      <c r="G19" s="140"/>
      <c r="H19" s="141"/>
      <c r="I19" s="142" t="s">
        <v>355</v>
      </c>
      <c r="J19" s="140"/>
      <c r="K19" s="141"/>
      <c r="L19" s="140" t="s">
        <v>187</v>
      </c>
      <c r="M19" s="141"/>
      <c r="N19" s="145">
        <v>1999.2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36100</v>
      </c>
      <c r="F24" s="203"/>
      <c r="G24" s="204"/>
      <c r="H24" s="155" t="s">
        <v>398</v>
      </c>
      <c r="I24" s="203"/>
      <c r="J24" s="204"/>
      <c r="K24" s="142" t="s">
        <v>387</v>
      </c>
      <c r="L24" s="140"/>
      <c r="M24" s="141"/>
      <c r="N24" s="153"/>
      <c r="O24" s="149"/>
      <c r="P24" s="140" t="s">
        <v>388</v>
      </c>
      <c r="Q24" s="141"/>
      <c r="R24" s="138" t="e">
        <f>(H24-E24)/365</f>
        <v>#VALUE!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36251</v>
      </c>
      <c r="F25" s="203"/>
      <c r="G25" s="204"/>
      <c r="H25" s="155" t="s">
        <v>399</v>
      </c>
      <c r="I25" s="203"/>
      <c r="J25" s="204"/>
      <c r="K25" s="142" t="s">
        <v>389</v>
      </c>
      <c r="L25" s="140"/>
      <c r="M25" s="141"/>
      <c r="N25" s="148"/>
      <c r="O25" s="149"/>
      <c r="P25" s="142" t="s">
        <v>388</v>
      </c>
      <c r="Q25" s="141"/>
      <c r="R25" s="138" t="e">
        <f>(H25-E25)/365</f>
        <v>#VALUE!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38443</v>
      </c>
      <c r="F26" s="203"/>
      <c r="G26" s="204"/>
      <c r="H26" s="155">
        <v>39021</v>
      </c>
      <c r="I26" s="203"/>
      <c r="J26" s="204"/>
      <c r="K26" s="142" t="s">
        <v>390</v>
      </c>
      <c r="L26" s="140"/>
      <c r="M26" s="141"/>
      <c r="N26" s="148"/>
      <c r="O26" s="149"/>
      <c r="P26" s="142" t="s">
        <v>388</v>
      </c>
      <c r="Q26" s="141"/>
      <c r="R26" s="138">
        <f>(H26-E26)/365</f>
        <v>1.5835616438356164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 t="e">
        <f>SUM(R24:T28)</f>
        <v>#VALUE!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391</v>
      </c>
      <c r="F31" s="140"/>
      <c r="G31" s="141"/>
      <c r="H31" s="142"/>
      <c r="I31" s="141"/>
      <c r="J31" s="155" t="s">
        <v>392</v>
      </c>
      <c r="K31" s="140"/>
      <c r="L31" s="141"/>
      <c r="M31" s="142" t="s">
        <v>175</v>
      </c>
      <c r="N31" s="140"/>
      <c r="O31" s="141"/>
      <c r="P31" s="142" t="s">
        <v>393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394</v>
      </c>
      <c r="F32" s="145"/>
      <c r="G32" s="145"/>
      <c r="H32" s="145" t="s">
        <v>178</v>
      </c>
      <c r="I32" s="145"/>
      <c r="J32" s="154" t="s">
        <v>395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396</v>
      </c>
      <c r="F33" s="145"/>
      <c r="G33" s="145"/>
      <c r="H33" s="145" t="s">
        <v>178</v>
      </c>
      <c r="I33" s="145"/>
      <c r="J33" s="154" t="s">
        <v>397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N19:P19"/>
    <mergeCell ref="Q19:T19"/>
    <mergeCell ref="E20:H20"/>
    <mergeCell ref="I20:M20"/>
    <mergeCell ref="N20:P20"/>
    <mergeCell ref="Q20:T20"/>
    <mergeCell ref="I19:K19"/>
    <mergeCell ref="L19:M19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41379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1982</v>
      </c>
      <c r="AB3" s="140"/>
      <c r="AC3" s="140"/>
      <c r="AD3" s="141"/>
      <c r="AE3" s="142" t="s">
        <v>1981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1457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1421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31136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41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1422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12.96986301369863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1501</v>
      </c>
      <c r="F8" s="140"/>
      <c r="G8" s="140"/>
      <c r="H8" s="140"/>
      <c r="I8" s="140"/>
      <c r="J8" s="141"/>
      <c r="K8" s="140" t="s">
        <v>1502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1503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1423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1424</v>
      </c>
      <c r="F12" s="145"/>
      <c r="G12" s="145"/>
      <c r="H12" s="145"/>
      <c r="I12" s="145"/>
      <c r="J12" s="145">
        <v>2007.11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1425</v>
      </c>
      <c r="F13" s="145"/>
      <c r="G13" s="145"/>
      <c r="H13" s="145"/>
      <c r="I13" s="145"/>
      <c r="J13" s="145">
        <v>2005.02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 t="s">
        <v>1426</v>
      </c>
      <c r="F14" s="145"/>
      <c r="G14" s="145"/>
      <c r="H14" s="145"/>
      <c r="I14" s="145"/>
      <c r="J14" s="145">
        <v>2011.08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1427</v>
      </c>
      <c r="F19" s="140"/>
      <c r="G19" s="140"/>
      <c r="H19" s="141"/>
      <c r="I19" s="205" t="s">
        <v>1428</v>
      </c>
      <c r="J19" s="140"/>
      <c r="K19" s="140"/>
      <c r="L19" s="140"/>
      <c r="M19" s="141"/>
      <c r="N19" s="145">
        <v>2004.02</v>
      </c>
      <c r="O19" s="145"/>
      <c r="P19" s="145"/>
      <c r="Q19" s="145" t="s">
        <v>1429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1430</v>
      </c>
      <c r="F20" s="140"/>
      <c r="G20" s="140"/>
      <c r="H20" s="141"/>
      <c r="I20" s="140" t="s">
        <v>1431</v>
      </c>
      <c r="J20" s="140"/>
      <c r="K20" s="140"/>
      <c r="L20" s="140"/>
      <c r="M20" s="141"/>
      <c r="N20" s="145">
        <v>2009.08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39942</v>
      </c>
      <c r="F24" s="140"/>
      <c r="G24" s="141"/>
      <c r="H24" s="155">
        <v>40877</v>
      </c>
      <c r="I24" s="140"/>
      <c r="J24" s="141"/>
      <c r="K24" s="142" t="s">
        <v>1432</v>
      </c>
      <c r="L24" s="140"/>
      <c r="M24" s="141"/>
      <c r="N24" s="153" t="s">
        <v>1433</v>
      </c>
      <c r="O24" s="149"/>
      <c r="P24" s="140" t="s">
        <v>1434</v>
      </c>
      <c r="Q24" s="141"/>
      <c r="R24" s="138">
        <f>(H24-E24)/365</f>
        <v>2.5616438356164384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40881</v>
      </c>
      <c r="F25" s="140"/>
      <c r="G25" s="141"/>
      <c r="H25" s="155">
        <v>41370</v>
      </c>
      <c r="I25" s="140"/>
      <c r="J25" s="141"/>
      <c r="K25" s="142" t="s">
        <v>1435</v>
      </c>
      <c r="L25" s="140"/>
      <c r="M25" s="141"/>
      <c r="N25" s="148" t="s">
        <v>1436</v>
      </c>
      <c r="O25" s="149"/>
      <c r="P25" s="142" t="s">
        <v>1434</v>
      </c>
      <c r="Q25" s="141"/>
      <c r="R25" s="138">
        <f>(H25-E25)/365</f>
        <v>1.3397260273972602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3.9013698630136986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1437</v>
      </c>
      <c r="F31" s="140"/>
      <c r="G31" s="141"/>
      <c r="H31" s="142" t="s">
        <v>1438</v>
      </c>
      <c r="I31" s="141"/>
      <c r="J31" s="155" t="s">
        <v>1439</v>
      </c>
      <c r="K31" s="140"/>
      <c r="L31" s="141"/>
      <c r="M31" s="142" t="s">
        <v>1440</v>
      </c>
      <c r="N31" s="140"/>
      <c r="O31" s="141"/>
      <c r="P31" s="142" t="s">
        <v>1441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1442</v>
      </c>
      <c r="F32" s="145"/>
      <c r="G32" s="145"/>
      <c r="H32" s="145" t="s">
        <v>1443</v>
      </c>
      <c r="I32" s="145"/>
      <c r="J32" s="154" t="s">
        <v>1444</v>
      </c>
      <c r="K32" s="145"/>
      <c r="L32" s="145"/>
      <c r="M32" s="145" t="s">
        <v>1445</v>
      </c>
      <c r="N32" s="145"/>
      <c r="O32" s="145"/>
      <c r="P32" s="145" t="s">
        <v>1446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1447</v>
      </c>
      <c r="F33" s="145"/>
      <c r="G33" s="145"/>
      <c r="H33" s="145" t="s">
        <v>1448</v>
      </c>
      <c r="I33" s="145"/>
      <c r="J33" s="154" t="s">
        <v>1449</v>
      </c>
      <c r="K33" s="145"/>
      <c r="L33" s="145"/>
      <c r="M33" s="145" t="s">
        <v>1450</v>
      </c>
      <c r="N33" s="145"/>
      <c r="O33" s="145"/>
      <c r="P33" s="145" t="s">
        <v>1451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1452</v>
      </c>
      <c r="F34" s="145"/>
      <c r="G34" s="145"/>
      <c r="H34" s="145" t="s">
        <v>1453</v>
      </c>
      <c r="I34" s="145"/>
      <c r="J34" s="145" t="s">
        <v>1454</v>
      </c>
      <c r="K34" s="145"/>
      <c r="L34" s="145"/>
      <c r="M34" s="145" t="s">
        <v>1455</v>
      </c>
      <c r="N34" s="145"/>
      <c r="O34" s="145"/>
      <c r="P34" s="145" t="s">
        <v>1456</v>
      </c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5"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M20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179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9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9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9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1036</v>
      </c>
      <c r="C3" s="171"/>
      <c r="D3" s="171"/>
      <c r="E3" s="172">
        <v>40945</v>
      </c>
      <c r="F3" s="172"/>
      <c r="G3" s="172"/>
      <c r="H3" s="172"/>
      <c r="I3" s="172"/>
      <c r="J3" s="172"/>
      <c r="K3" s="172"/>
      <c r="L3" s="171" t="s">
        <v>1037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1986</v>
      </c>
      <c r="AB3" s="140"/>
      <c r="AC3" s="140"/>
      <c r="AD3" s="141"/>
      <c r="AE3" s="142" t="s">
        <v>1984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1038</v>
      </c>
      <c r="C5" s="175"/>
      <c r="D5" s="175"/>
      <c r="E5" s="176" t="s">
        <v>1179</v>
      </c>
      <c r="F5" s="176"/>
      <c r="G5" s="176"/>
      <c r="H5" s="176"/>
      <c r="I5" s="176"/>
      <c r="J5" s="176"/>
      <c r="K5" s="176"/>
      <c r="L5" s="175" t="s">
        <v>1039</v>
      </c>
      <c r="M5" s="175"/>
      <c r="N5" s="175" t="s">
        <v>1040</v>
      </c>
      <c r="O5" s="175"/>
      <c r="P5" s="175"/>
      <c r="Q5" s="175"/>
      <c r="R5" s="175" t="s">
        <v>1041</v>
      </c>
      <c r="S5" s="175"/>
      <c r="T5" s="177"/>
    </row>
    <row r="6" spans="2:34" ht="19.5" customHeight="1" x14ac:dyDescent="0.15">
      <c r="B6" s="144" t="s">
        <v>1042</v>
      </c>
      <c r="C6" s="145"/>
      <c r="D6" s="145"/>
      <c r="E6" s="168">
        <v>30696</v>
      </c>
      <c r="F6" s="168"/>
      <c r="G6" s="168"/>
      <c r="H6" s="168"/>
      <c r="I6" s="168"/>
      <c r="J6" s="168"/>
      <c r="K6" s="168"/>
      <c r="L6" s="180" t="s">
        <v>1043</v>
      </c>
      <c r="M6" s="180"/>
      <c r="N6" s="145">
        <f ca="1">DATEDIF(E6,TODAY(),"y")</f>
        <v>42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1044</v>
      </c>
      <c r="C7" s="145"/>
      <c r="D7" s="145"/>
      <c r="E7" s="142" t="s">
        <v>1045</v>
      </c>
      <c r="F7" s="140"/>
      <c r="G7" s="140"/>
      <c r="H7" s="140"/>
      <c r="I7" s="140"/>
      <c r="J7" s="140"/>
      <c r="K7" s="140"/>
      <c r="L7" s="142" t="s">
        <v>1046</v>
      </c>
      <c r="M7" s="141"/>
      <c r="N7" s="150">
        <f ca="1">(B2-E3)/365</f>
        <v>14.158904109589042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1047</v>
      </c>
      <c r="C8" s="145"/>
      <c r="D8" s="145"/>
      <c r="E8" s="142" t="s">
        <v>1971</v>
      </c>
      <c r="F8" s="140"/>
      <c r="G8" s="140"/>
      <c r="H8" s="140"/>
      <c r="I8" s="140"/>
      <c r="J8" s="140"/>
      <c r="K8" s="140"/>
      <c r="L8" s="140" t="s">
        <v>1972</v>
      </c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1048</v>
      </c>
      <c r="C9" s="145"/>
      <c r="D9" s="145"/>
      <c r="E9" s="145" t="s">
        <v>1970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1049</v>
      </c>
      <c r="C10" s="145"/>
      <c r="D10" s="145"/>
      <c r="E10" s="145" t="s">
        <v>1050</v>
      </c>
      <c r="F10" s="145"/>
      <c r="G10" s="145"/>
      <c r="H10" s="145"/>
      <c r="I10" s="145"/>
      <c r="J10" s="145"/>
      <c r="K10" s="145"/>
      <c r="L10" s="145"/>
      <c r="M10" s="145" t="s">
        <v>1051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1052</v>
      </c>
      <c r="C11" s="145"/>
      <c r="D11" s="145"/>
      <c r="E11" s="145" t="s">
        <v>1053</v>
      </c>
      <c r="F11" s="145"/>
      <c r="G11" s="145"/>
      <c r="H11" s="145"/>
      <c r="I11" s="145"/>
      <c r="J11" s="145" t="s">
        <v>1054</v>
      </c>
      <c r="K11" s="145"/>
      <c r="L11" s="145"/>
      <c r="M11" s="145"/>
      <c r="N11" s="145"/>
      <c r="O11" s="145" t="s">
        <v>1055</v>
      </c>
      <c r="P11" s="145"/>
      <c r="Q11" s="145"/>
      <c r="R11" s="145" t="s">
        <v>1056</v>
      </c>
      <c r="S11" s="145"/>
      <c r="T11" s="152"/>
    </row>
    <row r="12" spans="2:34" ht="19.5" customHeight="1" x14ac:dyDescent="0.15">
      <c r="B12" s="144"/>
      <c r="C12" s="145"/>
      <c r="D12" s="145"/>
      <c r="E12" s="145" t="s">
        <v>1057</v>
      </c>
      <c r="F12" s="145"/>
      <c r="G12" s="145"/>
      <c r="H12" s="145"/>
      <c r="I12" s="145"/>
      <c r="J12" s="206">
        <v>39650</v>
      </c>
      <c r="K12" s="145"/>
      <c r="L12" s="145"/>
      <c r="M12" s="145"/>
      <c r="N12" s="145"/>
      <c r="O12" s="145"/>
      <c r="P12" s="145"/>
      <c r="Q12" s="145"/>
      <c r="R12" s="145" t="s">
        <v>1058</v>
      </c>
      <c r="S12" s="145"/>
      <c r="T12" s="152"/>
    </row>
    <row r="13" spans="2:34" ht="19.5" customHeight="1" x14ac:dyDescent="0.15">
      <c r="B13" s="144"/>
      <c r="C13" s="145"/>
      <c r="D13" s="145"/>
      <c r="E13" s="145" t="s">
        <v>1059</v>
      </c>
      <c r="F13" s="145"/>
      <c r="G13" s="145"/>
      <c r="H13" s="145"/>
      <c r="I13" s="145"/>
      <c r="J13" s="206">
        <v>39648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1060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1061</v>
      </c>
      <c r="F16" s="145"/>
      <c r="G16" s="145" t="s">
        <v>1062</v>
      </c>
      <c r="H16" s="145"/>
      <c r="I16" s="145"/>
      <c r="J16" s="145"/>
      <c r="K16" s="145"/>
      <c r="L16" s="145"/>
      <c r="M16" s="145"/>
      <c r="N16" s="145" t="s">
        <v>1063</v>
      </c>
      <c r="O16" s="145"/>
      <c r="P16" s="145"/>
      <c r="Q16" s="145" t="s">
        <v>1064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1065</v>
      </c>
      <c r="F17" s="145"/>
      <c r="G17" s="145" t="s">
        <v>1066</v>
      </c>
      <c r="H17" s="145"/>
      <c r="I17" s="145"/>
      <c r="J17" s="145"/>
      <c r="K17" s="145"/>
      <c r="L17" s="145"/>
      <c r="M17" s="145"/>
      <c r="N17" s="145" t="s">
        <v>1067</v>
      </c>
      <c r="O17" s="145"/>
      <c r="P17" s="145"/>
      <c r="Q17" s="145" t="s">
        <v>1068</v>
      </c>
      <c r="R17" s="145"/>
      <c r="S17" s="145"/>
      <c r="T17" s="152"/>
    </row>
    <row r="18" spans="2:20" ht="19.5" customHeight="1" x14ac:dyDescent="0.15">
      <c r="B18" s="144" t="s">
        <v>1069</v>
      </c>
      <c r="C18" s="145"/>
      <c r="D18" s="145"/>
      <c r="E18" s="142" t="s">
        <v>1061</v>
      </c>
      <c r="F18" s="140"/>
      <c r="G18" s="140"/>
      <c r="H18" s="140"/>
      <c r="I18" s="140" t="s">
        <v>1070</v>
      </c>
      <c r="J18" s="140"/>
      <c r="K18" s="140"/>
      <c r="L18" s="140"/>
      <c r="M18" s="141"/>
      <c r="N18" s="145" t="s">
        <v>1071</v>
      </c>
      <c r="O18" s="145"/>
      <c r="P18" s="145"/>
      <c r="Q18" s="145" t="s">
        <v>1180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1072</v>
      </c>
      <c r="F19" s="140"/>
      <c r="G19" s="140"/>
      <c r="H19" s="141"/>
      <c r="I19" s="142" t="s">
        <v>1204</v>
      </c>
      <c r="J19" s="140"/>
      <c r="K19" s="140" t="s">
        <v>1203</v>
      </c>
      <c r="L19" s="140"/>
      <c r="M19" s="141"/>
      <c r="N19" s="145" t="s">
        <v>1073</v>
      </c>
      <c r="O19" s="145"/>
      <c r="P19" s="145"/>
      <c r="Q19" s="145" t="s">
        <v>1181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1074</v>
      </c>
      <c r="C23" s="158"/>
      <c r="D23" s="159"/>
      <c r="E23" s="142" t="s">
        <v>1075</v>
      </c>
      <c r="F23" s="140"/>
      <c r="G23" s="140"/>
      <c r="H23" s="140"/>
      <c r="I23" s="140"/>
      <c r="J23" s="141"/>
      <c r="K23" s="140" t="s">
        <v>1076</v>
      </c>
      <c r="L23" s="140"/>
      <c r="M23" s="141"/>
      <c r="N23" s="140" t="s">
        <v>1077</v>
      </c>
      <c r="O23" s="141"/>
      <c r="P23" s="140" t="s">
        <v>1078</v>
      </c>
      <c r="Q23" s="141"/>
      <c r="R23" s="181" t="s">
        <v>1079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8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 t="shared" si="0"/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 t="shared" si="0"/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1080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1081</v>
      </c>
      <c r="C30" s="145"/>
      <c r="D30" s="145"/>
      <c r="E30" s="145" t="s">
        <v>1082</v>
      </c>
      <c r="F30" s="145"/>
      <c r="G30" s="145"/>
      <c r="H30" s="145" t="s">
        <v>1083</v>
      </c>
      <c r="I30" s="145"/>
      <c r="J30" s="145" t="s">
        <v>1084</v>
      </c>
      <c r="K30" s="145"/>
      <c r="L30" s="145"/>
      <c r="M30" s="145" t="s">
        <v>1085</v>
      </c>
      <c r="N30" s="145"/>
      <c r="O30" s="145"/>
      <c r="P30" s="145" t="s">
        <v>1086</v>
      </c>
      <c r="Q30" s="145"/>
      <c r="R30" s="145"/>
      <c r="S30" s="145" t="s">
        <v>1087</v>
      </c>
      <c r="T30" s="152"/>
    </row>
    <row r="31" spans="2:20" ht="19.5" customHeight="1" x14ac:dyDescent="0.15">
      <c r="B31" s="144"/>
      <c r="C31" s="145"/>
      <c r="D31" s="145"/>
      <c r="E31" s="142" t="s">
        <v>1088</v>
      </c>
      <c r="F31" s="140"/>
      <c r="G31" s="141"/>
      <c r="H31" s="142" t="s">
        <v>1089</v>
      </c>
      <c r="I31" s="141"/>
      <c r="J31" s="155">
        <v>20319</v>
      </c>
      <c r="K31" s="203"/>
      <c r="L31" s="204"/>
      <c r="M31" s="142" t="s">
        <v>1090</v>
      </c>
      <c r="N31" s="140"/>
      <c r="O31" s="141"/>
      <c r="P31" s="142" t="s">
        <v>1091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1092</v>
      </c>
      <c r="F32" s="145"/>
      <c r="G32" s="145"/>
      <c r="H32" s="145" t="s">
        <v>1093</v>
      </c>
      <c r="I32" s="145"/>
      <c r="J32" s="154">
        <v>20639</v>
      </c>
      <c r="K32" s="154"/>
      <c r="L32" s="154"/>
      <c r="M32" s="145" t="s">
        <v>1094</v>
      </c>
      <c r="N32" s="145"/>
      <c r="O32" s="145"/>
      <c r="P32" s="145" t="s">
        <v>1095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1096</v>
      </c>
      <c r="F33" s="145"/>
      <c r="G33" s="145"/>
      <c r="H33" s="145" t="s">
        <v>1097</v>
      </c>
      <c r="I33" s="145"/>
      <c r="J33" s="154">
        <v>31382</v>
      </c>
      <c r="K33" s="154"/>
      <c r="L33" s="154"/>
      <c r="M33" s="145" t="s">
        <v>1098</v>
      </c>
      <c r="N33" s="145"/>
      <c r="O33" s="145"/>
      <c r="P33" s="145" t="s">
        <v>1099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I19:J19"/>
    <mergeCell ref="K19:M19"/>
    <mergeCell ref="R5:T9"/>
    <mergeCell ref="B6:D6"/>
    <mergeCell ref="E6:K6"/>
    <mergeCell ref="L6:M6"/>
    <mergeCell ref="N6:Q6"/>
    <mergeCell ref="B7:D7"/>
    <mergeCell ref="B9:D9"/>
    <mergeCell ref="E9:Q9"/>
    <mergeCell ref="J12:N12"/>
    <mergeCell ref="R12:T12"/>
    <mergeCell ref="E13:I13"/>
    <mergeCell ref="J13:N13"/>
    <mergeCell ref="R13:T13"/>
    <mergeCell ref="E14:I14"/>
    <mergeCell ref="J14:N14"/>
    <mergeCell ref="R14:T14"/>
    <mergeCell ref="B10:D10"/>
    <mergeCell ref="E10:L10"/>
    <mergeCell ref="M10:O10"/>
    <mergeCell ref="B1:T1"/>
    <mergeCell ref="B2:D2"/>
    <mergeCell ref="B3:D3"/>
    <mergeCell ref="E3:K3"/>
    <mergeCell ref="L3:N3"/>
    <mergeCell ref="O3:T3"/>
    <mergeCell ref="E8:K8"/>
    <mergeCell ref="L8:Q8"/>
    <mergeCell ref="E7:K7"/>
    <mergeCell ref="L7:M7"/>
    <mergeCell ref="N7:Q7"/>
    <mergeCell ref="B8:D8"/>
    <mergeCell ref="B5:D5"/>
    <mergeCell ref="E5:K5"/>
    <mergeCell ref="L5:M5"/>
    <mergeCell ref="N5:Q5"/>
    <mergeCell ref="P10:T10"/>
    <mergeCell ref="B11:D14"/>
    <mergeCell ref="E11:I11"/>
    <mergeCell ref="J11:N11"/>
    <mergeCell ref="O11:Q14"/>
    <mergeCell ref="R11:T11"/>
    <mergeCell ref="E12:I12"/>
    <mergeCell ref="B15:D17"/>
    <mergeCell ref="E15:T15"/>
    <mergeCell ref="E16:F16"/>
    <mergeCell ref="G16:M16"/>
    <mergeCell ref="N16:P16"/>
    <mergeCell ref="Q16:T16"/>
    <mergeCell ref="E17:F17"/>
    <mergeCell ref="G17:M17"/>
    <mergeCell ref="N17:P17"/>
    <mergeCell ref="Q17:T17"/>
    <mergeCell ref="I20:M20"/>
    <mergeCell ref="N20:P20"/>
    <mergeCell ref="Q20:T20"/>
    <mergeCell ref="E21:H21"/>
    <mergeCell ref="I21:M21"/>
    <mergeCell ref="N21:P21"/>
    <mergeCell ref="Q21:T21"/>
    <mergeCell ref="B18:D22"/>
    <mergeCell ref="E18:H18"/>
    <mergeCell ref="I18:M18"/>
    <mergeCell ref="N18:P18"/>
    <mergeCell ref="Q18:T18"/>
    <mergeCell ref="E19:H19"/>
    <mergeCell ref="N19:P19"/>
    <mergeCell ref="Q19:T19"/>
    <mergeCell ref="E20:H20"/>
    <mergeCell ref="E22:H22"/>
    <mergeCell ref="I22:M22"/>
    <mergeCell ref="N22:P22"/>
    <mergeCell ref="Q22:T22"/>
    <mergeCell ref="B23:D29"/>
    <mergeCell ref="E23:J23"/>
    <mergeCell ref="K23:M23"/>
    <mergeCell ref="N23:O23"/>
    <mergeCell ref="P23:Q23"/>
    <mergeCell ref="R23:T23"/>
    <mergeCell ref="E25:G25"/>
    <mergeCell ref="H25:J25"/>
    <mergeCell ref="K25:M25"/>
    <mergeCell ref="N25:O25"/>
    <mergeCell ref="P25:Q25"/>
    <mergeCell ref="R25:T25"/>
    <mergeCell ref="E24:G24"/>
    <mergeCell ref="H24:J24"/>
    <mergeCell ref="K24:M24"/>
    <mergeCell ref="N24:O24"/>
    <mergeCell ref="P24:Q24"/>
    <mergeCell ref="R24:T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1"/>
  <dimension ref="B1:AH35"/>
  <sheetViews>
    <sheetView showGridLines="0" workbookViewId="0">
      <selection activeCell="O3" sqref="O3:T3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38961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40978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114</v>
      </c>
      <c r="AB3" s="140"/>
      <c r="AC3" s="140"/>
      <c r="AD3" s="141"/>
      <c r="AE3" s="142" t="s">
        <v>115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233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215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30998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41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216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19.594520547945205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234</v>
      </c>
      <c r="F8" s="140"/>
      <c r="G8" s="140"/>
      <c r="H8" s="140"/>
      <c r="I8" s="140"/>
      <c r="J8" s="140"/>
      <c r="K8" s="142" t="s">
        <v>235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217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218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219</v>
      </c>
      <c r="F12" s="145"/>
      <c r="G12" s="145"/>
      <c r="H12" s="145"/>
      <c r="I12" s="145"/>
      <c r="J12" s="145" t="s">
        <v>220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221</v>
      </c>
      <c r="F19" s="140"/>
      <c r="G19" s="140"/>
      <c r="H19" s="141"/>
      <c r="I19" s="142" t="s">
        <v>231</v>
      </c>
      <c r="J19" s="140"/>
      <c r="K19" s="141"/>
      <c r="L19" s="140" t="s">
        <v>232</v>
      </c>
      <c r="M19" s="141"/>
      <c r="N19" s="145">
        <v>2009.02</v>
      </c>
      <c r="O19" s="145"/>
      <c r="P19" s="145"/>
      <c r="Q19" s="145" t="s">
        <v>236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37469</v>
      </c>
      <c r="F24" s="140"/>
      <c r="G24" s="141"/>
      <c r="H24" s="155">
        <v>38168</v>
      </c>
      <c r="I24" s="140"/>
      <c r="J24" s="141"/>
      <c r="K24" s="142" t="s">
        <v>222</v>
      </c>
      <c r="L24" s="140"/>
      <c r="M24" s="141"/>
      <c r="N24" s="153" t="s">
        <v>223</v>
      </c>
      <c r="O24" s="149"/>
      <c r="P24" s="140" t="s">
        <v>203</v>
      </c>
      <c r="Q24" s="141"/>
      <c r="R24" s="138">
        <f>(H24-E24)/365</f>
        <v>1.9150684931506849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38231</v>
      </c>
      <c r="F25" s="140"/>
      <c r="G25" s="141"/>
      <c r="H25" s="155">
        <v>38595</v>
      </c>
      <c r="I25" s="140"/>
      <c r="J25" s="141"/>
      <c r="K25" s="142" t="s">
        <v>224</v>
      </c>
      <c r="L25" s="140"/>
      <c r="M25" s="141"/>
      <c r="N25" s="148" t="s">
        <v>225</v>
      </c>
      <c r="O25" s="149"/>
      <c r="P25" s="142" t="s">
        <v>203</v>
      </c>
      <c r="Q25" s="141"/>
      <c r="R25" s="138">
        <f>(H25-E25)/365</f>
        <v>0.99726027397260275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2.9123287671232876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226</v>
      </c>
      <c r="F31" s="140"/>
      <c r="G31" s="141"/>
      <c r="H31" s="142" t="s">
        <v>227</v>
      </c>
      <c r="I31" s="141"/>
      <c r="J31" s="155" t="s">
        <v>228</v>
      </c>
      <c r="K31" s="140"/>
      <c r="L31" s="141"/>
      <c r="M31" s="142" t="s">
        <v>175</v>
      </c>
      <c r="N31" s="140"/>
      <c r="O31" s="141"/>
      <c r="P31" s="142" t="s">
        <v>207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8:J8"/>
    <mergeCell ref="K8:Q8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S33:T33"/>
    <mergeCell ref="S30:T30"/>
    <mergeCell ref="E31:G31"/>
    <mergeCell ref="H31:I31"/>
    <mergeCell ref="J31:L31"/>
    <mergeCell ref="M31:O31"/>
    <mergeCell ref="P31:R31"/>
    <mergeCell ref="S31:T31"/>
    <mergeCell ref="I19:K19"/>
    <mergeCell ref="L19:M19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M33:O33"/>
    <mergeCell ref="P33:R33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5:G25"/>
    <mergeCell ref="H25:J25"/>
    <mergeCell ref="K25:M25"/>
    <mergeCell ref="N25:O25"/>
    <mergeCell ref="P25:Q25"/>
    <mergeCell ref="R25:T25"/>
    <mergeCell ref="E24:G24"/>
    <mergeCell ref="H24:J24"/>
    <mergeCell ref="K24:M24"/>
    <mergeCell ref="N24:O24"/>
    <mergeCell ref="P24:Q24"/>
    <mergeCell ref="R24:T24"/>
    <mergeCell ref="E27:G27"/>
    <mergeCell ref="H27:J27"/>
    <mergeCell ref="K27:M27"/>
    <mergeCell ref="N27:O27"/>
    <mergeCell ref="P27:Q27"/>
    <mergeCell ref="R27:T27"/>
    <mergeCell ref="I20:M20"/>
    <mergeCell ref="N20:P20"/>
    <mergeCell ref="Q20:T20"/>
    <mergeCell ref="E21:H21"/>
    <mergeCell ref="I21:M21"/>
    <mergeCell ref="N21:P21"/>
    <mergeCell ref="Q21:T21"/>
    <mergeCell ref="B18:D22"/>
    <mergeCell ref="E18:H18"/>
    <mergeCell ref="I18:M18"/>
    <mergeCell ref="N18:P18"/>
    <mergeCell ref="Q18:T18"/>
    <mergeCell ref="E19:H19"/>
    <mergeCell ref="N19:P19"/>
    <mergeCell ref="Q19:T19"/>
    <mergeCell ref="E20:H20"/>
    <mergeCell ref="E22:H22"/>
    <mergeCell ref="I22:M22"/>
    <mergeCell ref="N22:P22"/>
    <mergeCell ref="Q22:T22"/>
    <mergeCell ref="B15:D17"/>
    <mergeCell ref="E15:T15"/>
    <mergeCell ref="E16:F16"/>
    <mergeCell ref="G16:M16"/>
    <mergeCell ref="N16:P16"/>
    <mergeCell ref="Q16:T16"/>
    <mergeCell ref="E17:F17"/>
    <mergeCell ref="G17:M17"/>
    <mergeCell ref="N17:P17"/>
    <mergeCell ref="Q17:T17"/>
    <mergeCell ref="J12:N12"/>
    <mergeCell ref="R12:T12"/>
    <mergeCell ref="E13:I13"/>
    <mergeCell ref="J13:N13"/>
    <mergeCell ref="R13:T13"/>
    <mergeCell ref="E14:I14"/>
    <mergeCell ref="J14:N14"/>
    <mergeCell ref="R14:T14"/>
    <mergeCell ref="B10:D10"/>
    <mergeCell ref="E10:L10"/>
    <mergeCell ref="M10:O10"/>
    <mergeCell ref="P10:T10"/>
    <mergeCell ref="B11:D14"/>
    <mergeCell ref="E11:I11"/>
    <mergeCell ref="J11:N11"/>
    <mergeCell ref="O11:Q14"/>
    <mergeCell ref="R11:T11"/>
    <mergeCell ref="E12:I12"/>
    <mergeCell ref="R5:T9"/>
    <mergeCell ref="B6:D6"/>
    <mergeCell ref="E6:K6"/>
    <mergeCell ref="L6:M6"/>
    <mergeCell ref="N6:Q6"/>
    <mergeCell ref="B7:D7"/>
    <mergeCell ref="B1:T1"/>
    <mergeCell ref="B2:D2"/>
    <mergeCell ref="B3:D3"/>
    <mergeCell ref="E3:K3"/>
    <mergeCell ref="L3:N3"/>
    <mergeCell ref="O3:T3"/>
    <mergeCell ref="E7:K7"/>
    <mergeCell ref="L7:M7"/>
    <mergeCell ref="N7:Q7"/>
    <mergeCell ref="B8:D8"/>
    <mergeCell ref="B9:D9"/>
    <mergeCell ref="E9:Q9"/>
    <mergeCell ref="B5:D5"/>
    <mergeCell ref="E5:K5"/>
    <mergeCell ref="L5:M5"/>
    <mergeCell ref="N5:Q5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3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40858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41239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536</v>
      </c>
      <c r="AB3" s="140"/>
      <c r="AC3" s="140"/>
      <c r="AD3" s="141"/>
      <c r="AE3" s="142" t="s">
        <v>1228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632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633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27666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50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634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14.397260273972602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666</v>
      </c>
      <c r="F8" s="140"/>
      <c r="G8" s="140"/>
      <c r="H8" s="140"/>
      <c r="I8" s="140"/>
      <c r="J8" s="141"/>
      <c r="K8" s="142" t="s">
        <v>665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635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636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637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520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521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638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22.5" customHeight="1" x14ac:dyDescent="0.15">
      <c r="B19" s="144"/>
      <c r="C19" s="145"/>
      <c r="D19" s="145"/>
      <c r="E19" s="142" t="s">
        <v>639</v>
      </c>
      <c r="F19" s="140"/>
      <c r="G19" s="140"/>
      <c r="H19" s="141"/>
      <c r="I19" s="208" t="s">
        <v>668</v>
      </c>
      <c r="J19" s="209"/>
      <c r="K19" s="209"/>
      <c r="L19" s="140" t="s">
        <v>667</v>
      </c>
      <c r="M19" s="141"/>
      <c r="N19" s="145">
        <v>2011.08</v>
      </c>
      <c r="O19" s="145"/>
      <c r="P19" s="145"/>
      <c r="Q19" s="145" t="s">
        <v>669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640</v>
      </c>
      <c r="F20" s="140"/>
      <c r="G20" s="140"/>
      <c r="H20" s="141"/>
      <c r="I20" s="140" t="s">
        <v>641</v>
      </c>
      <c r="J20" s="140"/>
      <c r="K20" s="140"/>
      <c r="L20" s="140"/>
      <c r="M20" s="141"/>
      <c r="N20" s="145">
        <v>2002.02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 t="s">
        <v>642</v>
      </c>
      <c r="F21" s="140"/>
      <c r="G21" s="140"/>
      <c r="H21" s="141"/>
      <c r="I21" s="140" t="s">
        <v>643</v>
      </c>
      <c r="J21" s="140"/>
      <c r="K21" s="140"/>
      <c r="L21" s="140"/>
      <c r="M21" s="141"/>
      <c r="N21" s="145">
        <v>1994.02</v>
      </c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39222</v>
      </c>
      <c r="F24" s="140"/>
      <c r="G24" s="141"/>
      <c r="H24" s="155">
        <v>40318</v>
      </c>
      <c r="I24" s="140"/>
      <c r="J24" s="141"/>
      <c r="K24" s="142" t="s">
        <v>644</v>
      </c>
      <c r="L24" s="140"/>
      <c r="M24" s="141"/>
      <c r="N24" s="140" t="s">
        <v>645</v>
      </c>
      <c r="O24" s="141"/>
      <c r="P24" s="140" t="s">
        <v>646</v>
      </c>
      <c r="Q24" s="141"/>
      <c r="R24" s="138">
        <f>(H24-E24)/365</f>
        <v>3.0027397260273974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38889</v>
      </c>
      <c r="F25" s="140"/>
      <c r="G25" s="141"/>
      <c r="H25" s="155">
        <v>39217</v>
      </c>
      <c r="I25" s="140"/>
      <c r="J25" s="141"/>
      <c r="K25" s="142" t="s">
        <v>647</v>
      </c>
      <c r="L25" s="140"/>
      <c r="M25" s="141"/>
      <c r="N25" s="142" t="s">
        <v>648</v>
      </c>
      <c r="O25" s="141"/>
      <c r="P25" s="142" t="s">
        <v>649</v>
      </c>
      <c r="Q25" s="141"/>
      <c r="R25" s="138">
        <f>(H25-E25)/365</f>
        <v>0.89863013698630134</v>
      </c>
      <c r="S25" s="138"/>
      <c r="T25" s="139"/>
    </row>
    <row r="26" spans="2:20" ht="31.5" customHeight="1" x14ac:dyDescent="0.15">
      <c r="B26" s="160"/>
      <c r="C26" s="161"/>
      <c r="D26" s="162"/>
      <c r="E26" s="155">
        <v>37438</v>
      </c>
      <c r="F26" s="140"/>
      <c r="G26" s="141"/>
      <c r="H26" s="155">
        <v>38888</v>
      </c>
      <c r="I26" s="140"/>
      <c r="J26" s="141"/>
      <c r="K26" s="207" t="s">
        <v>650</v>
      </c>
      <c r="L26" s="140"/>
      <c r="M26" s="141"/>
      <c r="N26" s="142" t="s">
        <v>651</v>
      </c>
      <c r="O26" s="141"/>
      <c r="P26" s="142" t="s">
        <v>652</v>
      </c>
      <c r="Q26" s="141"/>
      <c r="R26" s="138">
        <f>(H26-E26)/365</f>
        <v>3.9726027397260273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7.8739726027397259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653</v>
      </c>
      <c r="F31" s="140"/>
      <c r="G31" s="141"/>
      <c r="H31" s="142" t="s">
        <v>548</v>
      </c>
      <c r="I31" s="141"/>
      <c r="J31" s="155" t="s">
        <v>654</v>
      </c>
      <c r="K31" s="140"/>
      <c r="L31" s="141"/>
      <c r="M31" s="142" t="s">
        <v>655</v>
      </c>
      <c r="N31" s="140"/>
      <c r="O31" s="141"/>
      <c r="P31" s="142" t="s">
        <v>555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656</v>
      </c>
      <c r="F32" s="145"/>
      <c r="G32" s="145"/>
      <c r="H32" s="145" t="s">
        <v>528</v>
      </c>
      <c r="I32" s="145"/>
      <c r="J32" s="154" t="s">
        <v>657</v>
      </c>
      <c r="K32" s="145"/>
      <c r="L32" s="145"/>
      <c r="M32" s="145" t="s">
        <v>553</v>
      </c>
      <c r="N32" s="145"/>
      <c r="O32" s="145"/>
      <c r="P32" s="145" t="s">
        <v>530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658</v>
      </c>
      <c r="F33" s="145"/>
      <c r="G33" s="145"/>
      <c r="H33" s="145" t="s">
        <v>659</v>
      </c>
      <c r="I33" s="145"/>
      <c r="J33" s="154" t="s">
        <v>660</v>
      </c>
      <c r="K33" s="145"/>
      <c r="L33" s="145"/>
      <c r="M33" s="145" t="s">
        <v>661</v>
      </c>
      <c r="N33" s="145"/>
      <c r="O33" s="145"/>
      <c r="P33" s="145" t="s">
        <v>662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663</v>
      </c>
      <c r="F34" s="145"/>
      <c r="G34" s="145"/>
      <c r="H34" s="145" t="s">
        <v>659</v>
      </c>
      <c r="I34" s="145"/>
      <c r="J34" s="145" t="s">
        <v>664</v>
      </c>
      <c r="K34" s="145"/>
      <c r="L34" s="145"/>
      <c r="M34" s="145" t="s">
        <v>553</v>
      </c>
      <c r="N34" s="145"/>
      <c r="O34" s="145"/>
      <c r="P34" s="145" t="s">
        <v>555</v>
      </c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AA3:AD3"/>
    <mergeCell ref="AE3:AH3"/>
    <mergeCell ref="E8:J8"/>
    <mergeCell ref="K8:Q8"/>
    <mergeCell ref="I19:K19"/>
    <mergeCell ref="L19:M19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S33:T33"/>
    <mergeCell ref="S30:T30"/>
    <mergeCell ref="E31:G31"/>
    <mergeCell ref="H31:I31"/>
    <mergeCell ref="J31:L31"/>
    <mergeCell ref="M31:O31"/>
    <mergeCell ref="P31:R31"/>
    <mergeCell ref="S31:T31"/>
    <mergeCell ref="W3:Z3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M33:O33"/>
    <mergeCell ref="P33:R33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5:G25"/>
    <mergeCell ref="H25:J25"/>
    <mergeCell ref="K25:M25"/>
    <mergeCell ref="N25:O25"/>
    <mergeCell ref="P25:Q25"/>
    <mergeCell ref="R25:T25"/>
    <mergeCell ref="E24:G24"/>
    <mergeCell ref="H24:J24"/>
    <mergeCell ref="K24:M24"/>
    <mergeCell ref="N24:O24"/>
    <mergeCell ref="P24:Q24"/>
    <mergeCell ref="R24:T24"/>
    <mergeCell ref="E27:G27"/>
    <mergeCell ref="H27:J27"/>
    <mergeCell ref="K27:M27"/>
    <mergeCell ref="N27:O27"/>
    <mergeCell ref="P27:Q27"/>
    <mergeCell ref="R27:T27"/>
    <mergeCell ref="I20:M20"/>
    <mergeCell ref="N20:P20"/>
    <mergeCell ref="Q20:T20"/>
    <mergeCell ref="E21:H21"/>
    <mergeCell ref="I21:M21"/>
    <mergeCell ref="N21:P21"/>
    <mergeCell ref="Q21:T21"/>
    <mergeCell ref="B18:D22"/>
    <mergeCell ref="E18:H18"/>
    <mergeCell ref="I18:M18"/>
    <mergeCell ref="N18:P18"/>
    <mergeCell ref="Q18:T18"/>
    <mergeCell ref="E19:H19"/>
    <mergeCell ref="N19:P19"/>
    <mergeCell ref="Q19:T19"/>
    <mergeCell ref="E20:H20"/>
    <mergeCell ref="E22:H22"/>
    <mergeCell ref="I22:M22"/>
    <mergeCell ref="N22:P22"/>
    <mergeCell ref="Q22:T22"/>
    <mergeCell ref="B15:D17"/>
    <mergeCell ref="E15:T15"/>
    <mergeCell ref="E16:F16"/>
    <mergeCell ref="G16:M16"/>
    <mergeCell ref="N16:P16"/>
    <mergeCell ref="Q16:T16"/>
    <mergeCell ref="E17:F17"/>
    <mergeCell ref="G17:M17"/>
    <mergeCell ref="N17:P17"/>
    <mergeCell ref="Q17:T17"/>
    <mergeCell ref="J12:N12"/>
    <mergeCell ref="R12:T12"/>
    <mergeCell ref="E13:I13"/>
    <mergeCell ref="J13:N13"/>
    <mergeCell ref="R13:T13"/>
    <mergeCell ref="E14:I14"/>
    <mergeCell ref="J14:N14"/>
    <mergeCell ref="R14:T14"/>
    <mergeCell ref="B10:D10"/>
    <mergeCell ref="E10:L10"/>
    <mergeCell ref="M10:O10"/>
    <mergeCell ref="P10:T10"/>
    <mergeCell ref="B11:D14"/>
    <mergeCell ref="E11:I11"/>
    <mergeCell ref="J11:N11"/>
    <mergeCell ref="O11:Q14"/>
    <mergeCell ref="R11:T11"/>
    <mergeCell ref="E12:I12"/>
    <mergeCell ref="R5:T9"/>
    <mergeCell ref="B6:D6"/>
    <mergeCell ref="E6:K6"/>
    <mergeCell ref="L6:M6"/>
    <mergeCell ref="N6:Q6"/>
    <mergeCell ref="B7:D7"/>
    <mergeCell ref="B1:T1"/>
    <mergeCell ref="B2:D2"/>
    <mergeCell ref="B3:D3"/>
    <mergeCell ref="E3:K3"/>
    <mergeCell ref="L3:N3"/>
    <mergeCell ref="O3:T3"/>
    <mergeCell ref="E7:K7"/>
    <mergeCell ref="L7:M7"/>
    <mergeCell ref="N7:Q7"/>
    <mergeCell ref="B8:D8"/>
    <mergeCell ref="B9:D9"/>
    <mergeCell ref="E9:Q9"/>
    <mergeCell ref="B5:D5"/>
    <mergeCell ref="E5:K5"/>
    <mergeCell ref="L5:M5"/>
    <mergeCell ref="N5:Q5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6"/>
  <dimension ref="B1:AH35"/>
  <sheetViews>
    <sheetView showGridLines="0" workbookViewId="0">
      <selection activeCell="E9" sqref="E9:Q9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40933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41121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739</v>
      </c>
      <c r="AB3" s="140"/>
      <c r="AC3" s="140"/>
      <c r="AD3" s="141"/>
      <c r="AE3" s="142" t="s">
        <v>1230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722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537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30668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42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723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14.191780821917808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724</v>
      </c>
      <c r="F8" s="140"/>
      <c r="G8" s="140"/>
      <c r="H8" s="140"/>
      <c r="I8" s="140"/>
      <c r="J8" s="141"/>
      <c r="K8" s="140" t="s">
        <v>725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1251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726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 t="s">
        <v>727</v>
      </c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728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520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521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729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730</v>
      </c>
      <c r="F19" s="140"/>
      <c r="G19" s="140"/>
      <c r="H19" s="141"/>
      <c r="I19" s="142" t="s">
        <v>731</v>
      </c>
      <c r="J19" s="140"/>
      <c r="K19" s="141"/>
      <c r="L19" s="140" t="s">
        <v>732</v>
      </c>
      <c r="M19" s="141"/>
      <c r="N19" s="145">
        <v>2008.2</v>
      </c>
      <c r="O19" s="145"/>
      <c r="P19" s="145"/>
      <c r="Q19" s="145" t="s">
        <v>692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733</v>
      </c>
      <c r="F31" s="140"/>
      <c r="G31" s="141"/>
      <c r="H31" s="142" t="s">
        <v>734</v>
      </c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735</v>
      </c>
      <c r="F32" s="145"/>
      <c r="G32" s="145"/>
      <c r="H32" s="145" t="s">
        <v>548</v>
      </c>
      <c r="I32" s="145"/>
      <c r="J32" s="154">
        <v>20624</v>
      </c>
      <c r="K32" s="145"/>
      <c r="L32" s="145"/>
      <c r="M32" s="145" t="s">
        <v>532</v>
      </c>
      <c r="N32" s="145"/>
      <c r="O32" s="145"/>
      <c r="P32" s="145" t="s">
        <v>555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736</v>
      </c>
      <c r="F33" s="145"/>
      <c r="G33" s="145"/>
      <c r="H33" s="145" t="s">
        <v>528</v>
      </c>
      <c r="I33" s="145"/>
      <c r="J33" s="154">
        <v>24439</v>
      </c>
      <c r="K33" s="145"/>
      <c r="L33" s="145"/>
      <c r="M33" s="145" t="s">
        <v>553</v>
      </c>
      <c r="N33" s="145"/>
      <c r="O33" s="145"/>
      <c r="P33" s="145" t="s">
        <v>530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737</v>
      </c>
      <c r="F34" s="145"/>
      <c r="G34" s="145"/>
      <c r="H34" s="145" t="s">
        <v>738</v>
      </c>
      <c r="I34" s="145"/>
      <c r="J34" s="154">
        <v>31358</v>
      </c>
      <c r="K34" s="145"/>
      <c r="L34" s="145"/>
      <c r="M34" s="145" t="s">
        <v>532</v>
      </c>
      <c r="N34" s="145"/>
      <c r="O34" s="145"/>
      <c r="P34" s="145" t="s">
        <v>555</v>
      </c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K19"/>
    <mergeCell ref="L19:M19"/>
    <mergeCell ref="N19:P19"/>
    <mergeCell ref="Q19:T19"/>
    <mergeCell ref="E20:H20"/>
    <mergeCell ref="I20:M20"/>
    <mergeCell ref="N20:P20"/>
    <mergeCell ref="Q20:T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1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40677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41152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536</v>
      </c>
      <c r="AB3" s="140"/>
      <c r="AC3" s="140"/>
      <c r="AD3" s="141"/>
      <c r="AE3" s="142" t="s">
        <v>1228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894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633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29343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45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875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14.893150684931507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876</v>
      </c>
      <c r="F8" s="140"/>
      <c r="G8" s="140"/>
      <c r="H8" s="140"/>
      <c r="I8" s="140"/>
      <c r="J8" s="141"/>
      <c r="K8" s="140" t="s">
        <v>877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878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879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 t="s">
        <v>880</v>
      </c>
      <c r="S11" s="145"/>
      <c r="T11" s="152"/>
    </row>
    <row r="12" spans="2:34" ht="19.5" customHeight="1" x14ac:dyDescent="0.15">
      <c r="B12" s="144"/>
      <c r="C12" s="145"/>
      <c r="D12" s="145"/>
      <c r="E12" s="145" t="s">
        <v>881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 t="s">
        <v>882</v>
      </c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883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520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521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884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1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885</v>
      </c>
      <c r="F19" s="140"/>
      <c r="G19" s="140"/>
      <c r="H19" s="141"/>
      <c r="I19" s="142" t="s">
        <v>896</v>
      </c>
      <c r="J19" s="140"/>
      <c r="K19" s="141"/>
      <c r="L19" s="140" t="s">
        <v>895</v>
      </c>
      <c r="M19" s="141"/>
      <c r="N19" s="145">
        <v>2010.2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886</v>
      </c>
      <c r="F31" s="140"/>
      <c r="G31" s="141"/>
      <c r="H31" s="142" t="s">
        <v>548</v>
      </c>
      <c r="I31" s="141"/>
      <c r="J31" s="155" t="s">
        <v>887</v>
      </c>
      <c r="K31" s="140"/>
      <c r="L31" s="141"/>
      <c r="M31" s="142" t="s">
        <v>888</v>
      </c>
      <c r="N31" s="140"/>
      <c r="O31" s="141"/>
      <c r="P31" s="142" t="s">
        <v>530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889</v>
      </c>
      <c r="F32" s="145"/>
      <c r="G32" s="145"/>
      <c r="H32" s="145" t="s">
        <v>528</v>
      </c>
      <c r="I32" s="145"/>
      <c r="J32" s="154" t="s">
        <v>890</v>
      </c>
      <c r="K32" s="145"/>
      <c r="L32" s="145"/>
      <c r="M32" s="145" t="s">
        <v>553</v>
      </c>
      <c r="N32" s="145"/>
      <c r="O32" s="145"/>
      <c r="P32" s="145" t="s">
        <v>530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891</v>
      </c>
      <c r="F33" s="145"/>
      <c r="G33" s="145"/>
      <c r="H33" s="145" t="s">
        <v>554</v>
      </c>
      <c r="I33" s="145"/>
      <c r="J33" s="154" t="s">
        <v>892</v>
      </c>
      <c r="K33" s="145"/>
      <c r="L33" s="145"/>
      <c r="M33" s="145" t="s">
        <v>893</v>
      </c>
      <c r="N33" s="145"/>
      <c r="O33" s="145"/>
      <c r="P33" s="145" t="s">
        <v>555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N19:P19"/>
    <mergeCell ref="Q19:T19"/>
    <mergeCell ref="E20:H20"/>
    <mergeCell ref="I20:M20"/>
    <mergeCell ref="N20:P20"/>
    <mergeCell ref="Q20:T20"/>
    <mergeCell ref="I19:K19"/>
    <mergeCell ref="L19:M19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1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39384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41333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1178</v>
      </c>
      <c r="AB3" s="140"/>
      <c r="AC3" s="140"/>
      <c r="AD3" s="141"/>
      <c r="AE3" s="142" t="s">
        <v>1186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1208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28688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47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1209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18.435616438356163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1210</v>
      </c>
      <c r="F8" s="140"/>
      <c r="G8" s="140"/>
      <c r="H8" s="140"/>
      <c r="I8" s="140"/>
      <c r="J8" s="140"/>
      <c r="K8" s="140"/>
      <c r="L8" s="187" t="s">
        <v>1247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1211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210" t="s">
        <v>1212</v>
      </c>
      <c r="F19" s="140"/>
      <c r="G19" s="140"/>
      <c r="H19" s="141"/>
      <c r="I19" s="142" t="s">
        <v>1213</v>
      </c>
      <c r="J19" s="140"/>
      <c r="K19" s="140"/>
      <c r="L19" s="140"/>
      <c r="M19" s="141"/>
      <c r="N19" s="145">
        <v>1997.2</v>
      </c>
      <c r="O19" s="145"/>
      <c r="P19" s="145"/>
      <c r="Q19" s="145" t="s">
        <v>379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1214</v>
      </c>
      <c r="F20" s="140"/>
      <c r="G20" s="140"/>
      <c r="H20" s="141"/>
      <c r="I20" s="142" t="s">
        <v>1215</v>
      </c>
      <c r="J20" s="140"/>
      <c r="K20" s="140" t="s">
        <v>1216</v>
      </c>
      <c r="L20" s="140"/>
      <c r="M20" s="141"/>
      <c r="N20" s="145">
        <v>2001.2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 t="s">
        <v>1217</v>
      </c>
      <c r="F21" s="140"/>
      <c r="G21" s="140"/>
      <c r="H21" s="141"/>
      <c r="I21" s="142" t="s">
        <v>1218</v>
      </c>
      <c r="J21" s="140"/>
      <c r="K21" s="140" t="s">
        <v>1216</v>
      </c>
      <c r="L21" s="140"/>
      <c r="M21" s="141"/>
      <c r="N21" s="145">
        <v>2003.1</v>
      </c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37956</v>
      </c>
      <c r="F24" s="140"/>
      <c r="G24" s="141"/>
      <c r="H24" s="155">
        <v>39355</v>
      </c>
      <c r="I24" s="140"/>
      <c r="J24" s="141"/>
      <c r="K24" s="142" t="s">
        <v>1219</v>
      </c>
      <c r="L24" s="140"/>
      <c r="M24" s="141"/>
      <c r="N24" s="153" t="s">
        <v>1220</v>
      </c>
      <c r="O24" s="149"/>
      <c r="P24" s="140"/>
      <c r="Q24" s="141"/>
      <c r="R24" s="138">
        <f>(H24-E24)/365</f>
        <v>3.8328767123287673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85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3.8328767123287673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1221</v>
      </c>
      <c r="F31" s="140"/>
      <c r="G31" s="141"/>
      <c r="H31" s="142" t="s">
        <v>1222</v>
      </c>
      <c r="I31" s="141"/>
      <c r="J31" s="155">
        <v>17273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1223</v>
      </c>
      <c r="F32" s="145"/>
      <c r="G32" s="145"/>
      <c r="H32" s="145" t="s">
        <v>909</v>
      </c>
      <c r="I32" s="145"/>
      <c r="J32" s="154">
        <v>17074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1224</v>
      </c>
      <c r="F33" s="145"/>
      <c r="G33" s="145"/>
      <c r="H33" s="145" t="s">
        <v>1225</v>
      </c>
      <c r="I33" s="145"/>
      <c r="J33" s="154">
        <v>29687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1226</v>
      </c>
      <c r="F34" s="145"/>
      <c r="G34" s="145"/>
      <c r="H34" s="145" t="s">
        <v>1227</v>
      </c>
      <c r="I34" s="145"/>
      <c r="J34" s="154">
        <v>30427</v>
      </c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7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1:H21"/>
    <mergeCell ref="I21:J21"/>
    <mergeCell ref="K21:M21"/>
    <mergeCell ref="N21:P21"/>
    <mergeCell ref="Q21:T21"/>
    <mergeCell ref="E22:H22"/>
    <mergeCell ref="I22:M22"/>
    <mergeCell ref="N22:P22"/>
    <mergeCell ref="Q22:T22"/>
    <mergeCell ref="N19:P19"/>
    <mergeCell ref="Q19:T19"/>
    <mergeCell ref="E20:H20"/>
    <mergeCell ref="I20:J20"/>
    <mergeCell ref="K20:M20"/>
    <mergeCell ref="N20:P20"/>
    <mergeCell ref="Q20:T20"/>
    <mergeCell ref="I19:M19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B8:D8"/>
    <mergeCell ref="E8:K8"/>
    <mergeCell ref="L8:Q8"/>
    <mergeCell ref="B9:D9"/>
    <mergeCell ref="E9:Q9"/>
    <mergeCell ref="B10:D10"/>
    <mergeCell ref="E10:L10"/>
    <mergeCell ref="M10:O10"/>
    <mergeCell ref="P10:T10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5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5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5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4"/>
  <dimension ref="B1:AH35"/>
  <sheetViews>
    <sheetView showGridLines="0" topLeftCell="A10" workbookViewId="0">
      <selection activeCell="Q20" sqref="Q20:T20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37316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41364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631</v>
      </c>
      <c r="AB3" s="140"/>
      <c r="AC3" s="140"/>
      <c r="AD3" s="141"/>
      <c r="AE3" s="142" t="s">
        <v>1229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932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513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29697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44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1246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24.101369863013698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933</v>
      </c>
      <c r="F8" s="140"/>
      <c r="G8" s="140"/>
      <c r="H8" s="140"/>
      <c r="I8" s="140"/>
      <c r="J8" s="141"/>
      <c r="K8" s="140" t="s">
        <v>934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935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936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937</v>
      </c>
      <c r="F19" s="140"/>
      <c r="G19" s="140"/>
      <c r="H19" s="141"/>
      <c r="I19" s="142" t="s">
        <v>938</v>
      </c>
      <c r="J19" s="140"/>
      <c r="K19" s="141"/>
      <c r="L19" s="140" t="s">
        <v>939</v>
      </c>
      <c r="M19" s="141"/>
      <c r="N19" s="145">
        <v>2002.12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203"/>
      <c r="G24" s="204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940</v>
      </c>
      <c r="F31" s="140"/>
      <c r="G31" s="141"/>
      <c r="H31" s="142" t="s">
        <v>941</v>
      </c>
      <c r="I31" s="141"/>
      <c r="J31" s="155">
        <v>27988</v>
      </c>
      <c r="K31" s="140"/>
      <c r="L31" s="141"/>
      <c r="M31" s="142" t="s">
        <v>1393</v>
      </c>
      <c r="N31" s="140"/>
      <c r="O31" s="141"/>
      <c r="P31" s="142" t="s">
        <v>1394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1391</v>
      </c>
      <c r="F32" s="145"/>
      <c r="G32" s="145"/>
      <c r="H32" s="145" t="s">
        <v>1392</v>
      </c>
      <c r="I32" s="145"/>
      <c r="J32" s="154">
        <v>41002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K19"/>
    <mergeCell ref="L19:M19"/>
    <mergeCell ref="N19:P19"/>
    <mergeCell ref="Q19:T19"/>
    <mergeCell ref="E20:H20"/>
    <mergeCell ref="I20:M20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6"/>
  <dimension ref="B1:AH35"/>
  <sheetViews>
    <sheetView showGridLines="0" workbookViewId="0">
      <selection activeCell="AG9" sqref="AG9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37834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41425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1231</v>
      </c>
      <c r="AB3" s="140"/>
      <c r="AC3" s="140"/>
      <c r="AD3" s="141"/>
      <c r="AE3" s="142" t="s">
        <v>1232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1175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23778</v>
      </c>
      <c r="F6" s="168"/>
      <c r="G6" s="168"/>
      <c r="H6" s="168"/>
      <c r="I6" s="168"/>
      <c r="J6" s="168"/>
      <c r="K6" s="168"/>
      <c r="L6" s="180" t="s">
        <v>301</v>
      </c>
      <c r="M6" s="180"/>
      <c r="N6" s="145">
        <f ca="1">DATEDIF(E6,TODAY(),"y")</f>
        <v>61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982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v>8.6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1177</v>
      </c>
      <c r="F8" s="140"/>
      <c r="G8" s="140"/>
      <c r="H8" s="140"/>
      <c r="I8" s="140"/>
      <c r="J8" s="140"/>
      <c r="K8" s="140"/>
      <c r="L8" s="140" t="s">
        <v>1176</v>
      </c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983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984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317</v>
      </c>
      <c r="F16" s="145"/>
      <c r="G16" s="145" t="s">
        <v>985</v>
      </c>
      <c r="H16" s="145"/>
      <c r="I16" s="145"/>
      <c r="J16" s="145"/>
      <c r="K16" s="145"/>
      <c r="L16" s="145"/>
      <c r="M16" s="145"/>
      <c r="N16" s="145" t="s">
        <v>449</v>
      </c>
      <c r="O16" s="145"/>
      <c r="P16" s="145"/>
      <c r="Q16" s="145" t="s">
        <v>986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987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988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317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323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989</v>
      </c>
      <c r="F19" s="140"/>
      <c r="G19" s="140"/>
      <c r="H19" s="141"/>
      <c r="I19" s="140" t="s">
        <v>990</v>
      </c>
      <c r="J19" s="140"/>
      <c r="K19" s="140"/>
      <c r="L19" s="140"/>
      <c r="M19" s="141"/>
      <c r="N19" s="145">
        <v>1990.2</v>
      </c>
      <c r="O19" s="145"/>
      <c r="P19" s="145"/>
      <c r="Q19" s="145" t="s">
        <v>1174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325</v>
      </c>
      <c r="C23" s="158"/>
      <c r="D23" s="159"/>
      <c r="E23" s="142" t="s">
        <v>326</v>
      </c>
      <c r="F23" s="140"/>
      <c r="G23" s="140"/>
      <c r="H23" s="140"/>
      <c r="I23" s="140"/>
      <c r="J23" s="141"/>
      <c r="K23" s="140" t="s">
        <v>327</v>
      </c>
      <c r="L23" s="140"/>
      <c r="M23" s="141"/>
      <c r="N23" s="140" t="s">
        <v>328</v>
      </c>
      <c r="O23" s="141"/>
      <c r="P23" s="140" t="s">
        <v>329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 t="s">
        <v>991</v>
      </c>
      <c r="F24" s="203"/>
      <c r="G24" s="204"/>
      <c r="H24" s="155" t="s">
        <v>992</v>
      </c>
      <c r="I24" s="203"/>
      <c r="J24" s="204"/>
      <c r="K24" s="142" t="s">
        <v>993</v>
      </c>
      <c r="L24" s="140"/>
      <c r="M24" s="141"/>
      <c r="N24" s="153"/>
      <c r="O24" s="149"/>
      <c r="P24" s="140"/>
      <c r="Q24" s="141"/>
      <c r="R24" s="138">
        <v>4</v>
      </c>
      <c r="S24" s="138"/>
      <c r="T24" s="139"/>
    </row>
    <row r="25" spans="2:20" ht="19.5" customHeight="1" x14ac:dyDescent="0.15">
      <c r="B25" s="160"/>
      <c r="C25" s="161"/>
      <c r="D25" s="162"/>
      <c r="E25" s="155" t="s">
        <v>994</v>
      </c>
      <c r="F25" s="203"/>
      <c r="G25" s="204"/>
      <c r="H25" s="155" t="s">
        <v>995</v>
      </c>
      <c r="I25" s="203"/>
      <c r="J25" s="204"/>
      <c r="K25" s="142" t="s">
        <v>996</v>
      </c>
      <c r="L25" s="140"/>
      <c r="M25" s="141"/>
      <c r="N25" s="148"/>
      <c r="O25" s="149"/>
      <c r="P25" s="142"/>
      <c r="Q25" s="141"/>
      <c r="R25" s="138">
        <v>2</v>
      </c>
      <c r="S25" s="138"/>
      <c r="T25" s="139"/>
    </row>
    <row r="26" spans="2:20" ht="19.5" customHeight="1" x14ac:dyDescent="0.15">
      <c r="B26" s="160"/>
      <c r="C26" s="161"/>
      <c r="D26" s="162"/>
      <c r="E26" s="155" t="s">
        <v>997</v>
      </c>
      <c r="F26" s="203"/>
      <c r="G26" s="204"/>
      <c r="H26" s="155" t="s">
        <v>998</v>
      </c>
      <c r="I26" s="203"/>
      <c r="J26" s="204"/>
      <c r="K26" s="142" t="s">
        <v>999</v>
      </c>
      <c r="L26" s="140"/>
      <c r="M26" s="141"/>
      <c r="N26" s="148"/>
      <c r="O26" s="149"/>
      <c r="P26" s="142"/>
      <c r="Q26" s="141"/>
      <c r="R26" s="138">
        <v>3</v>
      </c>
      <c r="S26" s="138"/>
      <c r="T26" s="139"/>
    </row>
    <row r="27" spans="2:20" ht="19.5" customHeight="1" x14ac:dyDescent="0.15">
      <c r="B27" s="160"/>
      <c r="C27" s="161"/>
      <c r="D27" s="162"/>
      <c r="E27" s="155" t="s">
        <v>1000</v>
      </c>
      <c r="F27" s="203"/>
      <c r="G27" s="204"/>
      <c r="H27" s="155" t="s">
        <v>1001</v>
      </c>
      <c r="I27" s="203"/>
      <c r="J27" s="204"/>
      <c r="K27" s="142" t="s">
        <v>1002</v>
      </c>
      <c r="L27" s="140"/>
      <c r="M27" s="141"/>
      <c r="N27" s="153"/>
      <c r="O27" s="149"/>
      <c r="P27" s="140"/>
      <c r="Q27" s="141"/>
      <c r="R27" s="138">
        <v>5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203"/>
      <c r="G28" s="204"/>
      <c r="H28" s="155"/>
      <c r="I28" s="203"/>
      <c r="J28" s="204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1003</v>
      </c>
      <c r="Q29" s="141"/>
      <c r="R29" s="150">
        <f>SUM(R24:T28)</f>
        <v>14</v>
      </c>
      <c r="S29" s="140"/>
      <c r="T29" s="143"/>
    </row>
    <row r="30" spans="2:20" ht="19.5" customHeight="1" x14ac:dyDescent="0.15">
      <c r="B30" s="144" t="s">
        <v>1004</v>
      </c>
      <c r="C30" s="145"/>
      <c r="D30" s="145"/>
      <c r="E30" s="145" t="s">
        <v>1005</v>
      </c>
      <c r="F30" s="145"/>
      <c r="G30" s="145"/>
      <c r="H30" s="145" t="s">
        <v>1006</v>
      </c>
      <c r="I30" s="145"/>
      <c r="J30" s="145" t="s">
        <v>1007</v>
      </c>
      <c r="K30" s="145"/>
      <c r="L30" s="145"/>
      <c r="M30" s="145" t="s">
        <v>1008</v>
      </c>
      <c r="N30" s="145"/>
      <c r="O30" s="145"/>
      <c r="P30" s="145" t="s">
        <v>1009</v>
      </c>
      <c r="Q30" s="145"/>
      <c r="R30" s="145"/>
      <c r="S30" s="145" t="s">
        <v>1010</v>
      </c>
      <c r="T30" s="152"/>
    </row>
    <row r="31" spans="2:20" ht="19.5" customHeight="1" x14ac:dyDescent="0.15">
      <c r="B31" s="144"/>
      <c r="C31" s="145"/>
      <c r="D31" s="145"/>
      <c r="E31" s="142" t="s">
        <v>1011</v>
      </c>
      <c r="F31" s="140"/>
      <c r="G31" s="141"/>
      <c r="H31" s="142" t="s">
        <v>1012</v>
      </c>
      <c r="I31" s="141"/>
      <c r="J31" s="155" t="s">
        <v>1013</v>
      </c>
      <c r="K31" s="140"/>
      <c r="L31" s="141"/>
      <c r="M31" s="142" t="s">
        <v>1014</v>
      </c>
      <c r="N31" s="140"/>
      <c r="O31" s="141"/>
      <c r="P31" s="142" t="s">
        <v>1015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1016</v>
      </c>
      <c r="F32" s="145"/>
      <c r="G32" s="145"/>
      <c r="H32" s="145" t="s">
        <v>1017</v>
      </c>
      <c r="I32" s="145"/>
      <c r="J32" s="154" t="s">
        <v>1018</v>
      </c>
      <c r="K32" s="145"/>
      <c r="L32" s="145"/>
      <c r="M32" s="145" t="s">
        <v>1019</v>
      </c>
      <c r="N32" s="145"/>
      <c r="O32" s="145"/>
      <c r="P32" s="145" t="s">
        <v>1020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1021</v>
      </c>
      <c r="F33" s="145"/>
      <c r="G33" s="145"/>
      <c r="H33" s="145" t="s">
        <v>1017</v>
      </c>
      <c r="I33" s="145"/>
      <c r="J33" s="154" t="s">
        <v>1022</v>
      </c>
      <c r="K33" s="145"/>
      <c r="L33" s="145"/>
      <c r="M33" s="145" t="s">
        <v>1019</v>
      </c>
      <c r="N33" s="145"/>
      <c r="O33" s="145"/>
      <c r="P33" s="145" t="s">
        <v>1023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5">
    <mergeCell ref="W3:Z3"/>
    <mergeCell ref="AA3:AD3"/>
    <mergeCell ref="AE3:AH3"/>
    <mergeCell ref="R5:T9"/>
    <mergeCell ref="B6:D6"/>
    <mergeCell ref="E6:K6"/>
    <mergeCell ref="L6:M6"/>
    <mergeCell ref="N6:Q6"/>
    <mergeCell ref="B7:D7"/>
    <mergeCell ref="B9:D9"/>
    <mergeCell ref="E9:Q9"/>
    <mergeCell ref="B1:T1"/>
    <mergeCell ref="B2:D2"/>
    <mergeCell ref="B3:D3"/>
    <mergeCell ref="E3:K3"/>
    <mergeCell ref="L3:N3"/>
    <mergeCell ref="O3:T3"/>
    <mergeCell ref="E8:K8"/>
    <mergeCell ref="L8:Q8"/>
    <mergeCell ref="E7:K7"/>
    <mergeCell ref="L7:M7"/>
    <mergeCell ref="N7:Q7"/>
    <mergeCell ref="B8:D8"/>
    <mergeCell ref="B5:D5"/>
    <mergeCell ref="E5:K5"/>
    <mergeCell ref="L5:M5"/>
    <mergeCell ref="N5:Q5"/>
    <mergeCell ref="J12:N12"/>
    <mergeCell ref="R12:T12"/>
    <mergeCell ref="E13:I13"/>
    <mergeCell ref="J13:N13"/>
    <mergeCell ref="R13:T13"/>
    <mergeCell ref="E14:I14"/>
    <mergeCell ref="J14:N14"/>
    <mergeCell ref="R14:T14"/>
    <mergeCell ref="B10:D10"/>
    <mergeCell ref="E10:L10"/>
    <mergeCell ref="M10:O10"/>
    <mergeCell ref="P10:T10"/>
    <mergeCell ref="B11:D14"/>
    <mergeCell ref="E11:I11"/>
    <mergeCell ref="J11:N11"/>
    <mergeCell ref="O11:Q14"/>
    <mergeCell ref="R11:T11"/>
    <mergeCell ref="E12:I12"/>
    <mergeCell ref="B15:D17"/>
    <mergeCell ref="E15:T15"/>
    <mergeCell ref="E16:F16"/>
    <mergeCell ref="G16:M16"/>
    <mergeCell ref="N16:P16"/>
    <mergeCell ref="Q16:T16"/>
    <mergeCell ref="E17:F17"/>
    <mergeCell ref="G17:M17"/>
    <mergeCell ref="N17:P17"/>
    <mergeCell ref="Q17:T17"/>
    <mergeCell ref="I20:M20"/>
    <mergeCell ref="N20:P20"/>
    <mergeCell ref="Q20:T20"/>
    <mergeCell ref="E21:H21"/>
    <mergeCell ref="I21:M21"/>
    <mergeCell ref="N21:P21"/>
    <mergeCell ref="Q21:T21"/>
    <mergeCell ref="B18:D22"/>
    <mergeCell ref="E18:H18"/>
    <mergeCell ref="I18:M18"/>
    <mergeCell ref="N18:P18"/>
    <mergeCell ref="Q18:T18"/>
    <mergeCell ref="E19:H19"/>
    <mergeCell ref="I19:M19"/>
    <mergeCell ref="N19:P19"/>
    <mergeCell ref="Q19:T19"/>
    <mergeCell ref="E20:H20"/>
    <mergeCell ref="E22:H22"/>
    <mergeCell ref="I22:M22"/>
    <mergeCell ref="N22:P22"/>
    <mergeCell ref="Q22:T22"/>
    <mergeCell ref="B23:D29"/>
    <mergeCell ref="E23:J23"/>
    <mergeCell ref="K23:M23"/>
    <mergeCell ref="N23:O23"/>
    <mergeCell ref="P23:Q23"/>
    <mergeCell ref="R23:T23"/>
    <mergeCell ref="E25:G25"/>
    <mergeCell ref="H25:J25"/>
    <mergeCell ref="K25:M25"/>
    <mergeCell ref="N25:O25"/>
    <mergeCell ref="P25:Q25"/>
    <mergeCell ref="R25:T25"/>
    <mergeCell ref="E24:G24"/>
    <mergeCell ref="H24:J24"/>
    <mergeCell ref="K24:M24"/>
    <mergeCell ref="N24:O24"/>
    <mergeCell ref="P24:Q24"/>
    <mergeCell ref="R24:T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41186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41402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1230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1255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1256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30739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42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1389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13.498630136986302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383</v>
      </c>
      <c r="F8" s="140"/>
      <c r="G8" s="140"/>
      <c r="H8" s="140"/>
      <c r="I8" s="140"/>
      <c r="J8" s="141"/>
      <c r="K8" s="214" t="s">
        <v>1257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240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1258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1259</v>
      </c>
      <c r="F12" s="145"/>
      <c r="G12" s="145"/>
      <c r="H12" s="145"/>
      <c r="I12" s="145"/>
      <c r="J12" s="145" t="s">
        <v>1260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1261</v>
      </c>
      <c r="F13" s="145"/>
      <c r="G13" s="145"/>
      <c r="H13" s="145"/>
      <c r="I13" s="145"/>
      <c r="J13" s="145" t="s">
        <v>1262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1263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1264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1266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1265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1267</v>
      </c>
      <c r="F19" s="140"/>
      <c r="G19" s="140"/>
      <c r="H19" s="141"/>
      <c r="I19" s="142" t="s">
        <v>1268</v>
      </c>
      <c r="J19" s="140"/>
      <c r="K19" s="141"/>
      <c r="L19" s="140" t="s">
        <v>1269</v>
      </c>
      <c r="M19" s="141"/>
      <c r="N19" s="145">
        <v>2010.02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1270</v>
      </c>
      <c r="F20" s="140"/>
      <c r="G20" s="140"/>
      <c r="H20" s="141"/>
      <c r="I20" s="142" t="s">
        <v>1271</v>
      </c>
      <c r="J20" s="140"/>
      <c r="K20" s="141"/>
      <c r="L20" s="140"/>
      <c r="M20" s="141"/>
      <c r="N20" s="142">
        <v>2002.02</v>
      </c>
      <c r="O20" s="140"/>
      <c r="P20" s="141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0"/>
      <c r="L21" s="140"/>
      <c r="M21" s="141"/>
      <c r="N21" s="142"/>
      <c r="O21" s="140"/>
      <c r="P21" s="141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40269</v>
      </c>
      <c r="F24" s="140"/>
      <c r="G24" s="141"/>
      <c r="H24" s="155">
        <v>40482</v>
      </c>
      <c r="I24" s="140"/>
      <c r="J24" s="141"/>
      <c r="K24" s="211" t="s">
        <v>1278</v>
      </c>
      <c r="L24" s="212"/>
      <c r="M24" s="213"/>
      <c r="N24" s="153" t="s">
        <v>1277</v>
      </c>
      <c r="O24" s="149"/>
      <c r="P24" s="140" t="s">
        <v>203</v>
      </c>
      <c r="Q24" s="141"/>
      <c r="R24" s="138">
        <f>(H24-E24)/365</f>
        <v>0.58356164383561648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40695</v>
      </c>
      <c r="F25" s="140"/>
      <c r="G25" s="141"/>
      <c r="H25" s="155">
        <v>40908</v>
      </c>
      <c r="I25" s="140"/>
      <c r="J25" s="141"/>
      <c r="K25" s="211" t="s">
        <v>1388</v>
      </c>
      <c r="L25" s="212"/>
      <c r="M25" s="213"/>
      <c r="N25" s="148" t="s">
        <v>1279</v>
      </c>
      <c r="O25" s="149"/>
      <c r="P25" s="142" t="s">
        <v>203</v>
      </c>
      <c r="Q25" s="141"/>
      <c r="R25" s="138">
        <f>(H25-E25)/365</f>
        <v>0.58356164383561648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211"/>
      <c r="L26" s="212"/>
      <c r="M26" s="213"/>
      <c r="N26" s="148"/>
      <c r="O26" s="149"/>
      <c r="P26" s="142"/>
      <c r="Q26" s="141"/>
      <c r="R26" s="138"/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1.167123287671233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1272</v>
      </c>
      <c r="F31" s="140"/>
      <c r="G31" s="141"/>
      <c r="H31" s="142" t="s">
        <v>283</v>
      </c>
      <c r="I31" s="141"/>
      <c r="J31" s="155"/>
      <c r="K31" s="140"/>
      <c r="L31" s="141"/>
      <c r="M31" s="142" t="s">
        <v>1273</v>
      </c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1274</v>
      </c>
      <c r="F32" s="145"/>
      <c r="G32" s="145"/>
      <c r="H32" s="145" t="s">
        <v>286</v>
      </c>
      <c r="I32" s="145"/>
      <c r="J32" s="154"/>
      <c r="K32" s="145"/>
      <c r="L32" s="145"/>
      <c r="M32" s="145" t="s">
        <v>137</v>
      </c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1275</v>
      </c>
      <c r="F33" s="145"/>
      <c r="G33" s="145"/>
      <c r="H33" s="145" t="s">
        <v>687</v>
      </c>
      <c r="I33" s="145"/>
      <c r="J33" s="154"/>
      <c r="K33" s="145"/>
      <c r="L33" s="145"/>
      <c r="M33" s="145" t="s">
        <v>1276</v>
      </c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7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0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0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0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0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AJ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6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6" ht="12.75" thickBot="1" x14ac:dyDescent="0.2">
      <c r="B2" s="178">
        <f ca="1">TODAY()</f>
        <v>46113</v>
      </c>
      <c r="C2" s="179"/>
      <c r="D2" s="179"/>
    </row>
    <row r="3" spans="2:36" ht="24" customHeight="1" thickBot="1" x14ac:dyDescent="0.2">
      <c r="B3" s="170" t="s">
        <v>1</v>
      </c>
      <c r="C3" s="171"/>
      <c r="D3" s="171"/>
      <c r="E3" s="172">
        <v>41253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41430</v>
      </c>
      <c r="P3" s="172"/>
      <c r="Q3" s="172"/>
      <c r="R3" s="172"/>
      <c r="S3" s="172"/>
      <c r="T3" s="173"/>
      <c r="Y3" s="142" t="s">
        <v>75</v>
      </c>
      <c r="Z3" s="140"/>
      <c r="AA3" s="140"/>
      <c r="AB3" s="141"/>
      <c r="AC3" s="142" t="s">
        <v>98</v>
      </c>
      <c r="AD3" s="140"/>
      <c r="AE3" s="140"/>
      <c r="AF3" s="141"/>
      <c r="AG3" s="142" t="s">
        <v>1228</v>
      </c>
      <c r="AH3" s="140"/>
      <c r="AI3" s="140"/>
      <c r="AJ3" s="141"/>
    </row>
    <row r="4" spans="2:36" ht="24" customHeight="1" thickBot="1" x14ac:dyDescent="0.2"/>
    <row r="5" spans="2:36" ht="19.5" customHeight="1" x14ac:dyDescent="0.15">
      <c r="B5" s="174" t="s">
        <v>3</v>
      </c>
      <c r="C5" s="175"/>
      <c r="D5" s="175"/>
      <c r="E5" s="176" t="s">
        <v>1305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191</v>
      </c>
      <c r="O5" s="175"/>
      <c r="P5" s="175"/>
      <c r="Q5" s="175"/>
      <c r="R5" s="175" t="s">
        <v>4</v>
      </c>
      <c r="S5" s="175"/>
      <c r="T5" s="177"/>
    </row>
    <row r="6" spans="2:36" ht="19.5" customHeight="1" x14ac:dyDescent="0.15">
      <c r="B6" s="144" t="s">
        <v>5</v>
      </c>
      <c r="C6" s="145"/>
      <c r="D6" s="145"/>
      <c r="E6" s="168">
        <v>30986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41</v>
      </c>
      <c r="O6" s="145"/>
      <c r="P6" s="145"/>
      <c r="Q6" s="145"/>
      <c r="R6" s="145"/>
      <c r="S6" s="145"/>
      <c r="T6" s="152"/>
    </row>
    <row r="7" spans="2:36" ht="19.5" customHeight="1" x14ac:dyDescent="0.15">
      <c r="B7" s="144" t="s">
        <v>7</v>
      </c>
      <c r="C7" s="145"/>
      <c r="D7" s="145"/>
      <c r="E7" s="142" t="s">
        <v>1280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13.315068493150685</v>
      </c>
      <c r="O7" s="138"/>
      <c r="P7" s="138"/>
      <c r="Q7" s="151"/>
      <c r="R7" s="145"/>
      <c r="S7" s="145"/>
      <c r="T7" s="152"/>
    </row>
    <row r="8" spans="2:36" ht="19.5" customHeight="1" x14ac:dyDescent="0.15">
      <c r="B8" s="144" t="s">
        <v>8</v>
      </c>
      <c r="C8" s="145"/>
      <c r="D8" s="145"/>
      <c r="E8" s="142" t="s">
        <v>1281</v>
      </c>
      <c r="F8" s="140"/>
      <c r="G8" s="140"/>
      <c r="H8" s="140"/>
      <c r="I8" s="140"/>
      <c r="J8" s="141"/>
      <c r="K8" s="140" t="s">
        <v>1282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6" ht="19.5" customHeight="1" x14ac:dyDescent="0.15">
      <c r="B9" s="144" t="s">
        <v>9</v>
      </c>
      <c r="C9" s="145"/>
      <c r="D9" s="145"/>
      <c r="E9" s="145" t="s">
        <v>1283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6" ht="19.5" customHeight="1" x14ac:dyDescent="0.15">
      <c r="B10" s="144" t="s">
        <v>10</v>
      </c>
      <c r="C10" s="145"/>
      <c r="D10" s="145"/>
      <c r="E10" s="145" t="s">
        <v>1284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6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 t="s">
        <v>848</v>
      </c>
      <c r="S11" s="145"/>
      <c r="T11" s="152"/>
    </row>
    <row r="12" spans="2:36" ht="19.5" customHeight="1" x14ac:dyDescent="0.15">
      <c r="B12" s="144"/>
      <c r="C12" s="145"/>
      <c r="D12" s="145"/>
      <c r="E12" s="145" t="s">
        <v>1285</v>
      </c>
      <c r="F12" s="145"/>
      <c r="G12" s="145"/>
      <c r="H12" s="145"/>
      <c r="I12" s="145"/>
      <c r="J12" s="145" t="s">
        <v>1286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6" ht="19.5" customHeight="1" x14ac:dyDescent="0.15">
      <c r="B13" s="144"/>
      <c r="C13" s="145"/>
      <c r="D13" s="145"/>
      <c r="E13" s="145" t="s">
        <v>1287</v>
      </c>
      <c r="F13" s="145"/>
      <c r="G13" s="145"/>
      <c r="H13" s="145"/>
      <c r="I13" s="145"/>
      <c r="J13" s="145" t="s">
        <v>1288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6" ht="19.5" customHeight="1" x14ac:dyDescent="0.15">
      <c r="B14" s="144"/>
      <c r="C14" s="145"/>
      <c r="D14" s="145"/>
      <c r="E14" s="145" t="s">
        <v>1289</v>
      </c>
      <c r="F14" s="145"/>
      <c r="G14" s="145"/>
      <c r="H14" s="145"/>
      <c r="I14" s="145"/>
      <c r="J14" s="145" t="s">
        <v>1290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6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6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1291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1292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1293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1294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1295</v>
      </c>
      <c r="F19" s="140"/>
      <c r="G19" s="140"/>
      <c r="H19" s="141"/>
      <c r="I19" s="140" t="s">
        <v>1296</v>
      </c>
      <c r="J19" s="140"/>
      <c r="K19" s="140"/>
      <c r="L19" s="140"/>
      <c r="M19" s="141"/>
      <c r="N19" s="145">
        <v>2003.2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1297</v>
      </c>
      <c r="F20" s="140"/>
      <c r="G20" s="140"/>
      <c r="H20" s="141"/>
      <c r="I20" s="142" t="s">
        <v>1165</v>
      </c>
      <c r="J20" s="140"/>
      <c r="K20" s="140" t="s">
        <v>1306</v>
      </c>
      <c r="L20" s="140"/>
      <c r="M20" s="141"/>
      <c r="N20" s="145">
        <v>2010.2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 t="s">
        <v>1298</v>
      </c>
      <c r="F24" s="140"/>
      <c r="G24" s="141"/>
      <c r="H24" s="155" t="s">
        <v>1298</v>
      </c>
      <c r="I24" s="140"/>
      <c r="J24" s="141"/>
      <c r="K24" s="142"/>
      <c r="L24" s="140"/>
      <c r="M24" s="141"/>
      <c r="N24" s="153"/>
      <c r="O24" s="149"/>
      <c r="P24" s="140"/>
      <c r="Q24" s="141"/>
      <c r="R24" s="138" t="e">
        <f>(H24-E24)/365</f>
        <v>#VALUE!</v>
      </c>
      <c r="S24" s="138"/>
      <c r="T24" s="139"/>
    </row>
    <row r="25" spans="2:20" ht="19.5" customHeight="1" x14ac:dyDescent="0.15">
      <c r="B25" s="160"/>
      <c r="C25" s="161"/>
      <c r="D25" s="162"/>
      <c r="E25" s="155" t="s">
        <v>1298</v>
      </c>
      <c r="F25" s="140"/>
      <c r="G25" s="141"/>
      <c r="H25" s="155" t="s">
        <v>1298</v>
      </c>
      <c r="I25" s="140"/>
      <c r="J25" s="141"/>
      <c r="K25" s="142"/>
      <c r="L25" s="140"/>
      <c r="M25" s="141"/>
      <c r="N25" s="148"/>
      <c r="O25" s="149"/>
      <c r="P25" s="142"/>
      <c r="Q25" s="141"/>
      <c r="R25" s="138" t="e">
        <f>(H25-E25)/365</f>
        <v>#VALUE!</v>
      </c>
      <c r="S25" s="138"/>
      <c r="T25" s="139"/>
    </row>
    <row r="26" spans="2:20" ht="19.5" customHeight="1" x14ac:dyDescent="0.15">
      <c r="B26" s="160"/>
      <c r="C26" s="161"/>
      <c r="D26" s="162"/>
      <c r="E26" s="155" t="s">
        <v>1298</v>
      </c>
      <c r="F26" s="140"/>
      <c r="G26" s="141"/>
      <c r="H26" s="155" t="s">
        <v>1298</v>
      </c>
      <c r="I26" s="140"/>
      <c r="J26" s="141"/>
      <c r="K26" s="142"/>
      <c r="L26" s="140"/>
      <c r="M26" s="141"/>
      <c r="N26" s="148"/>
      <c r="O26" s="149"/>
      <c r="P26" s="142"/>
      <c r="Q26" s="141"/>
      <c r="R26" s="138" t="e">
        <f>(H26-E26)/365</f>
        <v>#VALUE!</v>
      </c>
      <c r="S26" s="138"/>
      <c r="T26" s="139"/>
    </row>
    <row r="27" spans="2:20" ht="19.5" customHeight="1" x14ac:dyDescent="0.15">
      <c r="B27" s="160"/>
      <c r="C27" s="161"/>
      <c r="D27" s="162"/>
      <c r="E27" s="155" t="s">
        <v>1298</v>
      </c>
      <c r="F27" s="140"/>
      <c r="G27" s="141"/>
      <c r="H27" s="155" t="s">
        <v>1298</v>
      </c>
      <c r="I27" s="140"/>
      <c r="J27" s="141"/>
      <c r="K27" s="142"/>
      <c r="L27" s="140"/>
      <c r="M27" s="141"/>
      <c r="N27" s="153"/>
      <c r="O27" s="149"/>
      <c r="P27" s="140"/>
      <c r="Q27" s="141"/>
      <c r="R27" s="138" t="e">
        <f>(H27-E27)/365</f>
        <v>#VALUE!</v>
      </c>
      <c r="S27" s="138"/>
      <c r="T27" s="139"/>
    </row>
    <row r="28" spans="2:20" ht="19.5" customHeight="1" x14ac:dyDescent="0.15">
      <c r="B28" s="160"/>
      <c r="C28" s="161"/>
      <c r="D28" s="162"/>
      <c r="E28" s="155" t="s">
        <v>1298</v>
      </c>
      <c r="F28" s="140"/>
      <c r="G28" s="141"/>
      <c r="H28" s="155" t="s">
        <v>1298</v>
      </c>
      <c r="I28" s="140"/>
      <c r="J28" s="141"/>
      <c r="K28" s="142"/>
      <c r="L28" s="140"/>
      <c r="M28" s="141"/>
      <c r="N28" s="153"/>
      <c r="O28" s="149"/>
      <c r="P28" s="140"/>
      <c r="Q28" s="141"/>
      <c r="R28" s="138" t="e">
        <f>(H28-E28)/365</f>
        <v>#VALUE!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 t="e">
        <f>SUM(R24:T28)</f>
        <v>#VALUE!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1299</v>
      </c>
      <c r="F31" s="140"/>
      <c r="G31" s="141"/>
      <c r="H31" s="142" t="s">
        <v>283</v>
      </c>
      <c r="I31" s="141"/>
      <c r="J31" s="155">
        <v>20345</v>
      </c>
      <c r="K31" s="140"/>
      <c r="L31" s="141"/>
      <c r="M31" s="142" t="s">
        <v>1300</v>
      </c>
      <c r="N31" s="140"/>
      <c r="O31" s="141"/>
      <c r="P31" s="142" t="s">
        <v>629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1301</v>
      </c>
      <c r="F32" s="145"/>
      <c r="G32" s="145"/>
      <c r="H32" s="145" t="s">
        <v>286</v>
      </c>
      <c r="I32" s="145"/>
      <c r="J32" s="154">
        <v>21182</v>
      </c>
      <c r="K32" s="145"/>
      <c r="L32" s="145"/>
      <c r="M32" s="145" t="s">
        <v>1302</v>
      </c>
      <c r="N32" s="145"/>
      <c r="O32" s="145"/>
      <c r="P32" s="145" t="s">
        <v>176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1303</v>
      </c>
      <c r="F33" s="145"/>
      <c r="G33" s="145"/>
      <c r="H33" s="145" t="s">
        <v>687</v>
      </c>
      <c r="I33" s="145"/>
      <c r="J33" s="154">
        <v>30436</v>
      </c>
      <c r="K33" s="145"/>
      <c r="L33" s="145"/>
      <c r="M33" s="145" t="s">
        <v>1304</v>
      </c>
      <c r="N33" s="145"/>
      <c r="O33" s="145"/>
      <c r="P33" s="145" t="s">
        <v>176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Y3:AB3"/>
    <mergeCell ref="AC3:AF3"/>
    <mergeCell ref="AG3:AJ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87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7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7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7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2"/>
  <dimension ref="B1:AH35"/>
  <sheetViews>
    <sheetView showGridLines="0" workbookViewId="0">
      <selection activeCell="O3" sqref="O3:T3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39783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41455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1230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272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28420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48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238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17.342465753424658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239</v>
      </c>
      <c r="F8" s="140"/>
      <c r="G8" s="140"/>
      <c r="H8" s="140"/>
      <c r="I8" s="140"/>
      <c r="J8" s="141"/>
      <c r="K8" s="214" t="s">
        <v>1390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240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241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242</v>
      </c>
      <c r="F12" s="145"/>
      <c r="G12" s="145"/>
      <c r="H12" s="145"/>
      <c r="I12" s="145"/>
      <c r="J12" s="145" t="s">
        <v>243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244</v>
      </c>
      <c r="F13" s="145"/>
      <c r="G13" s="145"/>
      <c r="H13" s="145"/>
      <c r="I13" s="145"/>
      <c r="J13" s="145" t="s">
        <v>245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246</v>
      </c>
      <c r="F19" s="140"/>
      <c r="G19" s="140"/>
      <c r="H19" s="141"/>
      <c r="I19" s="142" t="s">
        <v>267</v>
      </c>
      <c r="J19" s="140"/>
      <c r="K19" s="141"/>
      <c r="L19" s="140" t="s">
        <v>268</v>
      </c>
      <c r="M19" s="141"/>
      <c r="N19" s="145">
        <v>2008.02</v>
      </c>
      <c r="O19" s="145"/>
      <c r="P19" s="145"/>
      <c r="Q19" s="145" t="s">
        <v>271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247</v>
      </c>
      <c r="F20" s="140"/>
      <c r="G20" s="140"/>
      <c r="H20" s="141"/>
      <c r="I20" s="142" t="s">
        <v>269</v>
      </c>
      <c r="J20" s="140"/>
      <c r="K20" s="141"/>
      <c r="L20" s="140" t="s">
        <v>270</v>
      </c>
      <c r="M20" s="141"/>
      <c r="N20" s="142">
        <v>2000.08</v>
      </c>
      <c r="O20" s="140"/>
      <c r="P20" s="141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 t="s">
        <v>248</v>
      </c>
      <c r="F21" s="140"/>
      <c r="G21" s="140"/>
      <c r="H21" s="141"/>
      <c r="I21" s="142" t="s">
        <v>249</v>
      </c>
      <c r="J21" s="140"/>
      <c r="K21" s="140"/>
      <c r="L21" s="140"/>
      <c r="M21" s="141"/>
      <c r="N21" s="142">
        <v>1995.02</v>
      </c>
      <c r="O21" s="140"/>
      <c r="P21" s="141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36678</v>
      </c>
      <c r="F24" s="140"/>
      <c r="G24" s="141"/>
      <c r="H24" s="155">
        <v>37104</v>
      </c>
      <c r="I24" s="140"/>
      <c r="J24" s="141"/>
      <c r="K24" s="211" t="s">
        <v>250</v>
      </c>
      <c r="L24" s="212"/>
      <c r="M24" s="213"/>
      <c r="N24" s="153" t="s">
        <v>251</v>
      </c>
      <c r="O24" s="149"/>
      <c r="P24" s="140" t="s">
        <v>203</v>
      </c>
      <c r="Q24" s="141"/>
      <c r="R24" s="138">
        <f>(H24-E24)/365</f>
        <v>1.167123287671233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37226</v>
      </c>
      <c r="F25" s="140"/>
      <c r="G25" s="141"/>
      <c r="H25" s="155">
        <v>37986</v>
      </c>
      <c r="I25" s="140"/>
      <c r="J25" s="141"/>
      <c r="K25" s="211" t="s">
        <v>252</v>
      </c>
      <c r="L25" s="212"/>
      <c r="M25" s="213"/>
      <c r="N25" s="148" t="s">
        <v>253</v>
      </c>
      <c r="O25" s="149"/>
      <c r="P25" s="142" t="s">
        <v>169</v>
      </c>
      <c r="Q25" s="141"/>
      <c r="R25" s="138">
        <f>(H25-E25)/365</f>
        <v>2.0821917808219177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37987</v>
      </c>
      <c r="F26" s="140"/>
      <c r="G26" s="141"/>
      <c r="H26" s="155">
        <v>38382</v>
      </c>
      <c r="I26" s="140"/>
      <c r="J26" s="141"/>
      <c r="K26" s="211" t="s">
        <v>254</v>
      </c>
      <c r="L26" s="212"/>
      <c r="M26" s="213"/>
      <c r="N26" s="148" t="s">
        <v>255</v>
      </c>
      <c r="O26" s="149"/>
      <c r="P26" s="142" t="s">
        <v>203</v>
      </c>
      <c r="Q26" s="141"/>
      <c r="R26" s="138">
        <f>(H26-E26)/365</f>
        <v>1.0821917808219179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4.331506849315069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256</v>
      </c>
      <c r="F31" s="140"/>
      <c r="G31" s="141"/>
      <c r="H31" s="142" t="s">
        <v>257</v>
      </c>
      <c r="I31" s="141"/>
      <c r="J31" s="155" t="s">
        <v>258</v>
      </c>
      <c r="K31" s="140"/>
      <c r="L31" s="141"/>
      <c r="M31" s="142" t="s">
        <v>259</v>
      </c>
      <c r="N31" s="140"/>
      <c r="O31" s="141"/>
      <c r="P31" s="142" t="s">
        <v>176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260</v>
      </c>
      <c r="F32" s="145"/>
      <c r="G32" s="145"/>
      <c r="H32" s="145" t="s">
        <v>261</v>
      </c>
      <c r="I32" s="145"/>
      <c r="J32" s="154" t="s">
        <v>262</v>
      </c>
      <c r="K32" s="145"/>
      <c r="L32" s="145"/>
      <c r="M32" s="145" t="s">
        <v>137</v>
      </c>
      <c r="N32" s="145"/>
      <c r="O32" s="145"/>
      <c r="P32" s="145" t="s">
        <v>207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263</v>
      </c>
      <c r="F33" s="145"/>
      <c r="G33" s="145"/>
      <c r="H33" s="145" t="s">
        <v>264</v>
      </c>
      <c r="I33" s="145"/>
      <c r="J33" s="154" t="s">
        <v>265</v>
      </c>
      <c r="K33" s="145"/>
      <c r="L33" s="145"/>
      <c r="M33" s="145" t="s">
        <v>266</v>
      </c>
      <c r="N33" s="145"/>
      <c r="O33" s="145"/>
      <c r="P33" s="145" t="s">
        <v>176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7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N19:P19"/>
    <mergeCell ref="Q19:T19"/>
    <mergeCell ref="E20:H20"/>
    <mergeCell ref="N20:P20"/>
    <mergeCell ref="Q20:T20"/>
    <mergeCell ref="I19:K19"/>
    <mergeCell ref="L19:M19"/>
    <mergeCell ref="I20:K20"/>
    <mergeCell ref="L20:M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18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426</v>
      </c>
      <c r="C3" s="171"/>
      <c r="D3" s="171"/>
      <c r="E3" s="172">
        <v>40933</v>
      </c>
      <c r="F3" s="172"/>
      <c r="G3" s="172"/>
      <c r="H3" s="172"/>
      <c r="I3" s="172"/>
      <c r="J3" s="172"/>
      <c r="K3" s="172"/>
      <c r="L3" s="171" t="s">
        <v>427</v>
      </c>
      <c r="M3" s="171"/>
      <c r="N3" s="171"/>
      <c r="O3" s="172">
        <v>41486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188</v>
      </c>
      <c r="AB3" s="140"/>
      <c r="AC3" s="140"/>
      <c r="AD3" s="141"/>
      <c r="AE3" s="142" t="s">
        <v>189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428</v>
      </c>
      <c r="C5" s="175"/>
      <c r="D5" s="175"/>
      <c r="E5" s="176" t="s">
        <v>488</v>
      </c>
      <c r="F5" s="176"/>
      <c r="G5" s="176"/>
      <c r="H5" s="176"/>
      <c r="I5" s="176"/>
      <c r="J5" s="176"/>
      <c r="K5" s="176"/>
      <c r="L5" s="175" t="s">
        <v>429</v>
      </c>
      <c r="M5" s="175"/>
      <c r="N5" s="175" t="s">
        <v>430</v>
      </c>
      <c r="O5" s="175"/>
      <c r="P5" s="175"/>
      <c r="Q5" s="175"/>
      <c r="R5" s="175" t="s">
        <v>431</v>
      </c>
      <c r="S5" s="175"/>
      <c r="T5" s="177"/>
    </row>
    <row r="6" spans="2:34" ht="19.5" customHeight="1" x14ac:dyDescent="0.15">
      <c r="B6" s="144" t="s">
        <v>432</v>
      </c>
      <c r="C6" s="145"/>
      <c r="D6" s="145"/>
      <c r="E6" s="168">
        <v>30808</v>
      </c>
      <c r="F6" s="168"/>
      <c r="G6" s="168"/>
      <c r="H6" s="168"/>
      <c r="I6" s="168"/>
      <c r="J6" s="168"/>
      <c r="K6" s="168"/>
      <c r="L6" s="180" t="s">
        <v>433</v>
      </c>
      <c r="M6" s="180"/>
      <c r="N6" s="145">
        <f ca="1">DATEDIF(E6,TODAY(),"y")</f>
        <v>41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434</v>
      </c>
      <c r="C7" s="145"/>
      <c r="D7" s="145"/>
      <c r="E7" s="142" t="s">
        <v>1559</v>
      </c>
      <c r="F7" s="140"/>
      <c r="G7" s="140"/>
      <c r="H7" s="140"/>
      <c r="I7" s="140"/>
      <c r="J7" s="140"/>
      <c r="K7" s="140"/>
      <c r="L7" s="142" t="s">
        <v>435</v>
      </c>
      <c r="M7" s="141"/>
      <c r="N7" s="150">
        <f ca="1">(B2-E3)/365</f>
        <v>14.191780821917808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436</v>
      </c>
      <c r="C8" s="145"/>
      <c r="D8" s="145"/>
      <c r="E8" s="142" t="s">
        <v>490</v>
      </c>
      <c r="F8" s="140"/>
      <c r="G8" s="140"/>
      <c r="H8" s="140"/>
      <c r="I8" s="140"/>
      <c r="J8" s="141"/>
      <c r="K8" s="140" t="s">
        <v>489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437</v>
      </c>
      <c r="C9" s="145"/>
      <c r="D9" s="145"/>
      <c r="E9" s="145" t="s">
        <v>1250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438</v>
      </c>
      <c r="C10" s="145"/>
      <c r="D10" s="145"/>
      <c r="E10" s="145" t="s">
        <v>439</v>
      </c>
      <c r="F10" s="145"/>
      <c r="G10" s="145"/>
      <c r="H10" s="145"/>
      <c r="I10" s="145"/>
      <c r="J10" s="145"/>
      <c r="K10" s="145"/>
      <c r="L10" s="145"/>
      <c r="M10" s="145" t="s">
        <v>440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441</v>
      </c>
      <c r="C11" s="145"/>
      <c r="D11" s="145"/>
      <c r="E11" s="145" t="s">
        <v>442</v>
      </c>
      <c r="F11" s="145"/>
      <c r="G11" s="145"/>
      <c r="H11" s="145"/>
      <c r="I11" s="145"/>
      <c r="J11" s="145" t="s">
        <v>443</v>
      </c>
      <c r="K11" s="145"/>
      <c r="L11" s="145"/>
      <c r="M11" s="145"/>
      <c r="N11" s="145"/>
      <c r="O11" s="145" t="s">
        <v>444</v>
      </c>
      <c r="P11" s="145"/>
      <c r="Q11" s="145"/>
      <c r="R11" s="145" t="s">
        <v>445</v>
      </c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446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447</v>
      </c>
      <c r="F16" s="145"/>
      <c r="G16" s="145" t="s">
        <v>448</v>
      </c>
      <c r="H16" s="145"/>
      <c r="I16" s="145"/>
      <c r="J16" s="145"/>
      <c r="K16" s="145"/>
      <c r="L16" s="145"/>
      <c r="M16" s="145"/>
      <c r="N16" s="145" t="s">
        <v>449</v>
      </c>
      <c r="O16" s="145"/>
      <c r="P16" s="145"/>
      <c r="Q16" s="145" t="s">
        <v>450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451</v>
      </c>
      <c r="F17" s="145"/>
      <c r="G17" s="145" t="s">
        <v>452</v>
      </c>
      <c r="H17" s="145"/>
      <c r="I17" s="145"/>
      <c r="J17" s="145"/>
      <c r="K17" s="145"/>
      <c r="L17" s="145"/>
      <c r="M17" s="145"/>
      <c r="N17" s="145" t="s">
        <v>453</v>
      </c>
      <c r="O17" s="145"/>
      <c r="P17" s="145"/>
      <c r="Q17" s="145" t="s">
        <v>73</v>
      </c>
      <c r="R17" s="145"/>
      <c r="S17" s="145"/>
      <c r="T17" s="152"/>
    </row>
    <row r="18" spans="2:20" ht="19.5" customHeight="1" x14ac:dyDescent="0.15">
      <c r="B18" s="144" t="s">
        <v>454</v>
      </c>
      <c r="C18" s="145"/>
      <c r="D18" s="145"/>
      <c r="E18" s="142" t="s">
        <v>447</v>
      </c>
      <c r="F18" s="140"/>
      <c r="G18" s="140"/>
      <c r="H18" s="140"/>
      <c r="I18" s="140" t="s">
        <v>455</v>
      </c>
      <c r="J18" s="140"/>
      <c r="K18" s="140"/>
      <c r="L18" s="140"/>
      <c r="M18" s="141"/>
      <c r="N18" s="145" t="s">
        <v>456</v>
      </c>
      <c r="O18" s="145"/>
      <c r="P18" s="145"/>
      <c r="Q18" s="145" t="s">
        <v>70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457</v>
      </c>
      <c r="F19" s="140"/>
      <c r="G19" s="140"/>
      <c r="H19" s="141"/>
      <c r="I19" s="140" t="s">
        <v>458</v>
      </c>
      <c r="J19" s="140"/>
      <c r="K19" s="140"/>
      <c r="L19" s="140"/>
      <c r="M19" s="141"/>
      <c r="N19" s="145" t="s">
        <v>459</v>
      </c>
      <c r="O19" s="145"/>
      <c r="P19" s="145"/>
      <c r="Q19" s="145"/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460</v>
      </c>
      <c r="F20" s="140"/>
      <c r="G20" s="140"/>
      <c r="H20" s="141"/>
      <c r="I20" s="142" t="s">
        <v>492</v>
      </c>
      <c r="J20" s="140"/>
      <c r="K20" s="141"/>
      <c r="L20" s="140" t="s">
        <v>491</v>
      </c>
      <c r="M20" s="141"/>
      <c r="N20" s="145" t="s">
        <v>1398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461</v>
      </c>
      <c r="C23" s="158"/>
      <c r="D23" s="159"/>
      <c r="E23" s="142" t="s">
        <v>462</v>
      </c>
      <c r="F23" s="140"/>
      <c r="G23" s="140"/>
      <c r="H23" s="140"/>
      <c r="I23" s="140"/>
      <c r="J23" s="141"/>
      <c r="K23" s="140" t="s">
        <v>463</v>
      </c>
      <c r="L23" s="140"/>
      <c r="M23" s="141"/>
      <c r="N23" s="140" t="s">
        <v>464</v>
      </c>
      <c r="O23" s="141"/>
      <c r="P23" s="140" t="s">
        <v>465</v>
      </c>
      <c r="Q23" s="141"/>
      <c r="R23" s="181" t="s">
        <v>466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467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468</v>
      </c>
      <c r="C30" s="145"/>
      <c r="D30" s="145"/>
      <c r="E30" s="145" t="s">
        <v>469</v>
      </c>
      <c r="F30" s="145"/>
      <c r="G30" s="145"/>
      <c r="H30" s="145" t="s">
        <v>470</v>
      </c>
      <c r="I30" s="145"/>
      <c r="J30" s="145" t="s">
        <v>471</v>
      </c>
      <c r="K30" s="145"/>
      <c r="L30" s="145"/>
      <c r="M30" s="145" t="s">
        <v>472</v>
      </c>
      <c r="N30" s="145"/>
      <c r="O30" s="145"/>
      <c r="P30" s="145" t="s">
        <v>473</v>
      </c>
      <c r="Q30" s="145"/>
      <c r="R30" s="145"/>
      <c r="S30" s="145" t="s">
        <v>474</v>
      </c>
      <c r="T30" s="152"/>
    </row>
    <row r="31" spans="2:20" ht="19.5" customHeight="1" x14ac:dyDescent="0.15">
      <c r="B31" s="144"/>
      <c r="C31" s="145"/>
      <c r="D31" s="145"/>
      <c r="E31" s="142" t="s">
        <v>475</v>
      </c>
      <c r="F31" s="140"/>
      <c r="G31" s="141"/>
      <c r="H31" s="142" t="s">
        <v>476</v>
      </c>
      <c r="I31" s="141"/>
      <c r="J31" s="155" t="s">
        <v>477</v>
      </c>
      <c r="K31" s="140"/>
      <c r="L31" s="141"/>
      <c r="M31" s="142" t="s">
        <v>478</v>
      </c>
      <c r="N31" s="140"/>
      <c r="O31" s="141"/>
      <c r="P31" s="142" t="s">
        <v>479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480</v>
      </c>
      <c r="F32" s="145"/>
      <c r="G32" s="145"/>
      <c r="H32" s="145" t="s">
        <v>481</v>
      </c>
      <c r="I32" s="145"/>
      <c r="J32" s="154" t="s">
        <v>482</v>
      </c>
      <c r="K32" s="145"/>
      <c r="L32" s="145"/>
      <c r="M32" s="145" t="s">
        <v>478</v>
      </c>
      <c r="N32" s="145"/>
      <c r="O32" s="145"/>
      <c r="P32" s="145" t="s">
        <v>479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483</v>
      </c>
      <c r="F33" s="145"/>
      <c r="G33" s="145"/>
      <c r="H33" s="145" t="s">
        <v>484</v>
      </c>
      <c r="I33" s="145"/>
      <c r="J33" s="154" t="s">
        <v>485</v>
      </c>
      <c r="K33" s="145"/>
      <c r="L33" s="145"/>
      <c r="M33" s="145" t="s">
        <v>486</v>
      </c>
      <c r="N33" s="145"/>
      <c r="O33" s="145"/>
      <c r="P33" s="145" t="s">
        <v>487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R5:T9"/>
    <mergeCell ref="B6:D6"/>
    <mergeCell ref="E6:K6"/>
    <mergeCell ref="L6:M6"/>
    <mergeCell ref="N6:Q6"/>
    <mergeCell ref="B7:D7"/>
    <mergeCell ref="B1:T1"/>
    <mergeCell ref="B2:D2"/>
    <mergeCell ref="B3:D3"/>
    <mergeCell ref="E3:K3"/>
    <mergeCell ref="L3:N3"/>
    <mergeCell ref="O3:T3"/>
    <mergeCell ref="E7:K7"/>
    <mergeCell ref="L7:M7"/>
    <mergeCell ref="N7:Q7"/>
    <mergeCell ref="B8:D8"/>
    <mergeCell ref="B9:D9"/>
    <mergeCell ref="E9:Q9"/>
    <mergeCell ref="E8:J8"/>
    <mergeCell ref="K8:Q8"/>
    <mergeCell ref="B5:D5"/>
    <mergeCell ref="E5:K5"/>
    <mergeCell ref="L5:M5"/>
    <mergeCell ref="N5:Q5"/>
    <mergeCell ref="J12:N12"/>
    <mergeCell ref="R12:T12"/>
    <mergeCell ref="E13:I13"/>
    <mergeCell ref="J13:N13"/>
    <mergeCell ref="R13:T13"/>
    <mergeCell ref="E14:I14"/>
    <mergeCell ref="J14:N14"/>
    <mergeCell ref="R14:T14"/>
    <mergeCell ref="B10:D10"/>
    <mergeCell ref="E10:L10"/>
    <mergeCell ref="M10:O10"/>
    <mergeCell ref="P10:T10"/>
    <mergeCell ref="B11:D14"/>
    <mergeCell ref="E11:I11"/>
    <mergeCell ref="J11:N11"/>
    <mergeCell ref="O11:Q14"/>
    <mergeCell ref="R11:T11"/>
    <mergeCell ref="E12:I12"/>
    <mergeCell ref="B15:D17"/>
    <mergeCell ref="E15:T15"/>
    <mergeCell ref="E16:F16"/>
    <mergeCell ref="G16:M16"/>
    <mergeCell ref="N16:P16"/>
    <mergeCell ref="Q16:T16"/>
    <mergeCell ref="E17:F17"/>
    <mergeCell ref="G17:M17"/>
    <mergeCell ref="N17:P17"/>
    <mergeCell ref="Q17:T17"/>
    <mergeCell ref="N20:P20"/>
    <mergeCell ref="Q20:T20"/>
    <mergeCell ref="E21:H21"/>
    <mergeCell ref="I21:M21"/>
    <mergeCell ref="N21:P21"/>
    <mergeCell ref="Q21:T21"/>
    <mergeCell ref="B18:D22"/>
    <mergeCell ref="E18:H18"/>
    <mergeCell ref="I18:M18"/>
    <mergeCell ref="N18:P18"/>
    <mergeCell ref="Q18:T18"/>
    <mergeCell ref="E19:H19"/>
    <mergeCell ref="I19:M19"/>
    <mergeCell ref="N19:P19"/>
    <mergeCell ref="Q19:T19"/>
    <mergeCell ref="E20:H20"/>
    <mergeCell ref="E22:H22"/>
    <mergeCell ref="I22:M22"/>
    <mergeCell ref="N22:P22"/>
    <mergeCell ref="Q22:T22"/>
    <mergeCell ref="B23:D29"/>
    <mergeCell ref="E23:J23"/>
    <mergeCell ref="K23:M23"/>
    <mergeCell ref="N23:O23"/>
    <mergeCell ref="P23:Q23"/>
    <mergeCell ref="R23:T23"/>
    <mergeCell ref="E25:G25"/>
    <mergeCell ref="H25:J25"/>
    <mergeCell ref="K25:M25"/>
    <mergeCell ref="N25:O25"/>
    <mergeCell ref="P25:Q25"/>
    <mergeCell ref="R25:T25"/>
    <mergeCell ref="E24:G24"/>
    <mergeCell ref="H24:J24"/>
    <mergeCell ref="K24:M24"/>
    <mergeCell ref="N24:O24"/>
    <mergeCell ref="P24:Q24"/>
    <mergeCell ref="R24:T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W3:Z3"/>
    <mergeCell ref="AA3:AD3"/>
    <mergeCell ref="AE3:AH3"/>
    <mergeCell ref="I20:K20"/>
    <mergeCell ref="L20:M20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37"/>
  <dimension ref="B1:AH35"/>
  <sheetViews>
    <sheetView showGridLines="0" workbookViewId="0">
      <selection activeCell="E7" sqref="E7:K7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40945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41586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1178</v>
      </c>
      <c r="AB3" s="140"/>
      <c r="AC3" s="140"/>
      <c r="AD3" s="141"/>
      <c r="AE3" s="142" t="s">
        <v>189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1169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1024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30725</v>
      </c>
      <c r="F6" s="168"/>
      <c r="G6" s="168"/>
      <c r="H6" s="168"/>
      <c r="I6" s="168"/>
      <c r="J6" s="168"/>
      <c r="K6" s="168"/>
      <c r="L6" s="180" t="s">
        <v>301</v>
      </c>
      <c r="M6" s="180"/>
      <c r="N6" s="145">
        <f ca="1">DATEDIF(E6,TODAY(),"y")</f>
        <v>42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1687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14.158904109589042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207" t="s">
        <v>1171</v>
      </c>
      <c r="F8" s="215"/>
      <c r="G8" s="215"/>
      <c r="H8" s="215"/>
      <c r="I8" s="215"/>
      <c r="J8" s="216"/>
      <c r="K8" s="207" t="s">
        <v>1170</v>
      </c>
      <c r="L8" s="215"/>
      <c r="M8" s="215"/>
      <c r="N8" s="215"/>
      <c r="O8" s="215"/>
      <c r="P8" s="215"/>
      <c r="Q8" s="216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1252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1025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317</v>
      </c>
      <c r="F16" s="145"/>
      <c r="G16" s="145"/>
      <c r="H16" s="145"/>
      <c r="I16" s="145"/>
      <c r="J16" s="145"/>
      <c r="K16" s="145"/>
      <c r="L16" s="145"/>
      <c r="M16" s="145"/>
      <c r="N16" s="145" t="s">
        <v>449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317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323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1026</v>
      </c>
      <c r="F19" s="140"/>
      <c r="G19" s="140"/>
      <c r="H19" s="141"/>
      <c r="I19" s="140" t="s">
        <v>1027</v>
      </c>
      <c r="J19" s="140"/>
      <c r="K19" s="140"/>
      <c r="L19" s="140"/>
      <c r="M19" s="141"/>
      <c r="N19" s="145" t="s">
        <v>1028</v>
      </c>
      <c r="O19" s="145"/>
      <c r="P19" s="145"/>
      <c r="Q19" s="145" t="s">
        <v>1174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1029</v>
      </c>
      <c r="F20" s="140"/>
      <c r="G20" s="140"/>
      <c r="H20" s="141"/>
      <c r="I20" s="142" t="s">
        <v>1173</v>
      </c>
      <c r="J20" s="140"/>
      <c r="K20" s="140" t="s">
        <v>1172</v>
      </c>
      <c r="L20" s="140"/>
      <c r="M20" s="141"/>
      <c r="N20" s="145" t="s">
        <v>1030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325</v>
      </c>
      <c r="C23" s="158"/>
      <c r="D23" s="159"/>
      <c r="E23" s="142" t="s">
        <v>326</v>
      </c>
      <c r="F23" s="140"/>
      <c r="G23" s="140"/>
      <c r="H23" s="140"/>
      <c r="I23" s="140"/>
      <c r="J23" s="141"/>
      <c r="K23" s="140" t="s">
        <v>327</v>
      </c>
      <c r="L23" s="140"/>
      <c r="M23" s="141"/>
      <c r="N23" s="140" t="s">
        <v>328</v>
      </c>
      <c r="O23" s="141"/>
      <c r="P23" s="140" t="s">
        <v>329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39569</v>
      </c>
      <c r="F24" s="140"/>
      <c r="G24" s="141"/>
      <c r="H24" s="155">
        <v>39933</v>
      </c>
      <c r="I24" s="140"/>
      <c r="J24" s="141"/>
      <c r="K24" s="142" t="s">
        <v>1031</v>
      </c>
      <c r="L24" s="140"/>
      <c r="M24" s="141"/>
      <c r="N24" s="153" t="s">
        <v>1032</v>
      </c>
      <c r="O24" s="149"/>
      <c r="P24" s="140" t="s">
        <v>1033</v>
      </c>
      <c r="Q24" s="141"/>
      <c r="R24" s="138">
        <f>(H24-E24)/365</f>
        <v>0.99726027397260275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40141</v>
      </c>
      <c r="F25" s="140"/>
      <c r="G25" s="141"/>
      <c r="H25" s="155">
        <v>40816</v>
      </c>
      <c r="I25" s="140"/>
      <c r="J25" s="141"/>
      <c r="K25" s="142" t="s">
        <v>1034</v>
      </c>
      <c r="L25" s="140"/>
      <c r="M25" s="141"/>
      <c r="N25" s="148" t="s">
        <v>1035</v>
      </c>
      <c r="O25" s="149"/>
      <c r="P25" s="142" t="s">
        <v>970</v>
      </c>
      <c r="Q25" s="141"/>
      <c r="R25" s="138">
        <f>(H25-E25)/365</f>
        <v>1.8493150684931507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2.8465753424657536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347</v>
      </c>
      <c r="N30" s="145"/>
      <c r="O30" s="145"/>
      <c r="P30" s="145" t="s">
        <v>975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1233</v>
      </c>
      <c r="F31" s="140"/>
      <c r="G31" s="141"/>
      <c r="H31" s="142" t="s">
        <v>1234</v>
      </c>
      <c r="I31" s="141"/>
      <c r="J31" s="155">
        <v>20163</v>
      </c>
      <c r="K31" s="140"/>
      <c r="L31" s="141"/>
      <c r="M31" s="142" t="s">
        <v>1235</v>
      </c>
      <c r="N31" s="140"/>
      <c r="O31" s="141"/>
      <c r="P31" s="142" t="s">
        <v>1236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1237</v>
      </c>
      <c r="F32" s="145"/>
      <c r="G32" s="145"/>
      <c r="H32" s="145" t="s">
        <v>1238</v>
      </c>
      <c r="I32" s="145"/>
      <c r="J32" s="154">
        <v>21997</v>
      </c>
      <c r="K32" s="145"/>
      <c r="L32" s="145"/>
      <c r="M32" s="145" t="s">
        <v>1239</v>
      </c>
      <c r="N32" s="145"/>
      <c r="O32" s="145"/>
      <c r="P32" s="145" t="s">
        <v>1236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1240</v>
      </c>
      <c r="F33" s="145"/>
      <c r="G33" s="145"/>
      <c r="H33" s="145" t="s">
        <v>1241</v>
      </c>
      <c r="I33" s="145"/>
      <c r="J33" s="154">
        <v>30156</v>
      </c>
      <c r="K33" s="145"/>
      <c r="L33" s="145"/>
      <c r="M33" s="145" t="s">
        <v>1235</v>
      </c>
      <c r="N33" s="145"/>
      <c r="O33" s="145"/>
      <c r="P33" s="145" t="s">
        <v>1242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AA3:AD3"/>
    <mergeCell ref="AE3:AH3"/>
    <mergeCell ref="B1:T1"/>
    <mergeCell ref="B2:D2"/>
    <mergeCell ref="B3:D3"/>
    <mergeCell ref="E3:K3"/>
    <mergeCell ref="L3:N3"/>
    <mergeCell ref="O3:T3"/>
    <mergeCell ref="I20:J20"/>
    <mergeCell ref="K20:M20"/>
    <mergeCell ref="W3:Z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91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1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1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1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21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40909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41621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1417</v>
      </c>
      <c r="AB3" s="140"/>
      <c r="AC3" s="140"/>
      <c r="AD3" s="141"/>
      <c r="AE3" s="142" t="s">
        <v>1419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552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537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30101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43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538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14.257534246575343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1379</v>
      </c>
      <c r="F8" s="140"/>
      <c r="G8" s="140"/>
      <c r="H8" s="140"/>
      <c r="I8" s="140"/>
      <c r="J8" s="141"/>
      <c r="K8" s="140" t="s">
        <v>1380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1381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1382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539</v>
      </c>
      <c r="F19" s="140"/>
      <c r="G19" s="140"/>
      <c r="H19" s="141"/>
      <c r="I19" s="142" t="s">
        <v>551</v>
      </c>
      <c r="J19" s="140"/>
      <c r="K19" s="141"/>
      <c r="L19" s="140" t="s">
        <v>556</v>
      </c>
      <c r="M19" s="141"/>
      <c r="N19" s="145" t="s">
        <v>540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36708.699999999997</v>
      </c>
      <c r="F24" s="140"/>
      <c r="G24" s="141"/>
      <c r="H24" s="155">
        <v>37257.1</v>
      </c>
      <c r="I24" s="140"/>
      <c r="J24" s="141"/>
      <c r="K24" s="142" t="s">
        <v>541</v>
      </c>
      <c r="L24" s="140"/>
      <c r="M24" s="141"/>
      <c r="N24" s="153" t="s">
        <v>542</v>
      </c>
      <c r="O24" s="149"/>
      <c r="P24" s="140" t="s">
        <v>543</v>
      </c>
      <c r="Q24" s="141"/>
      <c r="R24" s="138">
        <f>(H24-E24)/365</f>
        <v>1.5024657534246615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38078</v>
      </c>
      <c r="F25" s="140"/>
      <c r="G25" s="141"/>
      <c r="H25" s="155">
        <v>38991</v>
      </c>
      <c r="I25" s="140"/>
      <c r="J25" s="141"/>
      <c r="K25" s="142" t="s">
        <v>544</v>
      </c>
      <c r="L25" s="140"/>
      <c r="M25" s="141"/>
      <c r="N25" s="148" t="s">
        <v>545</v>
      </c>
      <c r="O25" s="149"/>
      <c r="P25" s="142" t="s">
        <v>543</v>
      </c>
      <c r="Q25" s="141"/>
      <c r="R25" s="138">
        <f>(H25-E25)/365</f>
        <v>2.5013698630136987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39539</v>
      </c>
      <c r="F26" s="140"/>
      <c r="G26" s="141"/>
      <c r="H26" s="155">
        <v>39873</v>
      </c>
      <c r="I26" s="140"/>
      <c r="J26" s="141"/>
      <c r="K26" s="142" t="s">
        <v>544</v>
      </c>
      <c r="L26" s="140"/>
      <c r="M26" s="141"/>
      <c r="N26" s="148" t="s">
        <v>546</v>
      </c>
      <c r="O26" s="149"/>
      <c r="P26" s="142" t="s">
        <v>543</v>
      </c>
      <c r="Q26" s="141"/>
      <c r="R26" s="138">
        <f>(H26-E26)/365</f>
        <v>0.91506849315068495</v>
      </c>
      <c r="S26" s="138"/>
      <c r="T26" s="139"/>
    </row>
    <row r="27" spans="2:20" ht="19.5" customHeight="1" x14ac:dyDescent="0.15">
      <c r="B27" s="160"/>
      <c r="C27" s="161"/>
      <c r="D27" s="162"/>
      <c r="E27" s="155">
        <v>39934</v>
      </c>
      <c r="F27" s="140"/>
      <c r="G27" s="141"/>
      <c r="H27" s="155">
        <v>40544</v>
      </c>
      <c r="I27" s="140"/>
      <c r="J27" s="141"/>
      <c r="K27" s="142" t="s">
        <v>541</v>
      </c>
      <c r="L27" s="140"/>
      <c r="M27" s="141"/>
      <c r="N27" s="153" t="s">
        <v>547</v>
      </c>
      <c r="O27" s="149"/>
      <c r="P27" s="140" t="s">
        <v>543</v>
      </c>
      <c r="Q27" s="141"/>
      <c r="R27" s="138">
        <f>(H27-E27)/365</f>
        <v>1.6712328767123288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6.5901369863013741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1383</v>
      </c>
      <c r="F31" s="140"/>
      <c r="G31" s="141"/>
      <c r="H31" s="142" t="s">
        <v>1384</v>
      </c>
      <c r="I31" s="141"/>
      <c r="J31" s="155" t="s">
        <v>1385</v>
      </c>
      <c r="K31" s="140"/>
      <c r="L31" s="141"/>
      <c r="M31" s="142" t="s">
        <v>1386</v>
      </c>
      <c r="N31" s="140"/>
      <c r="O31" s="141"/>
      <c r="P31" s="142" t="s">
        <v>1387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I19:K19"/>
    <mergeCell ref="L19:M19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N19:P19"/>
    <mergeCell ref="Q19:T19"/>
    <mergeCell ref="E20:H20"/>
    <mergeCell ref="I20:M20"/>
    <mergeCell ref="N20:P20"/>
    <mergeCell ref="Q20:T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29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38698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41625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1417</v>
      </c>
      <c r="AB3" s="140"/>
      <c r="AC3" s="140"/>
      <c r="AD3" s="141"/>
      <c r="AE3" s="142" t="s">
        <v>1418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826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537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28486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48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827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20.315068493150687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828</v>
      </c>
      <c r="F8" s="140"/>
      <c r="G8" s="140"/>
      <c r="H8" s="140"/>
      <c r="I8" s="140"/>
      <c r="J8" s="140"/>
      <c r="K8" s="141"/>
      <c r="L8" s="140" t="s">
        <v>1402</v>
      </c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2" t="s">
        <v>1403</v>
      </c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1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829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1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830</v>
      </c>
      <c r="F19" s="140"/>
      <c r="G19" s="140"/>
      <c r="H19" s="141"/>
      <c r="I19" s="142" t="s">
        <v>831</v>
      </c>
      <c r="J19" s="140"/>
      <c r="K19" s="141"/>
      <c r="L19" s="140" t="s">
        <v>832</v>
      </c>
      <c r="M19" s="141"/>
      <c r="N19" s="145">
        <v>2003.08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53"/>
      <c r="O25" s="149"/>
      <c r="P25" s="142"/>
      <c r="Q25" s="141"/>
      <c r="R25" s="138">
        <f t="shared" ref="R25:R27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53"/>
      <c r="O26" s="149"/>
      <c r="P26" s="142"/>
      <c r="Q26" s="141"/>
      <c r="R26" s="138">
        <f t="shared" si="0"/>
        <v>0</v>
      </c>
      <c r="S26" s="138"/>
      <c r="T26" s="139"/>
    </row>
    <row r="27" spans="2:20" ht="27" customHeight="1" x14ac:dyDescent="0.15">
      <c r="B27" s="160"/>
      <c r="C27" s="161"/>
      <c r="D27" s="162"/>
      <c r="E27" s="155"/>
      <c r="F27" s="203"/>
      <c r="G27" s="204"/>
      <c r="H27" s="155"/>
      <c r="I27" s="203"/>
      <c r="J27" s="204"/>
      <c r="K27" s="207"/>
      <c r="L27" s="205"/>
      <c r="M27" s="217"/>
      <c r="N27" s="148"/>
      <c r="O27" s="149"/>
      <c r="P27" s="142"/>
      <c r="Q27" s="141"/>
      <c r="R27" s="138">
        <f t="shared" si="0"/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833</v>
      </c>
      <c r="F31" s="140"/>
      <c r="G31" s="141"/>
      <c r="H31" s="142" t="s">
        <v>834</v>
      </c>
      <c r="I31" s="141"/>
      <c r="J31" s="155" t="s">
        <v>835</v>
      </c>
      <c r="K31" s="140"/>
      <c r="L31" s="141"/>
      <c r="M31" s="142" t="s">
        <v>836</v>
      </c>
      <c r="N31" s="140"/>
      <c r="O31" s="141"/>
      <c r="P31" s="142" t="s">
        <v>837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838</v>
      </c>
      <c r="F32" s="145"/>
      <c r="G32" s="145"/>
      <c r="H32" s="145" t="s">
        <v>839</v>
      </c>
      <c r="I32" s="145"/>
      <c r="J32" s="154" t="s">
        <v>840</v>
      </c>
      <c r="K32" s="145"/>
      <c r="L32" s="145"/>
      <c r="M32" s="142" t="s">
        <v>836</v>
      </c>
      <c r="N32" s="140"/>
      <c r="O32" s="141"/>
      <c r="P32" s="142" t="s">
        <v>837</v>
      </c>
      <c r="Q32" s="140"/>
      <c r="R32" s="141"/>
      <c r="S32" s="145"/>
      <c r="T32" s="152"/>
    </row>
    <row r="33" spans="2:20" ht="19.5" customHeight="1" x14ac:dyDescent="0.15">
      <c r="B33" s="144"/>
      <c r="C33" s="145"/>
      <c r="D33" s="145"/>
      <c r="E33" s="145" t="s">
        <v>841</v>
      </c>
      <c r="F33" s="145"/>
      <c r="G33" s="145"/>
      <c r="H33" s="145" t="s">
        <v>738</v>
      </c>
      <c r="I33" s="145"/>
      <c r="J33" s="154" t="s">
        <v>842</v>
      </c>
      <c r="K33" s="145"/>
      <c r="L33" s="145"/>
      <c r="M33" s="145" t="s">
        <v>532</v>
      </c>
      <c r="N33" s="145"/>
      <c r="O33" s="145"/>
      <c r="P33" s="145" t="s">
        <v>843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844</v>
      </c>
      <c r="F34" s="145"/>
      <c r="G34" s="145"/>
      <c r="H34" s="145" t="s">
        <v>738</v>
      </c>
      <c r="I34" s="145"/>
      <c r="J34" s="154" t="s">
        <v>845</v>
      </c>
      <c r="K34" s="145"/>
      <c r="L34" s="145"/>
      <c r="M34" s="145" t="s">
        <v>532</v>
      </c>
      <c r="N34" s="145"/>
      <c r="O34" s="145"/>
      <c r="P34" s="145" t="s">
        <v>843</v>
      </c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K19"/>
    <mergeCell ref="L19:M19"/>
    <mergeCell ref="N19:P19"/>
    <mergeCell ref="Q19:T19"/>
    <mergeCell ref="E20:H20"/>
    <mergeCell ref="I20:M20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K8"/>
    <mergeCell ref="L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42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39356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41639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1168</v>
      </c>
      <c r="AB3" s="140"/>
      <c r="AC3" s="140"/>
      <c r="AD3" s="141"/>
      <c r="AE3" s="142" t="s">
        <v>1420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1163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29181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46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1188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18.512328767123286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1781</v>
      </c>
      <c r="F8" s="140"/>
      <c r="G8" s="140"/>
      <c r="H8" s="140"/>
      <c r="I8" s="140"/>
      <c r="J8" s="140"/>
      <c r="K8" s="140"/>
      <c r="L8" s="187" t="s">
        <v>1205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1189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1198</v>
      </c>
      <c r="F12" s="145"/>
      <c r="G12" s="145"/>
      <c r="H12" s="145"/>
      <c r="I12" s="145"/>
      <c r="J12" s="145">
        <v>2002.1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1199</v>
      </c>
      <c r="F13" s="145"/>
      <c r="G13" s="145"/>
      <c r="H13" s="145"/>
      <c r="I13" s="145"/>
      <c r="J13" s="145">
        <v>2003.11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1190</v>
      </c>
      <c r="F19" s="140"/>
      <c r="G19" s="140"/>
      <c r="H19" s="141"/>
      <c r="I19" s="142" t="s">
        <v>1191</v>
      </c>
      <c r="J19" s="140"/>
      <c r="K19" s="140" t="s">
        <v>1192</v>
      </c>
      <c r="L19" s="140"/>
      <c r="M19" s="141"/>
      <c r="N19" s="145">
        <v>2002.02</v>
      </c>
      <c r="O19" s="145"/>
      <c r="P19" s="145"/>
      <c r="Q19" s="145" t="s">
        <v>379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1193</v>
      </c>
      <c r="F20" s="140"/>
      <c r="G20" s="140"/>
      <c r="H20" s="141"/>
      <c r="I20" s="142" t="s">
        <v>1194</v>
      </c>
      <c r="J20" s="140"/>
      <c r="K20" s="140" t="s">
        <v>1195</v>
      </c>
      <c r="L20" s="140"/>
      <c r="M20" s="141"/>
      <c r="N20" s="145">
        <v>2005.02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 t="s">
        <v>1196</v>
      </c>
      <c r="F21" s="140"/>
      <c r="G21" s="140"/>
      <c r="H21" s="141"/>
      <c r="I21" s="142" t="s">
        <v>1197</v>
      </c>
      <c r="J21" s="140"/>
      <c r="K21" s="140" t="s">
        <v>1195</v>
      </c>
      <c r="L21" s="140"/>
      <c r="M21" s="141"/>
      <c r="N21" s="145">
        <v>2007.08</v>
      </c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85"/>
      <c r="O25" s="149"/>
      <c r="P25" s="142"/>
      <c r="Q25" s="141"/>
      <c r="R25" s="138">
        <f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1200</v>
      </c>
      <c r="F31" s="140"/>
      <c r="G31" s="141"/>
      <c r="H31" s="142" t="s">
        <v>941</v>
      </c>
      <c r="I31" s="141"/>
      <c r="J31" s="155">
        <v>29444</v>
      </c>
      <c r="K31" s="140"/>
      <c r="L31" s="141"/>
      <c r="M31" s="142" t="s">
        <v>1386</v>
      </c>
      <c r="N31" s="140"/>
      <c r="O31" s="141"/>
      <c r="P31" s="142" t="s">
        <v>60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1206</v>
      </c>
      <c r="F32" s="145"/>
      <c r="G32" s="145"/>
      <c r="H32" s="145" t="s">
        <v>950</v>
      </c>
      <c r="I32" s="145"/>
      <c r="J32" s="154">
        <v>40153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1395</v>
      </c>
      <c r="F33" s="145"/>
      <c r="G33" s="145"/>
      <c r="H33" s="145" t="s">
        <v>1396</v>
      </c>
      <c r="I33" s="145"/>
      <c r="J33" s="154">
        <v>41080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8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N19:P19"/>
    <mergeCell ref="Q19:T19"/>
    <mergeCell ref="E20:H20"/>
    <mergeCell ref="I20:J20"/>
    <mergeCell ref="K20:M20"/>
    <mergeCell ref="N20:P20"/>
    <mergeCell ref="Q20:T20"/>
    <mergeCell ref="I19:J19"/>
    <mergeCell ref="K19:M19"/>
    <mergeCell ref="E21:H21"/>
    <mergeCell ref="N21:P21"/>
    <mergeCell ref="Q21:T21"/>
    <mergeCell ref="E22:H22"/>
    <mergeCell ref="I22:M22"/>
    <mergeCell ref="N22:P22"/>
    <mergeCell ref="Q22:T22"/>
    <mergeCell ref="I21:J21"/>
    <mergeCell ref="K21:M21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K8"/>
    <mergeCell ref="L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33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39143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41698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739</v>
      </c>
      <c r="AB3" s="140"/>
      <c r="AC3" s="140"/>
      <c r="AD3" s="141"/>
      <c r="AE3" s="142" t="s">
        <v>1419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924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911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27851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50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912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19.095890410958905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925</v>
      </c>
      <c r="F8" s="140"/>
      <c r="G8" s="140"/>
      <c r="H8" s="140"/>
      <c r="I8" s="140"/>
      <c r="J8" s="141"/>
      <c r="K8" s="140" t="s">
        <v>1404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1403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913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914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520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521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>
        <v>1111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915</v>
      </c>
      <c r="F19" s="140"/>
      <c r="G19" s="140"/>
      <c r="H19" s="141"/>
      <c r="I19" s="142" t="s">
        <v>896</v>
      </c>
      <c r="J19" s="140"/>
      <c r="K19" s="141"/>
      <c r="L19" s="140" t="s">
        <v>926</v>
      </c>
      <c r="M19" s="141"/>
      <c r="N19" s="145" t="s">
        <v>916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37257</v>
      </c>
      <c r="F24" s="203"/>
      <c r="G24" s="204"/>
      <c r="H24" s="155">
        <v>37987</v>
      </c>
      <c r="I24" s="140"/>
      <c r="J24" s="141"/>
      <c r="K24" s="142" t="s">
        <v>917</v>
      </c>
      <c r="L24" s="140"/>
      <c r="M24" s="141"/>
      <c r="N24" s="153" t="s">
        <v>918</v>
      </c>
      <c r="O24" s="149"/>
      <c r="P24" s="140" t="s">
        <v>919</v>
      </c>
      <c r="Q24" s="141"/>
      <c r="R24" s="138">
        <f>(H24-E24)/365</f>
        <v>2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37987</v>
      </c>
      <c r="F25" s="140"/>
      <c r="G25" s="141"/>
      <c r="H25" s="155">
        <v>38353</v>
      </c>
      <c r="I25" s="140"/>
      <c r="J25" s="141"/>
      <c r="K25" s="142" t="s">
        <v>927</v>
      </c>
      <c r="L25" s="140"/>
      <c r="M25" s="141"/>
      <c r="N25" s="148" t="s">
        <v>928</v>
      </c>
      <c r="O25" s="149"/>
      <c r="P25" s="142" t="s">
        <v>929</v>
      </c>
      <c r="Q25" s="141"/>
      <c r="R25" s="138">
        <f>(H25-E25)/365</f>
        <v>1.0027397260273974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38353</v>
      </c>
      <c r="F26" s="140"/>
      <c r="G26" s="141"/>
      <c r="H26" s="155">
        <v>38899</v>
      </c>
      <c r="I26" s="140"/>
      <c r="J26" s="141"/>
      <c r="K26" s="142" t="s">
        <v>930</v>
      </c>
      <c r="L26" s="140"/>
      <c r="M26" s="141"/>
      <c r="N26" s="148" t="s">
        <v>931</v>
      </c>
      <c r="O26" s="149"/>
      <c r="P26" s="142" t="s">
        <v>929</v>
      </c>
      <c r="Q26" s="141"/>
      <c r="R26" s="138">
        <f>(H26-E26)/365</f>
        <v>1.4958904109589042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4.4986301369863018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920</v>
      </c>
      <c r="F31" s="140"/>
      <c r="G31" s="141"/>
      <c r="H31" s="142" t="s">
        <v>528</v>
      </c>
      <c r="I31" s="141"/>
      <c r="J31" s="155" t="s">
        <v>921</v>
      </c>
      <c r="K31" s="140"/>
      <c r="L31" s="141"/>
      <c r="M31" s="142" t="s">
        <v>922</v>
      </c>
      <c r="N31" s="140"/>
      <c r="O31" s="141"/>
      <c r="P31" s="142" t="s">
        <v>923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I19:K19"/>
    <mergeCell ref="L19:M19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N19:P19"/>
    <mergeCell ref="Q19:T19"/>
    <mergeCell ref="E20:H20"/>
    <mergeCell ref="I20:M20"/>
    <mergeCell ref="N20:P20"/>
    <mergeCell ref="Q20:T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25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40848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41730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74</v>
      </c>
      <c r="AB3" s="140"/>
      <c r="AC3" s="140"/>
      <c r="AD3" s="141"/>
      <c r="AE3" s="142" t="s">
        <v>1419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693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29695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44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694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14.424657534246576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695</v>
      </c>
      <c r="F8" s="140"/>
      <c r="G8" s="140"/>
      <c r="H8" s="140"/>
      <c r="I8" s="140"/>
      <c r="J8" s="141"/>
      <c r="K8" s="140" t="s">
        <v>1397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1381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696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697</v>
      </c>
      <c r="F12" s="145"/>
      <c r="G12" s="145"/>
      <c r="H12" s="145"/>
      <c r="I12" s="145"/>
      <c r="J12" s="145" t="s">
        <v>698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699</v>
      </c>
      <c r="F13" s="145"/>
      <c r="G13" s="145"/>
      <c r="H13" s="145"/>
      <c r="I13" s="145"/>
      <c r="J13" s="145" t="s">
        <v>700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 t="s">
        <v>701</v>
      </c>
      <c r="F14" s="145"/>
      <c r="G14" s="145"/>
      <c r="H14" s="145"/>
      <c r="I14" s="145"/>
      <c r="J14" s="145" t="s">
        <v>702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703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520</v>
      </c>
      <c r="R16" s="145"/>
      <c r="S16" s="145"/>
      <c r="T16" s="152"/>
      <c r="AB16" s="3"/>
      <c r="AC16" s="3"/>
      <c r="AD16" s="3"/>
    </row>
    <row r="17" spans="2:3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521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704</v>
      </c>
      <c r="R17" s="145"/>
      <c r="S17" s="145"/>
      <c r="T17" s="152"/>
      <c r="AB17" s="3"/>
      <c r="AC17" s="3"/>
      <c r="AD17" s="3"/>
    </row>
    <row r="18" spans="2:3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30" ht="19.5" customHeight="1" x14ac:dyDescent="0.15">
      <c r="B19" s="144"/>
      <c r="C19" s="145"/>
      <c r="D19" s="145"/>
      <c r="E19" s="142" t="s">
        <v>705</v>
      </c>
      <c r="F19" s="140"/>
      <c r="G19" s="140"/>
      <c r="H19" s="141"/>
      <c r="I19" s="140" t="s">
        <v>706</v>
      </c>
      <c r="J19" s="140"/>
      <c r="K19" s="140"/>
      <c r="L19" s="140"/>
      <c r="M19" s="141"/>
      <c r="N19" s="145">
        <v>2000</v>
      </c>
      <c r="O19" s="145"/>
      <c r="P19" s="145"/>
      <c r="Q19" s="145" t="s">
        <v>721</v>
      </c>
      <c r="R19" s="145"/>
      <c r="S19" s="145"/>
      <c r="T19" s="152"/>
    </row>
    <row r="20" spans="2:3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3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3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3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30" ht="19.5" customHeight="1" x14ac:dyDescent="0.15">
      <c r="B24" s="160"/>
      <c r="C24" s="161"/>
      <c r="D24" s="162"/>
      <c r="E24" s="155">
        <v>38078</v>
      </c>
      <c r="F24" s="140"/>
      <c r="G24" s="141"/>
      <c r="H24" s="155">
        <v>38442</v>
      </c>
      <c r="I24" s="140"/>
      <c r="J24" s="141"/>
      <c r="K24" s="142" t="s">
        <v>707</v>
      </c>
      <c r="L24" s="140"/>
      <c r="M24" s="141"/>
      <c r="N24" s="153" t="s">
        <v>708</v>
      </c>
      <c r="O24" s="149"/>
      <c r="P24" s="140" t="s">
        <v>543</v>
      </c>
      <c r="Q24" s="141"/>
      <c r="R24" s="138">
        <f>(H24-E24)/365</f>
        <v>0.99726027397260275</v>
      </c>
      <c r="S24" s="138"/>
      <c r="T24" s="139"/>
    </row>
    <row r="25" spans="2:30" ht="19.5" customHeight="1" x14ac:dyDescent="0.15">
      <c r="B25" s="160"/>
      <c r="C25" s="161"/>
      <c r="D25" s="162"/>
      <c r="E25" s="155">
        <v>38777</v>
      </c>
      <c r="F25" s="140"/>
      <c r="G25" s="141"/>
      <c r="H25" s="155">
        <v>39629</v>
      </c>
      <c r="I25" s="140"/>
      <c r="J25" s="141"/>
      <c r="K25" s="142" t="s">
        <v>709</v>
      </c>
      <c r="L25" s="140"/>
      <c r="M25" s="141"/>
      <c r="N25" s="185" t="s">
        <v>710</v>
      </c>
      <c r="O25" s="149"/>
      <c r="P25" s="142" t="s">
        <v>543</v>
      </c>
      <c r="Q25" s="141"/>
      <c r="R25" s="138">
        <f>(H25-E25)/365</f>
        <v>2.3342465753424659</v>
      </c>
      <c r="S25" s="138"/>
      <c r="T25" s="139"/>
    </row>
    <row r="26" spans="2:30" ht="19.5" customHeight="1" x14ac:dyDescent="0.15">
      <c r="B26" s="160"/>
      <c r="C26" s="161"/>
      <c r="D26" s="162"/>
      <c r="E26" s="155">
        <v>40360</v>
      </c>
      <c r="F26" s="140"/>
      <c r="G26" s="141"/>
      <c r="H26" s="155">
        <v>40543</v>
      </c>
      <c r="I26" s="140"/>
      <c r="J26" s="141"/>
      <c r="K26" s="142" t="s">
        <v>711</v>
      </c>
      <c r="L26" s="140"/>
      <c r="M26" s="141"/>
      <c r="N26" s="148" t="s">
        <v>526</v>
      </c>
      <c r="O26" s="149"/>
      <c r="P26" s="142" t="s">
        <v>712</v>
      </c>
      <c r="Q26" s="141"/>
      <c r="R26" s="138">
        <f>(H26-E26)/365</f>
        <v>0.50136986301369868</v>
      </c>
      <c r="S26" s="138"/>
      <c r="T26" s="139"/>
    </row>
    <row r="27" spans="2:30" ht="19.5" customHeight="1" x14ac:dyDescent="0.15">
      <c r="B27" s="160"/>
      <c r="C27" s="161"/>
      <c r="D27" s="162"/>
      <c r="E27" s="155">
        <v>40575</v>
      </c>
      <c r="F27" s="140"/>
      <c r="G27" s="141"/>
      <c r="H27" s="155">
        <v>40847</v>
      </c>
      <c r="I27" s="140"/>
      <c r="J27" s="141"/>
      <c r="K27" s="142" t="s">
        <v>711</v>
      </c>
      <c r="L27" s="140"/>
      <c r="M27" s="141"/>
      <c r="N27" s="153" t="s">
        <v>526</v>
      </c>
      <c r="O27" s="149"/>
      <c r="P27" s="140" t="s">
        <v>713</v>
      </c>
      <c r="Q27" s="141"/>
      <c r="R27" s="138">
        <f>(H27-E27)/365</f>
        <v>0.74520547945205484</v>
      </c>
      <c r="S27" s="138"/>
      <c r="T27" s="139"/>
    </row>
    <row r="28" spans="2:3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3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4.5780821917808225</v>
      </c>
      <c r="S29" s="140"/>
      <c r="T29" s="143"/>
    </row>
    <row r="30" spans="2:3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30" ht="19.5" customHeight="1" x14ac:dyDescent="0.15">
      <c r="B31" s="144"/>
      <c r="C31" s="145"/>
      <c r="D31" s="145"/>
      <c r="E31" s="142" t="s">
        <v>714</v>
      </c>
      <c r="F31" s="140"/>
      <c r="G31" s="141"/>
      <c r="H31" s="142" t="s">
        <v>548</v>
      </c>
      <c r="I31" s="141"/>
      <c r="J31" s="155" t="s">
        <v>715</v>
      </c>
      <c r="K31" s="140"/>
      <c r="L31" s="141"/>
      <c r="M31" s="142" t="s">
        <v>549</v>
      </c>
      <c r="N31" s="140"/>
      <c r="O31" s="141"/>
      <c r="P31" s="142" t="s">
        <v>530</v>
      </c>
      <c r="Q31" s="140"/>
      <c r="R31" s="141"/>
      <c r="S31" s="142"/>
      <c r="T31" s="143"/>
    </row>
    <row r="32" spans="2:30" ht="19.5" customHeight="1" x14ac:dyDescent="0.15">
      <c r="B32" s="144"/>
      <c r="C32" s="145"/>
      <c r="D32" s="145"/>
      <c r="E32" s="145" t="s">
        <v>716</v>
      </c>
      <c r="F32" s="145"/>
      <c r="G32" s="145"/>
      <c r="H32" s="145" t="s">
        <v>528</v>
      </c>
      <c r="I32" s="145"/>
      <c r="J32" s="154" t="s">
        <v>717</v>
      </c>
      <c r="K32" s="145"/>
      <c r="L32" s="145"/>
      <c r="M32" s="145" t="s">
        <v>718</v>
      </c>
      <c r="N32" s="145"/>
      <c r="O32" s="145"/>
      <c r="P32" s="145" t="s">
        <v>530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719</v>
      </c>
      <c r="F33" s="145"/>
      <c r="G33" s="145"/>
      <c r="H33" s="145" t="s">
        <v>554</v>
      </c>
      <c r="I33" s="145"/>
      <c r="J33" s="154" t="s">
        <v>720</v>
      </c>
      <c r="K33" s="145"/>
      <c r="L33" s="145"/>
      <c r="M33" s="145" t="s">
        <v>532</v>
      </c>
      <c r="N33" s="145"/>
      <c r="O33" s="145"/>
      <c r="P33" s="145" t="s">
        <v>555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5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M20"/>
    <mergeCell ref="N20:P20"/>
    <mergeCell ref="Q20:T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AH35"/>
  <sheetViews>
    <sheetView showGridLines="0" workbookViewId="0">
      <selection activeCell="N7" sqref="N7:Q7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41442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41973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74</v>
      </c>
      <c r="AB3" s="140"/>
      <c r="AC3" s="140"/>
      <c r="AD3" s="141"/>
      <c r="AE3" s="142" t="s">
        <v>1230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1462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28272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48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1463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12.797260273972602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1464</v>
      </c>
      <c r="F8" s="140"/>
      <c r="G8" s="140"/>
      <c r="H8" s="140"/>
      <c r="I8" s="140"/>
      <c r="J8" s="140"/>
      <c r="K8" s="140"/>
      <c r="L8" s="187" t="s">
        <v>1465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1466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93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159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160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>
        <v>35123</v>
      </c>
      <c r="F19" s="140"/>
      <c r="G19" s="140"/>
      <c r="H19" s="141"/>
      <c r="I19" s="140" t="s">
        <v>1467</v>
      </c>
      <c r="J19" s="140"/>
      <c r="K19" s="140"/>
      <c r="L19" s="140"/>
      <c r="M19" s="141"/>
      <c r="N19" s="193">
        <v>38384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1468</v>
      </c>
      <c r="F20" s="140"/>
      <c r="G20" s="140"/>
      <c r="H20" s="141"/>
      <c r="I20" s="142" t="s">
        <v>1469</v>
      </c>
      <c r="J20" s="140"/>
      <c r="K20" s="140" t="s">
        <v>1470</v>
      </c>
      <c r="L20" s="140"/>
      <c r="M20" s="141"/>
      <c r="N20" s="193">
        <v>40940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39845</v>
      </c>
      <c r="F24" s="140"/>
      <c r="G24" s="141"/>
      <c r="H24" s="155">
        <v>41060</v>
      </c>
      <c r="I24" s="140"/>
      <c r="J24" s="141"/>
      <c r="K24" s="197" t="s">
        <v>1472</v>
      </c>
      <c r="L24" s="198"/>
      <c r="M24" s="218"/>
      <c r="N24" s="191" t="s">
        <v>1471</v>
      </c>
      <c r="O24" s="192"/>
      <c r="P24" s="191" t="s">
        <v>1473</v>
      </c>
      <c r="Q24" s="192"/>
      <c r="R24" s="138">
        <f>(H24-E24)/365</f>
        <v>3.3287671232876712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39479</v>
      </c>
      <c r="F25" s="140"/>
      <c r="G25" s="141"/>
      <c r="H25" s="155">
        <v>39844</v>
      </c>
      <c r="I25" s="140"/>
      <c r="J25" s="141"/>
      <c r="K25" s="142" t="s">
        <v>1474</v>
      </c>
      <c r="L25" s="140"/>
      <c r="M25" s="141"/>
      <c r="N25" s="185" t="s">
        <v>1475</v>
      </c>
      <c r="O25" s="149"/>
      <c r="P25" s="142" t="s">
        <v>1476</v>
      </c>
      <c r="Q25" s="141"/>
      <c r="R25" s="138">
        <f>(H25-E25)/365</f>
        <v>1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4.3287671232876708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54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K8"/>
    <mergeCell ref="L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84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5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5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5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1:AH35"/>
  <sheetViews>
    <sheetView showGridLines="0" workbookViewId="0">
      <selection activeCell="E8" sqref="E8:K8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41554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41842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188</v>
      </c>
      <c r="AB3" s="140"/>
      <c r="AC3" s="140"/>
      <c r="AD3" s="141"/>
      <c r="AE3" s="142" t="s">
        <v>189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1504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31703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39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1914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12.490410958904109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1505</v>
      </c>
      <c r="F8" s="140"/>
      <c r="G8" s="140"/>
      <c r="H8" s="140"/>
      <c r="I8" s="140"/>
      <c r="J8" s="140"/>
      <c r="K8" s="140"/>
      <c r="L8" s="187" t="s">
        <v>1506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1507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93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1508</v>
      </c>
      <c r="F19" s="140"/>
      <c r="G19" s="140"/>
      <c r="H19" s="141"/>
      <c r="I19" s="140" t="s">
        <v>1509</v>
      </c>
      <c r="J19" s="140"/>
      <c r="K19" s="140"/>
      <c r="L19" s="140"/>
      <c r="M19" s="141"/>
      <c r="N19" s="154">
        <v>38384</v>
      </c>
      <c r="O19" s="154"/>
      <c r="P19" s="154"/>
      <c r="Q19" s="145" t="s">
        <v>1510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1511</v>
      </c>
      <c r="F20" s="140"/>
      <c r="G20" s="140"/>
      <c r="H20" s="141"/>
      <c r="I20" s="142" t="s">
        <v>1483</v>
      </c>
      <c r="J20" s="140"/>
      <c r="K20" s="140" t="s">
        <v>1512</v>
      </c>
      <c r="L20" s="140"/>
      <c r="M20" s="141"/>
      <c r="N20" s="154">
        <v>40210</v>
      </c>
      <c r="O20" s="154"/>
      <c r="P20" s="154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54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40756</v>
      </c>
      <c r="F24" s="140"/>
      <c r="G24" s="141"/>
      <c r="H24" s="155">
        <v>40908</v>
      </c>
      <c r="I24" s="140"/>
      <c r="J24" s="141"/>
      <c r="K24" s="190"/>
      <c r="L24" s="191"/>
      <c r="M24" s="192"/>
      <c r="N24" s="191" t="s">
        <v>1515</v>
      </c>
      <c r="O24" s="192"/>
      <c r="P24" s="191"/>
      <c r="Q24" s="192"/>
      <c r="R24" s="138">
        <f>(H24-E24)/365</f>
        <v>0.41643835616438357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40969</v>
      </c>
      <c r="F25" s="140"/>
      <c r="G25" s="141"/>
      <c r="H25" s="155">
        <v>41274</v>
      </c>
      <c r="I25" s="140"/>
      <c r="J25" s="141"/>
      <c r="K25" s="142"/>
      <c r="L25" s="140"/>
      <c r="M25" s="141"/>
      <c r="N25" s="185" t="s">
        <v>1516</v>
      </c>
      <c r="O25" s="149"/>
      <c r="P25" s="142"/>
      <c r="Q25" s="141"/>
      <c r="R25" s="138">
        <f>(H25-E25)/365</f>
        <v>0.83561643835616439</v>
      </c>
      <c r="S25" s="138"/>
      <c r="T25" s="139"/>
    </row>
    <row r="26" spans="2:20" ht="19.5" customHeight="1" x14ac:dyDescent="0.15">
      <c r="B26" s="160"/>
      <c r="C26" s="161"/>
      <c r="D26" s="162"/>
      <c r="E26" s="155">
        <v>41334</v>
      </c>
      <c r="F26" s="140"/>
      <c r="G26" s="141"/>
      <c r="H26" s="155">
        <v>41486</v>
      </c>
      <c r="I26" s="140"/>
      <c r="J26" s="141"/>
      <c r="K26" s="142"/>
      <c r="L26" s="140"/>
      <c r="M26" s="141"/>
      <c r="N26" s="185" t="s">
        <v>1516</v>
      </c>
      <c r="O26" s="149"/>
      <c r="P26" s="142"/>
      <c r="Q26" s="141"/>
      <c r="R26" s="138">
        <f>(H26-E26)/365</f>
        <v>0.41643835616438357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1.6684931506849316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1513</v>
      </c>
      <c r="F31" s="140"/>
      <c r="G31" s="141"/>
      <c r="H31" s="142" t="s">
        <v>1089</v>
      </c>
      <c r="I31" s="141"/>
      <c r="J31" s="155">
        <v>20353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1514</v>
      </c>
      <c r="F32" s="145"/>
      <c r="G32" s="145"/>
      <c r="H32" s="145" t="s">
        <v>909</v>
      </c>
      <c r="I32" s="145"/>
      <c r="J32" s="154">
        <v>22056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54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K8"/>
    <mergeCell ref="L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37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8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41640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41851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74</v>
      </c>
      <c r="AB3" s="140"/>
      <c r="AC3" s="140"/>
      <c r="AD3" s="141"/>
      <c r="AE3" s="142" t="s">
        <v>1592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1739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30644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42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1740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12.254794520547945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97" t="s">
        <v>1741</v>
      </c>
      <c r="F8" s="198"/>
      <c r="G8" s="198"/>
      <c r="H8" s="198"/>
      <c r="I8" s="198"/>
      <c r="J8" s="198"/>
      <c r="K8" s="198"/>
      <c r="L8" s="199" t="s">
        <v>1742</v>
      </c>
      <c r="M8" s="199"/>
      <c r="N8" s="199"/>
      <c r="O8" s="199"/>
      <c r="P8" s="199"/>
      <c r="Q8" s="200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1743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89" t="s">
        <v>1744</v>
      </c>
      <c r="F12" s="189"/>
      <c r="G12" s="189"/>
      <c r="H12" s="189"/>
      <c r="I12" s="189"/>
      <c r="J12" s="154">
        <v>40046</v>
      </c>
      <c r="K12" s="154"/>
      <c r="L12" s="154"/>
      <c r="M12" s="154"/>
      <c r="N12" s="154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1745</v>
      </c>
      <c r="F13" s="145"/>
      <c r="G13" s="145"/>
      <c r="H13" s="145"/>
      <c r="I13" s="145"/>
      <c r="J13" s="154">
        <v>38742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 t="s">
        <v>1746</v>
      </c>
      <c r="F14" s="145"/>
      <c r="G14" s="145"/>
      <c r="H14" s="145"/>
      <c r="I14" s="145"/>
      <c r="J14" s="154">
        <v>36647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1747</v>
      </c>
      <c r="F19" s="140"/>
      <c r="G19" s="140"/>
      <c r="H19" s="141"/>
      <c r="I19" s="140" t="s">
        <v>1748</v>
      </c>
      <c r="J19" s="140"/>
      <c r="K19" s="140"/>
      <c r="L19" s="140"/>
      <c r="M19" s="141"/>
      <c r="N19" s="154">
        <v>37288</v>
      </c>
      <c r="O19" s="154"/>
      <c r="P19" s="154"/>
      <c r="Q19" s="145" t="s">
        <v>1749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1750</v>
      </c>
      <c r="F20" s="140"/>
      <c r="G20" s="140"/>
      <c r="H20" s="141"/>
      <c r="I20" s="142" t="s">
        <v>1751</v>
      </c>
      <c r="J20" s="140"/>
      <c r="K20" s="140" t="s">
        <v>1752</v>
      </c>
      <c r="L20" s="140"/>
      <c r="M20" s="141"/>
      <c r="N20" s="154">
        <v>39315</v>
      </c>
      <c r="O20" s="154"/>
      <c r="P20" s="154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 t="s">
        <v>1753</v>
      </c>
      <c r="F21" s="140"/>
      <c r="G21" s="140"/>
      <c r="H21" s="141"/>
      <c r="I21" s="142" t="s">
        <v>1754</v>
      </c>
      <c r="J21" s="140"/>
      <c r="K21" s="140"/>
      <c r="L21" s="140" t="s">
        <v>1755</v>
      </c>
      <c r="M21" s="141"/>
      <c r="N21" s="154">
        <v>40046</v>
      </c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39934</v>
      </c>
      <c r="F24" s="140"/>
      <c r="G24" s="141"/>
      <c r="H24" s="155">
        <v>41182</v>
      </c>
      <c r="I24" s="140"/>
      <c r="J24" s="141"/>
      <c r="K24" s="194"/>
      <c r="L24" s="195"/>
      <c r="M24" s="196"/>
      <c r="N24" s="191" t="s">
        <v>1756</v>
      </c>
      <c r="O24" s="192"/>
      <c r="P24" s="191" t="s">
        <v>37</v>
      </c>
      <c r="Q24" s="192"/>
      <c r="R24" s="138">
        <f>(H24-E24)/365</f>
        <v>3.419178082191781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41153</v>
      </c>
      <c r="F25" s="140"/>
      <c r="G25" s="141"/>
      <c r="H25" s="155">
        <v>41639</v>
      </c>
      <c r="I25" s="140"/>
      <c r="J25" s="141"/>
      <c r="K25" s="142"/>
      <c r="L25" s="140"/>
      <c r="M25" s="141"/>
      <c r="N25" s="185" t="s">
        <v>1757</v>
      </c>
      <c r="O25" s="149"/>
      <c r="P25" s="142" t="s">
        <v>1758</v>
      </c>
      <c r="Q25" s="141"/>
      <c r="R25" s="138">
        <f>(H25-E25)/365</f>
        <v>1.3315068493150686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/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4.75068493150685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1759</v>
      </c>
      <c r="F31" s="140"/>
      <c r="G31" s="141"/>
      <c r="H31" s="142" t="s">
        <v>1089</v>
      </c>
      <c r="I31" s="141"/>
      <c r="J31" s="142">
        <v>1951</v>
      </c>
      <c r="K31" s="140"/>
      <c r="L31" s="141"/>
      <c r="M31" s="142" t="s">
        <v>1760</v>
      </c>
      <c r="N31" s="140"/>
      <c r="O31" s="141"/>
      <c r="P31" s="142" t="s">
        <v>1762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1761</v>
      </c>
      <c r="F32" s="145"/>
      <c r="G32" s="145"/>
      <c r="H32" s="145" t="s">
        <v>909</v>
      </c>
      <c r="I32" s="145"/>
      <c r="J32" s="145">
        <v>1955</v>
      </c>
      <c r="K32" s="145"/>
      <c r="L32" s="145"/>
      <c r="M32" s="145" t="s">
        <v>121</v>
      </c>
      <c r="N32" s="145"/>
      <c r="O32" s="145"/>
      <c r="P32" s="145" t="s">
        <v>70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1763</v>
      </c>
      <c r="F33" s="145"/>
      <c r="G33" s="145"/>
      <c r="H33" s="145" t="s">
        <v>1764</v>
      </c>
      <c r="I33" s="145"/>
      <c r="J33" s="145">
        <v>1982</v>
      </c>
      <c r="K33" s="145"/>
      <c r="L33" s="145"/>
      <c r="M33" s="145" t="s">
        <v>1765</v>
      </c>
      <c r="N33" s="145"/>
      <c r="O33" s="145"/>
      <c r="P33" s="145" t="s">
        <v>70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54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7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1:H21"/>
    <mergeCell ref="N21:P21"/>
    <mergeCell ref="Q21:T21"/>
    <mergeCell ref="E22:H22"/>
    <mergeCell ref="I22:M22"/>
    <mergeCell ref="N22:P22"/>
    <mergeCell ref="Q22:T22"/>
    <mergeCell ref="I21:K21"/>
    <mergeCell ref="L21:M21"/>
    <mergeCell ref="I19:M19"/>
    <mergeCell ref="N19:P19"/>
    <mergeCell ref="Q19:T19"/>
    <mergeCell ref="E20:H20"/>
    <mergeCell ref="I20:J20"/>
    <mergeCell ref="K20:M20"/>
    <mergeCell ref="N20:P20"/>
    <mergeCell ref="Q20:T20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B8:D8"/>
    <mergeCell ref="E8:K8"/>
    <mergeCell ref="L8:Q8"/>
    <mergeCell ref="B9:D9"/>
    <mergeCell ref="E9:Q9"/>
    <mergeCell ref="B10:D10"/>
    <mergeCell ref="E10:L10"/>
    <mergeCell ref="M10:O10"/>
    <mergeCell ref="P10:T10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0097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98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99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00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28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40452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41973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631</v>
      </c>
      <c r="AB3" s="140"/>
      <c r="AC3" s="140"/>
      <c r="AD3" s="141"/>
      <c r="AE3" s="142" t="s">
        <v>825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819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633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28817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47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797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15.509589041095891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821</v>
      </c>
      <c r="F8" s="140"/>
      <c r="G8" s="140"/>
      <c r="H8" s="140"/>
      <c r="I8" s="140"/>
      <c r="J8" s="141"/>
      <c r="K8" s="140" t="s">
        <v>822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820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798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799</v>
      </c>
      <c r="F19" s="140"/>
      <c r="G19" s="140"/>
      <c r="H19" s="141"/>
      <c r="I19" s="140" t="s">
        <v>800</v>
      </c>
      <c r="J19" s="140"/>
      <c r="K19" s="140"/>
      <c r="L19" s="140"/>
      <c r="M19" s="141"/>
      <c r="N19" s="145">
        <v>1997.02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801</v>
      </c>
      <c r="F20" s="140"/>
      <c r="G20" s="140"/>
      <c r="H20" s="141"/>
      <c r="I20" s="142" t="s">
        <v>824</v>
      </c>
      <c r="J20" s="140"/>
      <c r="K20" s="141"/>
      <c r="L20" s="140" t="s">
        <v>823</v>
      </c>
      <c r="M20" s="141"/>
      <c r="N20" s="145">
        <v>2003.02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>
        <v>2007</v>
      </c>
      <c r="F21" s="140"/>
      <c r="G21" s="140"/>
      <c r="H21" s="141"/>
      <c r="I21" s="140" t="s">
        <v>802</v>
      </c>
      <c r="J21" s="140"/>
      <c r="K21" s="140"/>
      <c r="L21" s="140"/>
      <c r="M21" s="141"/>
      <c r="N21" s="145" t="s">
        <v>803</v>
      </c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37408</v>
      </c>
      <c r="F24" s="140"/>
      <c r="G24" s="141"/>
      <c r="H24" s="155">
        <v>37741</v>
      </c>
      <c r="I24" s="140"/>
      <c r="J24" s="141"/>
      <c r="K24" s="142" t="s">
        <v>804</v>
      </c>
      <c r="L24" s="140"/>
      <c r="M24" s="141"/>
      <c r="N24" s="153" t="s">
        <v>805</v>
      </c>
      <c r="O24" s="149"/>
      <c r="P24" s="140" t="s">
        <v>806</v>
      </c>
      <c r="Q24" s="141"/>
      <c r="R24" s="138">
        <f>(H24-E24)/365</f>
        <v>0.9123287671232877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37742</v>
      </c>
      <c r="F25" s="140"/>
      <c r="G25" s="141"/>
      <c r="H25" s="155">
        <v>38137</v>
      </c>
      <c r="I25" s="140"/>
      <c r="J25" s="141"/>
      <c r="K25" s="142" t="s">
        <v>807</v>
      </c>
      <c r="L25" s="140"/>
      <c r="M25" s="141"/>
      <c r="N25" s="148" t="s">
        <v>808</v>
      </c>
      <c r="O25" s="149"/>
      <c r="P25" s="142" t="s">
        <v>806</v>
      </c>
      <c r="Q25" s="141"/>
      <c r="R25" s="138">
        <f>(H25-E25)/365</f>
        <v>1.0821917808219179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38565</v>
      </c>
      <c r="F26" s="140"/>
      <c r="G26" s="141"/>
      <c r="H26" s="155">
        <v>39447</v>
      </c>
      <c r="I26" s="140"/>
      <c r="J26" s="141"/>
      <c r="K26" s="142" t="s">
        <v>807</v>
      </c>
      <c r="L26" s="140"/>
      <c r="M26" s="141"/>
      <c r="N26" s="148" t="s">
        <v>809</v>
      </c>
      <c r="O26" s="149"/>
      <c r="P26" s="142" t="s">
        <v>646</v>
      </c>
      <c r="Q26" s="141"/>
      <c r="R26" s="138">
        <f>(H26-E26)/365</f>
        <v>2.4164383561643836</v>
      </c>
      <c r="S26" s="138"/>
      <c r="T26" s="139"/>
    </row>
    <row r="27" spans="2:20" ht="19.5" customHeight="1" x14ac:dyDescent="0.15">
      <c r="B27" s="160"/>
      <c r="C27" s="161"/>
      <c r="D27" s="162"/>
      <c r="E27" s="155">
        <v>39459</v>
      </c>
      <c r="F27" s="140"/>
      <c r="G27" s="141"/>
      <c r="H27" s="155">
        <v>40390</v>
      </c>
      <c r="I27" s="140"/>
      <c r="J27" s="141"/>
      <c r="K27" s="142" t="s">
        <v>707</v>
      </c>
      <c r="L27" s="140"/>
      <c r="M27" s="141"/>
      <c r="N27" s="153" t="s">
        <v>809</v>
      </c>
      <c r="O27" s="149"/>
      <c r="P27" s="140" t="s">
        <v>527</v>
      </c>
      <c r="Q27" s="141"/>
      <c r="R27" s="138">
        <f>(H27-E27)/365</f>
        <v>2.5506849315068494</v>
      </c>
      <c r="S27" s="138"/>
      <c r="T27" s="139"/>
    </row>
    <row r="28" spans="2:20" ht="19.5" customHeight="1" x14ac:dyDescent="0.15">
      <c r="B28" s="160"/>
      <c r="C28" s="161"/>
      <c r="D28" s="162"/>
      <c r="E28" s="155">
        <v>40238</v>
      </c>
      <c r="F28" s="140"/>
      <c r="G28" s="141"/>
      <c r="H28" s="155" t="s">
        <v>810</v>
      </c>
      <c r="I28" s="140"/>
      <c r="J28" s="141"/>
      <c r="K28" s="142" t="s">
        <v>811</v>
      </c>
      <c r="L28" s="140"/>
      <c r="M28" s="141"/>
      <c r="N28" s="153" t="s">
        <v>812</v>
      </c>
      <c r="O28" s="149"/>
      <c r="P28" s="140" t="s">
        <v>806</v>
      </c>
      <c r="Q28" s="141"/>
      <c r="R28" s="138" t="e">
        <f>(H28-E28)/365</f>
        <v>#VALUE!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 t="e">
        <f>SUM(R24:T28)</f>
        <v>#VALUE!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813</v>
      </c>
      <c r="F31" s="140"/>
      <c r="G31" s="141"/>
      <c r="H31" s="142" t="s">
        <v>548</v>
      </c>
      <c r="I31" s="141"/>
      <c r="J31" s="155"/>
      <c r="K31" s="140"/>
      <c r="L31" s="141"/>
      <c r="M31" s="142" t="s">
        <v>529</v>
      </c>
      <c r="N31" s="140"/>
      <c r="O31" s="141"/>
      <c r="P31" s="142" t="s">
        <v>530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814</v>
      </c>
      <c r="F32" s="145"/>
      <c r="G32" s="145"/>
      <c r="H32" s="145" t="s">
        <v>528</v>
      </c>
      <c r="I32" s="145"/>
      <c r="J32" s="154"/>
      <c r="K32" s="145"/>
      <c r="L32" s="145"/>
      <c r="M32" s="145" t="s">
        <v>553</v>
      </c>
      <c r="N32" s="145"/>
      <c r="O32" s="145"/>
      <c r="P32" s="145" t="s">
        <v>530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815</v>
      </c>
      <c r="F33" s="145"/>
      <c r="G33" s="145"/>
      <c r="H33" s="145" t="s">
        <v>816</v>
      </c>
      <c r="I33" s="145"/>
      <c r="J33" s="154"/>
      <c r="K33" s="145"/>
      <c r="L33" s="145"/>
      <c r="M33" s="145" t="s">
        <v>817</v>
      </c>
      <c r="N33" s="145"/>
      <c r="O33" s="145"/>
      <c r="P33" s="145" t="s">
        <v>818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N20:P20"/>
    <mergeCell ref="Q20:T20"/>
    <mergeCell ref="I20:K20"/>
    <mergeCell ref="L20:M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5"/>
  <dimension ref="B1:AH35"/>
  <sheetViews>
    <sheetView showGridLines="0" topLeftCell="D1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40933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v>42063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114</v>
      </c>
      <c r="AB3" s="140"/>
      <c r="AC3" s="140"/>
      <c r="AD3" s="141"/>
      <c r="AE3" s="142" t="s">
        <v>115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380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191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28915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47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358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14.191780821917808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1460</v>
      </c>
      <c r="F8" s="140"/>
      <c r="G8" s="140"/>
      <c r="H8" s="140"/>
      <c r="I8" s="140"/>
      <c r="J8" s="141"/>
      <c r="K8" s="142" t="s">
        <v>1461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1459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359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 t="s">
        <v>360</v>
      </c>
      <c r="S11" s="145"/>
      <c r="T11" s="152"/>
    </row>
    <row r="12" spans="2:34" ht="19.5" customHeight="1" x14ac:dyDescent="0.15">
      <c r="B12" s="144"/>
      <c r="C12" s="145"/>
      <c r="D12" s="145"/>
      <c r="E12" s="145" t="s">
        <v>361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 t="s">
        <v>362</v>
      </c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>
        <v>1999.06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159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160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363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364</v>
      </c>
      <c r="F19" s="140"/>
      <c r="G19" s="140"/>
      <c r="H19" s="141"/>
      <c r="I19" s="140" t="s">
        <v>365</v>
      </c>
      <c r="J19" s="140"/>
      <c r="K19" s="140"/>
      <c r="L19" s="140"/>
      <c r="M19" s="141"/>
      <c r="N19" s="145">
        <v>2004</v>
      </c>
      <c r="O19" s="145"/>
      <c r="P19" s="145"/>
      <c r="Q19" s="145" t="s">
        <v>379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366</v>
      </c>
      <c r="F20" s="140"/>
      <c r="G20" s="140"/>
      <c r="H20" s="141"/>
      <c r="I20" s="142" t="s">
        <v>377</v>
      </c>
      <c r="J20" s="140"/>
      <c r="K20" s="141"/>
      <c r="L20" s="140" t="s">
        <v>378</v>
      </c>
      <c r="M20" s="141"/>
      <c r="N20" s="145">
        <v>2006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39281</v>
      </c>
      <c r="F24" s="140"/>
      <c r="G24" s="141"/>
      <c r="H24" s="155">
        <v>40482</v>
      </c>
      <c r="I24" s="140"/>
      <c r="J24" s="141"/>
      <c r="K24" s="211" t="s">
        <v>367</v>
      </c>
      <c r="L24" s="212"/>
      <c r="M24" s="213"/>
      <c r="N24" s="153" t="s">
        <v>368</v>
      </c>
      <c r="O24" s="149"/>
      <c r="P24" s="140" t="s">
        <v>369</v>
      </c>
      <c r="Q24" s="141"/>
      <c r="R24" s="138">
        <f>(H24-E24)/365</f>
        <v>3.2904109589041095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40485</v>
      </c>
      <c r="F25" s="140"/>
      <c r="G25" s="141"/>
      <c r="H25" s="155">
        <v>40731</v>
      </c>
      <c r="I25" s="140"/>
      <c r="J25" s="141"/>
      <c r="K25" s="211" t="s">
        <v>370</v>
      </c>
      <c r="L25" s="212"/>
      <c r="M25" s="213"/>
      <c r="N25" s="219" t="s">
        <v>371</v>
      </c>
      <c r="O25" s="220"/>
      <c r="P25" s="142" t="s">
        <v>369</v>
      </c>
      <c r="Q25" s="141"/>
      <c r="R25" s="138">
        <f>(H25-E25)/365</f>
        <v>0.67397260273972603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3.9643835616438357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372</v>
      </c>
      <c r="F31" s="140"/>
      <c r="G31" s="141"/>
      <c r="H31" s="142" t="s">
        <v>136</v>
      </c>
      <c r="I31" s="141"/>
      <c r="J31" s="155" t="s">
        <v>373</v>
      </c>
      <c r="K31" s="140"/>
      <c r="L31" s="141"/>
      <c r="M31" s="142" t="s">
        <v>374</v>
      </c>
      <c r="N31" s="140"/>
      <c r="O31" s="141"/>
      <c r="P31" s="142" t="s">
        <v>176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375</v>
      </c>
      <c r="F32" s="145"/>
      <c r="G32" s="145"/>
      <c r="H32" s="145" t="s">
        <v>139</v>
      </c>
      <c r="I32" s="145"/>
      <c r="J32" s="154" t="s">
        <v>376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N20:P20"/>
    <mergeCell ref="Q20:T20"/>
    <mergeCell ref="I20:K20"/>
    <mergeCell ref="L20:M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5"/>
  <dimension ref="B1:AH35"/>
  <sheetViews>
    <sheetView showGridLines="0" workbookViewId="0">
      <selection activeCell="K8" sqref="K8:Q8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39661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98</v>
      </c>
      <c r="AB3" s="140"/>
      <c r="AC3" s="140"/>
      <c r="AD3" s="141"/>
      <c r="AE3" s="142"/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100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22534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64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76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17.676712328767124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77</v>
      </c>
      <c r="F8" s="140"/>
      <c r="G8" s="140"/>
      <c r="H8" s="140"/>
      <c r="I8" s="140"/>
      <c r="J8" s="141"/>
      <c r="K8" s="140" t="s">
        <v>1915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31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78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79</v>
      </c>
      <c r="F19" s="140"/>
      <c r="G19" s="140"/>
      <c r="H19" s="141"/>
      <c r="I19" s="148" t="s">
        <v>71</v>
      </c>
      <c r="J19" s="153"/>
      <c r="K19" s="149"/>
      <c r="L19" s="153" t="s">
        <v>80</v>
      </c>
      <c r="M19" s="149"/>
      <c r="N19" s="145">
        <v>1987.02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32509</v>
      </c>
      <c r="F24" s="140"/>
      <c r="G24" s="141"/>
      <c r="H24" s="155">
        <v>33239</v>
      </c>
      <c r="I24" s="140"/>
      <c r="J24" s="141"/>
      <c r="K24" s="142" t="s">
        <v>81</v>
      </c>
      <c r="L24" s="140"/>
      <c r="M24" s="141"/>
      <c r="N24" s="153" t="s">
        <v>82</v>
      </c>
      <c r="O24" s="149"/>
      <c r="P24" s="140" t="s">
        <v>83</v>
      </c>
      <c r="Q24" s="141"/>
      <c r="R24" s="138">
        <f>(H24-E24)/365</f>
        <v>2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33239</v>
      </c>
      <c r="F25" s="140"/>
      <c r="G25" s="141"/>
      <c r="H25" s="155">
        <v>33604</v>
      </c>
      <c r="I25" s="140"/>
      <c r="J25" s="141"/>
      <c r="K25" s="142" t="s">
        <v>84</v>
      </c>
      <c r="L25" s="140"/>
      <c r="M25" s="141"/>
      <c r="N25" s="148" t="s">
        <v>85</v>
      </c>
      <c r="O25" s="149"/>
      <c r="P25" s="142" t="s">
        <v>86</v>
      </c>
      <c r="Q25" s="141"/>
      <c r="R25" s="138">
        <f t="shared" ref="R25:R28" si="0">(H25-E25)/365</f>
        <v>1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33604</v>
      </c>
      <c r="F26" s="140"/>
      <c r="G26" s="141"/>
      <c r="H26" s="155">
        <v>35431</v>
      </c>
      <c r="I26" s="140"/>
      <c r="J26" s="141"/>
      <c r="K26" s="142" t="s">
        <v>88</v>
      </c>
      <c r="L26" s="140"/>
      <c r="M26" s="141"/>
      <c r="N26" s="148" t="s">
        <v>87</v>
      </c>
      <c r="O26" s="149"/>
      <c r="P26" s="142" t="s">
        <v>89</v>
      </c>
      <c r="Q26" s="141"/>
      <c r="R26" s="138">
        <f t="shared" si="0"/>
        <v>5.0054794520547947</v>
      </c>
      <c r="S26" s="138"/>
      <c r="T26" s="139"/>
    </row>
    <row r="27" spans="2:20" ht="19.5" customHeight="1" x14ac:dyDescent="0.15">
      <c r="B27" s="160"/>
      <c r="C27" s="161"/>
      <c r="D27" s="162"/>
      <c r="E27" s="155">
        <v>35796</v>
      </c>
      <c r="F27" s="140"/>
      <c r="G27" s="141"/>
      <c r="H27" s="155">
        <v>37257</v>
      </c>
      <c r="I27" s="140"/>
      <c r="J27" s="141"/>
      <c r="K27" s="142"/>
      <c r="L27" s="140"/>
      <c r="M27" s="141"/>
      <c r="N27" s="153" t="s">
        <v>90</v>
      </c>
      <c r="O27" s="149"/>
      <c r="P27" s="140" t="s">
        <v>91</v>
      </c>
      <c r="Q27" s="141"/>
      <c r="R27" s="138">
        <f t="shared" si="0"/>
        <v>4.0027397260273974</v>
      </c>
      <c r="S27" s="138"/>
      <c r="T27" s="139"/>
    </row>
    <row r="28" spans="2:20" ht="19.5" customHeight="1" x14ac:dyDescent="0.15">
      <c r="B28" s="160"/>
      <c r="C28" s="161"/>
      <c r="D28" s="162"/>
      <c r="E28" s="155">
        <v>37622</v>
      </c>
      <c r="F28" s="140"/>
      <c r="G28" s="141"/>
      <c r="H28" s="155">
        <v>39448</v>
      </c>
      <c r="I28" s="140"/>
      <c r="J28" s="141"/>
      <c r="K28" s="142"/>
      <c r="L28" s="140"/>
      <c r="M28" s="141"/>
      <c r="N28" s="153" t="s">
        <v>92</v>
      </c>
      <c r="O28" s="149"/>
      <c r="P28" s="140" t="s">
        <v>93</v>
      </c>
      <c r="Q28" s="141"/>
      <c r="R28" s="138">
        <f t="shared" si="0"/>
        <v>5.0027397260273974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17.010958904109589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94</v>
      </c>
      <c r="F31" s="140"/>
      <c r="G31" s="141"/>
      <c r="H31" s="142" t="s">
        <v>58</v>
      </c>
      <c r="I31" s="141"/>
      <c r="J31" s="155">
        <v>24493</v>
      </c>
      <c r="K31" s="140"/>
      <c r="L31" s="141"/>
      <c r="M31" s="142"/>
      <c r="N31" s="140"/>
      <c r="O31" s="141"/>
      <c r="P31" s="142" t="s">
        <v>95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96</v>
      </c>
      <c r="F32" s="145"/>
      <c r="G32" s="145"/>
      <c r="H32" s="145" t="s">
        <v>63</v>
      </c>
      <c r="I32" s="145"/>
      <c r="J32" s="154">
        <v>33955</v>
      </c>
      <c r="K32" s="145"/>
      <c r="L32" s="145"/>
      <c r="M32" s="145"/>
      <c r="N32" s="145"/>
      <c r="O32" s="145"/>
      <c r="P32" s="145" t="s">
        <v>64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97</v>
      </c>
      <c r="F33" s="145"/>
      <c r="G33" s="145"/>
      <c r="H33" s="145" t="s">
        <v>63</v>
      </c>
      <c r="I33" s="145"/>
      <c r="J33" s="154">
        <v>34991</v>
      </c>
      <c r="K33" s="145"/>
      <c r="L33" s="145"/>
      <c r="M33" s="145"/>
      <c r="N33" s="145"/>
      <c r="O33" s="145"/>
      <c r="P33" s="145" t="s">
        <v>64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17"/>
  <dimension ref="B1:AH35"/>
  <sheetViews>
    <sheetView showGridLines="0" workbookViewId="0">
      <selection activeCell="K8" sqref="K8:Q8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12" width="4.25" style="1"/>
    <col min="13" max="13" width="4.25" style="1" customWidth="1"/>
    <col min="14" max="256" width="4.25" style="1"/>
    <col min="257" max="257" width="2.125" style="1" customWidth="1"/>
    <col min="258" max="259" width="4.25" style="1"/>
    <col min="260" max="260" width="4.25" style="1" customWidth="1"/>
    <col min="261" max="268" width="4.25" style="1"/>
    <col min="269" max="269" width="4.25" style="1" customWidth="1"/>
    <col min="270" max="512" width="4.25" style="1"/>
    <col min="513" max="513" width="2.125" style="1" customWidth="1"/>
    <col min="514" max="515" width="4.25" style="1"/>
    <col min="516" max="516" width="4.25" style="1" customWidth="1"/>
    <col min="517" max="524" width="4.25" style="1"/>
    <col min="525" max="525" width="4.25" style="1" customWidth="1"/>
    <col min="526" max="768" width="4.25" style="1"/>
    <col min="769" max="769" width="2.125" style="1" customWidth="1"/>
    <col min="770" max="771" width="4.25" style="1"/>
    <col min="772" max="772" width="4.25" style="1" customWidth="1"/>
    <col min="773" max="780" width="4.25" style="1"/>
    <col min="781" max="781" width="4.25" style="1" customWidth="1"/>
    <col min="782" max="1024" width="4.25" style="1"/>
    <col min="1025" max="1025" width="2.125" style="1" customWidth="1"/>
    <col min="1026" max="1027" width="4.25" style="1"/>
    <col min="1028" max="1028" width="4.25" style="1" customWidth="1"/>
    <col min="1029" max="1036" width="4.25" style="1"/>
    <col min="1037" max="1037" width="4.25" style="1" customWidth="1"/>
    <col min="1038" max="1280" width="4.25" style="1"/>
    <col min="1281" max="1281" width="2.125" style="1" customWidth="1"/>
    <col min="1282" max="1283" width="4.25" style="1"/>
    <col min="1284" max="1284" width="4.25" style="1" customWidth="1"/>
    <col min="1285" max="1292" width="4.25" style="1"/>
    <col min="1293" max="1293" width="4.25" style="1" customWidth="1"/>
    <col min="1294" max="1536" width="4.25" style="1"/>
    <col min="1537" max="1537" width="2.125" style="1" customWidth="1"/>
    <col min="1538" max="1539" width="4.25" style="1"/>
    <col min="1540" max="1540" width="4.25" style="1" customWidth="1"/>
    <col min="1541" max="1548" width="4.25" style="1"/>
    <col min="1549" max="1549" width="4.25" style="1" customWidth="1"/>
    <col min="1550" max="1792" width="4.25" style="1"/>
    <col min="1793" max="1793" width="2.125" style="1" customWidth="1"/>
    <col min="1794" max="1795" width="4.25" style="1"/>
    <col min="1796" max="1796" width="4.25" style="1" customWidth="1"/>
    <col min="1797" max="1804" width="4.25" style="1"/>
    <col min="1805" max="1805" width="4.25" style="1" customWidth="1"/>
    <col min="1806" max="2048" width="4.25" style="1"/>
    <col min="2049" max="2049" width="2.125" style="1" customWidth="1"/>
    <col min="2050" max="2051" width="4.25" style="1"/>
    <col min="2052" max="2052" width="4.25" style="1" customWidth="1"/>
    <col min="2053" max="2060" width="4.25" style="1"/>
    <col min="2061" max="2061" width="4.25" style="1" customWidth="1"/>
    <col min="2062" max="2304" width="4.25" style="1"/>
    <col min="2305" max="2305" width="2.125" style="1" customWidth="1"/>
    <col min="2306" max="2307" width="4.25" style="1"/>
    <col min="2308" max="2308" width="4.25" style="1" customWidth="1"/>
    <col min="2309" max="2316" width="4.25" style="1"/>
    <col min="2317" max="2317" width="4.25" style="1" customWidth="1"/>
    <col min="2318" max="2560" width="4.25" style="1"/>
    <col min="2561" max="2561" width="2.125" style="1" customWidth="1"/>
    <col min="2562" max="2563" width="4.25" style="1"/>
    <col min="2564" max="2564" width="4.25" style="1" customWidth="1"/>
    <col min="2565" max="2572" width="4.25" style="1"/>
    <col min="2573" max="2573" width="4.25" style="1" customWidth="1"/>
    <col min="2574" max="2816" width="4.25" style="1"/>
    <col min="2817" max="2817" width="2.125" style="1" customWidth="1"/>
    <col min="2818" max="2819" width="4.25" style="1"/>
    <col min="2820" max="2820" width="4.25" style="1" customWidth="1"/>
    <col min="2821" max="2828" width="4.25" style="1"/>
    <col min="2829" max="2829" width="4.25" style="1" customWidth="1"/>
    <col min="2830" max="3072" width="4.25" style="1"/>
    <col min="3073" max="3073" width="2.125" style="1" customWidth="1"/>
    <col min="3074" max="3075" width="4.25" style="1"/>
    <col min="3076" max="3076" width="4.25" style="1" customWidth="1"/>
    <col min="3077" max="3084" width="4.25" style="1"/>
    <col min="3085" max="3085" width="4.25" style="1" customWidth="1"/>
    <col min="3086" max="3328" width="4.25" style="1"/>
    <col min="3329" max="3329" width="2.125" style="1" customWidth="1"/>
    <col min="3330" max="3331" width="4.25" style="1"/>
    <col min="3332" max="3332" width="4.25" style="1" customWidth="1"/>
    <col min="3333" max="3340" width="4.25" style="1"/>
    <col min="3341" max="3341" width="4.25" style="1" customWidth="1"/>
    <col min="3342" max="3584" width="4.25" style="1"/>
    <col min="3585" max="3585" width="2.125" style="1" customWidth="1"/>
    <col min="3586" max="3587" width="4.25" style="1"/>
    <col min="3588" max="3588" width="4.25" style="1" customWidth="1"/>
    <col min="3589" max="3596" width="4.25" style="1"/>
    <col min="3597" max="3597" width="4.25" style="1" customWidth="1"/>
    <col min="3598" max="3840" width="4.25" style="1"/>
    <col min="3841" max="3841" width="2.125" style="1" customWidth="1"/>
    <col min="3842" max="3843" width="4.25" style="1"/>
    <col min="3844" max="3844" width="4.25" style="1" customWidth="1"/>
    <col min="3845" max="3852" width="4.25" style="1"/>
    <col min="3853" max="3853" width="4.25" style="1" customWidth="1"/>
    <col min="3854" max="4096" width="4.25" style="1"/>
    <col min="4097" max="4097" width="2.125" style="1" customWidth="1"/>
    <col min="4098" max="4099" width="4.25" style="1"/>
    <col min="4100" max="4100" width="4.25" style="1" customWidth="1"/>
    <col min="4101" max="4108" width="4.25" style="1"/>
    <col min="4109" max="4109" width="4.25" style="1" customWidth="1"/>
    <col min="4110" max="4352" width="4.25" style="1"/>
    <col min="4353" max="4353" width="2.125" style="1" customWidth="1"/>
    <col min="4354" max="4355" width="4.25" style="1"/>
    <col min="4356" max="4356" width="4.25" style="1" customWidth="1"/>
    <col min="4357" max="4364" width="4.25" style="1"/>
    <col min="4365" max="4365" width="4.25" style="1" customWidth="1"/>
    <col min="4366" max="4608" width="4.25" style="1"/>
    <col min="4609" max="4609" width="2.125" style="1" customWidth="1"/>
    <col min="4610" max="4611" width="4.25" style="1"/>
    <col min="4612" max="4612" width="4.25" style="1" customWidth="1"/>
    <col min="4613" max="4620" width="4.25" style="1"/>
    <col min="4621" max="4621" width="4.25" style="1" customWidth="1"/>
    <col min="4622" max="4864" width="4.25" style="1"/>
    <col min="4865" max="4865" width="2.125" style="1" customWidth="1"/>
    <col min="4866" max="4867" width="4.25" style="1"/>
    <col min="4868" max="4868" width="4.25" style="1" customWidth="1"/>
    <col min="4869" max="4876" width="4.25" style="1"/>
    <col min="4877" max="4877" width="4.25" style="1" customWidth="1"/>
    <col min="4878" max="5120" width="4.25" style="1"/>
    <col min="5121" max="5121" width="2.125" style="1" customWidth="1"/>
    <col min="5122" max="5123" width="4.25" style="1"/>
    <col min="5124" max="5124" width="4.25" style="1" customWidth="1"/>
    <col min="5125" max="5132" width="4.25" style="1"/>
    <col min="5133" max="5133" width="4.25" style="1" customWidth="1"/>
    <col min="5134" max="5376" width="4.25" style="1"/>
    <col min="5377" max="5377" width="2.125" style="1" customWidth="1"/>
    <col min="5378" max="5379" width="4.25" style="1"/>
    <col min="5380" max="5380" width="4.25" style="1" customWidth="1"/>
    <col min="5381" max="5388" width="4.25" style="1"/>
    <col min="5389" max="5389" width="4.25" style="1" customWidth="1"/>
    <col min="5390" max="5632" width="4.25" style="1"/>
    <col min="5633" max="5633" width="2.125" style="1" customWidth="1"/>
    <col min="5634" max="5635" width="4.25" style="1"/>
    <col min="5636" max="5636" width="4.25" style="1" customWidth="1"/>
    <col min="5637" max="5644" width="4.25" style="1"/>
    <col min="5645" max="5645" width="4.25" style="1" customWidth="1"/>
    <col min="5646" max="5888" width="4.25" style="1"/>
    <col min="5889" max="5889" width="2.125" style="1" customWidth="1"/>
    <col min="5890" max="5891" width="4.25" style="1"/>
    <col min="5892" max="5892" width="4.25" style="1" customWidth="1"/>
    <col min="5893" max="5900" width="4.25" style="1"/>
    <col min="5901" max="5901" width="4.25" style="1" customWidth="1"/>
    <col min="5902" max="6144" width="4.25" style="1"/>
    <col min="6145" max="6145" width="2.125" style="1" customWidth="1"/>
    <col min="6146" max="6147" width="4.25" style="1"/>
    <col min="6148" max="6148" width="4.25" style="1" customWidth="1"/>
    <col min="6149" max="6156" width="4.25" style="1"/>
    <col min="6157" max="6157" width="4.25" style="1" customWidth="1"/>
    <col min="6158" max="6400" width="4.25" style="1"/>
    <col min="6401" max="6401" width="2.125" style="1" customWidth="1"/>
    <col min="6402" max="6403" width="4.25" style="1"/>
    <col min="6404" max="6404" width="4.25" style="1" customWidth="1"/>
    <col min="6405" max="6412" width="4.25" style="1"/>
    <col min="6413" max="6413" width="4.25" style="1" customWidth="1"/>
    <col min="6414" max="6656" width="4.25" style="1"/>
    <col min="6657" max="6657" width="2.125" style="1" customWidth="1"/>
    <col min="6658" max="6659" width="4.25" style="1"/>
    <col min="6660" max="6660" width="4.25" style="1" customWidth="1"/>
    <col min="6661" max="6668" width="4.25" style="1"/>
    <col min="6669" max="6669" width="4.25" style="1" customWidth="1"/>
    <col min="6670" max="6912" width="4.25" style="1"/>
    <col min="6913" max="6913" width="2.125" style="1" customWidth="1"/>
    <col min="6914" max="6915" width="4.25" style="1"/>
    <col min="6916" max="6916" width="4.25" style="1" customWidth="1"/>
    <col min="6917" max="6924" width="4.25" style="1"/>
    <col min="6925" max="6925" width="4.25" style="1" customWidth="1"/>
    <col min="6926" max="7168" width="4.25" style="1"/>
    <col min="7169" max="7169" width="2.125" style="1" customWidth="1"/>
    <col min="7170" max="7171" width="4.25" style="1"/>
    <col min="7172" max="7172" width="4.25" style="1" customWidth="1"/>
    <col min="7173" max="7180" width="4.25" style="1"/>
    <col min="7181" max="7181" width="4.25" style="1" customWidth="1"/>
    <col min="7182" max="7424" width="4.25" style="1"/>
    <col min="7425" max="7425" width="2.125" style="1" customWidth="1"/>
    <col min="7426" max="7427" width="4.25" style="1"/>
    <col min="7428" max="7428" width="4.25" style="1" customWidth="1"/>
    <col min="7429" max="7436" width="4.25" style="1"/>
    <col min="7437" max="7437" width="4.25" style="1" customWidth="1"/>
    <col min="7438" max="7680" width="4.25" style="1"/>
    <col min="7681" max="7681" width="2.125" style="1" customWidth="1"/>
    <col min="7682" max="7683" width="4.25" style="1"/>
    <col min="7684" max="7684" width="4.25" style="1" customWidth="1"/>
    <col min="7685" max="7692" width="4.25" style="1"/>
    <col min="7693" max="7693" width="4.25" style="1" customWidth="1"/>
    <col min="7694" max="7936" width="4.25" style="1"/>
    <col min="7937" max="7937" width="2.125" style="1" customWidth="1"/>
    <col min="7938" max="7939" width="4.25" style="1"/>
    <col min="7940" max="7940" width="4.25" style="1" customWidth="1"/>
    <col min="7941" max="7948" width="4.25" style="1"/>
    <col min="7949" max="7949" width="4.25" style="1" customWidth="1"/>
    <col min="7950" max="8192" width="4.25" style="1"/>
    <col min="8193" max="8193" width="2.125" style="1" customWidth="1"/>
    <col min="8194" max="8195" width="4.25" style="1"/>
    <col min="8196" max="8196" width="4.25" style="1" customWidth="1"/>
    <col min="8197" max="8204" width="4.25" style="1"/>
    <col min="8205" max="8205" width="4.25" style="1" customWidth="1"/>
    <col min="8206" max="8448" width="4.25" style="1"/>
    <col min="8449" max="8449" width="2.125" style="1" customWidth="1"/>
    <col min="8450" max="8451" width="4.25" style="1"/>
    <col min="8452" max="8452" width="4.25" style="1" customWidth="1"/>
    <col min="8453" max="8460" width="4.25" style="1"/>
    <col min="8461" max="8461" width="4.25" style="1" customWidth="1"/>
    <col min="8462" max="8704" width="4.25" style="1"/>
    <col min="8705" max="8705" width="2.125" style="1" customWidth="1"/>
    <col min="8706" max="8707" width="4.25" style="1"/>
    <col min="8708" max="8708" width="4.25" style="1" customWidth="1"/>
    <col min="8709" max="8716" width="4.25" style="1"/>
    <col min="8717" max="8717" width="4.25" style="1" customWidth="1"/>
    <col min="8718" max="8960" width="4.25" style="1"/>
    <col min="8961" max="8961" width="2.125" style="1" customWidth="1"/>
    <col min="8962" max="8963" width="4.25" style="1"/>
    <col min="8964" max="8964" width="4.25" style="1" customWidth="1"/>
    <col min="8965" max="8972" width="4.25" style="1"/>
    <col min="8973" max="8973" width="4.25" style="1" customWidth="1"/>
    <col min="8974" max="9216" width="4.25" style="1"/>
    <col min="9217" max="9217" width="2.125" style="1" customWidth="1"/>
    <col min="9218" max="9219" width="4.25" style="1"/>
    <col min="9220" max="9220" width="4.25" style="1" customWidth="1"/>
    <col min="9221" max="9228" width="4.25" style="1"/>
    <col min="9229" max="9229" width="4.25" style="1" customWidth="1"/>
    <col min="9230" max="9472" width="4.25" style="1"/>
    <col min="9473" max="9473" width="2.125" style="1" customWidth="1"/>
    <col min="9474" max="9475" width="4.25" style="1"/>
    <col min="9476" max="9476" width="4.25" style="1" customWidth="1"/>
    <col min="9477" max="9484" width="4.25" style="1"/>
    <col min="9485" max="9485" width="4.25" style="1" customWidth="1"/>
    <col min="9486" max="9728" width="4.25" style="1"/>
    <col min="9729" max="9729" width="2.125" style="1" customWidth="1"/>
    <col min="9730" max="9731" width="4.25" style="1"/>
    <col min="9732" max="9732" width="4.25" style="1" customWidth="1"/>
    <col min="9733" max="9740" width="4.25" style="1"/>
    <col min="9741" max="9741" width="4.25" style="1" customWidth="1"/>
    <col min="9742" max="9984" width="4.25" style="1"/>
    <col min="9985" max="9985" width="2.125" style="1" customWidth="1"/>
    <col min="9986" max="9987" width="4.25" style="1"/>
    <col min="9988" max="9988" width="4.25" style="1" customWidth="1"/>
    <col min="9989" max="9996" width="4.25" style="1"/>
    <col min="9997" max="9997" width="4.25" style="1" customWidth="1"/>
    <col min="9998" max="10240" width="4.25" style="1"/>
    <col min="10241" max="10241" width="2.125" style="1" customWidth="1"/>
    <col min="10242" max="10243" width="4.25" style="1"/>
    <col min="10244" max="10244" width="4.25" style="1" customWidth="1"/>
    <col min="10245" max="10252" width="4.25" style="1"/>
    <col min="10253" max="10253" width="4.25" style="1" customWidth="1"/>
    <col min="10254" max="10496" width="4.25" style="1"/>
    <col min="10497" max="10497" width="2.125" style="1" customWidth="1"/>
    <col min="10498" max="10499" width="4.25" style="1"/>
    <col min="10500" max="10500" width="4.25" style="1" customWidth="1"/>
    <col min="10501" max="10508" width="4.25" style="1"/>
    <col min="10509" max="10509" width="4.25" style="1" customWidth="1"/>
    <col min="10510" max="10752" width="4.25" style="1"/>
    <col min="10753" max="10753" width="2.125" style="1" customWidth="1"/>
    <col min="10754" max="10755" width="4.25" style="1"/>
    <col min="10756" max="10756" width="4.25" style="1" customWidth="1"/>
    <col min="10757" max="10764" width="4.25" style="1"/>
    <col min="10765" max="10765" width="4.25" style="1" customWidth="1"/>
    <col min="10766" max="11008" width="4.25" style="1"/>
    <col min="11009" max="11009" width="2.125" style="1" customWidth="1"/>
    <col min="11010" max="11011" width="4.25" style="1"/>
    <col min="11012" max="11012" width="4.25" style="1" customWidth="1"/>
    <col min="11013" max="11020" width="4.25" style="1"/>
    <col min="11021" max="11021" width="4.25" style="1" customWidth="1"/>
    <col min="11022" max="11264" width="4.25" style="1"/>
    <col min="11265" max="11265" width="2.125" style="1" customWidth="1"/>
    <col min="11266" max="11267" width="4.25" style="1"/>
    <col min="11268" max="11268" width="4.25" style="1" customWidth="1"/>
    <col min="11269" max="11276" width="4.25" style="1"/>
    <col min="11277" max="11277" width="4.25" style="1" customWidth="1"/>
    <col min="11278" max="11520" width="4.25" style="1"/>
    <col min="11521" max="11521" width="2.125" style="1" customWidth="1"/>
    <col min="11522" max="11523" width="4.25" style="1"/>
    <col min="11524" max="11524" width="4.25" style="1" customWidth="1"/>
    <col min="11525" max="11532" width="4.25" style="1"/>
    <col min="11533" max="11533" width="4.25" style="1" customWidth="1"/>
    <col min="11534" max="11776" width="4.25" style="1"/>
    <col min="11777" max="11777" width="2.125" style="1" customWidth="1"/>
    <col min="11778" max="11779" width="4.25" style="1"/>
    <col min="11780" max="11780" width="4.25" style="1" customWidth="1"/>
    <col min="11781" max="11788" width="4.25" style="1"/>
    <col min="11789" max="11789" width="4.25" style="1" customWidth="1"/>
    <col min="11790" max="12032" width="4.25" style="1"/>
    <col min="12033" max="12033" width="2.125" style="1" customWidth="1"/>
    <col min="12034" max="12035" width="4.25" style="1"/>
    <col min="12036" max="12036" width="4.25" style="1" customWidth="1"/>
    <col min="12037" max="12044" width="4.25" style="1"/>
    <col min="12045" max="12045" width="4.25" style="1" customWidth="1"/>
    <col min="12046" max="12288" width="4.25" style="1"/>
    <col min="12289" max="12289" width="2.125" style="1" customWidth="1"/>
    <col min="12290" max="12291" width="4.25" style="1"/>
    <col min="12292" max="12292" width="4.25" style="1" customWidth="1"/>
    <col min="12293" max="12300" width="4.25" style="1"/>
    <col min="12301" max="12301" width="4.25" style="1" customWidth="1"/>
    <col min="12302" max="12544" width="4.25" style="1"/>
    <col min="12545" max="12545" width="2.125" style="1" customWidth="1"/>
    <col min="12546" max="12547" width="4.25" style="1"/>
    <col min="12548" max="12548" width="4.25" style="1" customWidth="1"/>
    <col min="12549" max="12556" width="4.25" style="1"/>
    <col min="12557" max="12557" width="4.25" style="1" customWidth="1"/>
    <col min="12558" max="12800" width="4.25" style="1"/>
    <col min="12801" max="12801" width="2.125" style="1" customWidth="1"/>
    <col min="12802" max="12803" width="4.25" style="1"/>
    <col min="12804" max="12804" width="4.25" style="1" customWidth="1"/>
    <col min="12805" max="12812" width="4.25" style="1"/>
    <col min="12813" max="12813" width="4.25" style="1" customWidth="1"/>
    <col min="12814" max="13056" width="4.25" style="1"/>
    <col min="13057" max="13057" width="2.125" style="1" customWidth="1"/>
    <col min="13058" max="13059" width="4.25" style="1"/>
    <col min="13060" max="13060" width="4.25" style="1" customWidth="1"/>
    <col min="13061" max="13068" width="4.25" style="1"/>
    <col min="13069" max="13069" width="4.25" style="1" customWidth="1"/>
    <col min="13070" max="13312" width="4.25" style="1"/>
    <col min="13313" max="13313" width="2.125" style="1" customWidth="1"/>
    <col min="13314" max="13315" width="4.25" style="1"/>
    <col min="13316" max="13316" width="4.25" style="1" customWidth="1"/>
    <col min="13317" max="13324" width="4.25" style="1"/>
    <col min="13325" max="13325" width="4.25" style="1" customWidth="1"/>
    <col min="13326" max="13568" width="4.25" style="1"/>
    <col min="13569" max="13569" width="2.125" style="1" customWidth="1"/>
    <col min="13570" max="13571" width="4.25" style="1"/>
    <col min="13572" max="13572" width="4.25" style="1" customWidth="1"/>
    <col min="13573" max="13580" width="4.25" style="1"/>
    <col min="13581" max="13581" width="4.25" style="1" customWidth="1"/>
    <col min="13582" max="13824" width="4.25" style="1"/>
    <col min="13825" max="13825" width="2.125" style="1" customWidth="1"/>
    <col min="13826" max="13827" width="4.25" style="1"/>
    <col min="13828" max="13828" width="4.25" style="1" customWidth="1"/>
    <col min="13829" max="13836" width="4.25" style="1"/>
    <col min="13837" max="13837" width="4.25" style="1" customWidth="1"/>
    <col min="13838" max="14080" width="4.25" style="1"/>
    <col min="14081" max="14081" width="2.125" style="1" customWidth="1"/>
    <col min="14082" max="14083" width="4.25" style="1"/>
    <col min="14084" max="14084" width="4.25" style="1" customWidth="1"/>
    <col min="14085" max="14092" width="4.25" style="1"/>
    <col min="14093" max="14093" width="4.25" style="1" customWidth="1"/>
    <col min="14094" max="14336" width="4.25" style="1"/>
    <col min="14337" max="14337" width="2.125" style="1" customWidth="1"/>
    <col min="14338" max="14339" width="4.25" style="1"/>
    <col min="14340" max="14340" width="4.25" style="1" customWidth="1"/>
    <col min="14341" max="14348" width="4.25" style="1"/>
    <col min="14349" max="14349" width="4.25" style="1" customWidth="1"/>
    <col min="14350" max="14592" width="4.25" style="1"/>
    <col min="14593" max="14593" width="2.125" style="1" customWidth="1"/>
    <col min="14594" max="14595" width="4.25" style="1"/>
    <col min="14596" max="14596" width="4.25" style="1" customWidth="1"/>
    <col min="14597" max="14604" width="4.25" style="1"/>
    <col min="14605" max="14605" width="4.25" style="1" customWidth="1"/>
    <col min="14606" max="14848" width="4.25" style="1"/>
    <col min="14849" max="14849" width="2.125" style="1" customWidth="1"/>
    <col min="14850" max="14851" width="4.25" style="1"/>
    <col min="14852" max="14852" width="4.25" style="1" customWidth="1"/>
    <col min="14853" max="14860" width="4.25" style="1"/>
    <col min="14861" max="14861" width="4.25" style="1" customWidth="1"/>
    <col min="14862" max="15104" width="4.25" style="1"/>
    <col min="15105" max="15105" width="2.125" style="1" customWidth="1"/>
    <col min="15106" max="15107" width="4.25" style="1"/>
    <col min="15108" max="15108" width="4.25" style="1" customWidth="1"/>
    <col min="15109" max="15116" width="4.25" style="1"/>
    <col min="15117" max="15117" width="4.25" style="1" customWidth="1"/>
    <col min="15118" max="15360" width="4.25" style="1"/>
    <col min="15361" max="15361" width="2.125" style="1" customWidth="1"/>
    <col min="15362" max="15363" width="4.25" style="1"/>
    <col min="15364" max="15364" width="4.25" style="1" customWidth="1"/>
    <col min="15365" max="15372" width="4.25" style="1"/>
    <col min="15373" max="15373" width="4.25" style="1" customWidth="1"/>
    <col min="15374" max="15616" width="4.25" style="1"/>
    <col min="15617" max="15617" width="2.125" style="1" customWidth="1"/>
    <col min="15618" max="15619" width="4.25" style="1"/>
    <col min="15620" max="15620" width="4.25" style="1" customWidth="1"/>
    <col min="15621" max="15628" width="4.25" style="1"/>
    <col min="15629" max="15629" width="4.25" style="1" customWidth="1"/>
    <col min="15630" max="15872" width="4.25" style="1"/>
    <col min="15873" max="15873" width="2.125" style="1" customWidth="1"/>
    <col min="15874" max="15875" width="4.25" style="1"/>
    <col min="15876" max="15876" width="4.25" style="1" customWidth="1"/>
    <col min="15877" max="15884" width="4.25" style="1"/>
    <col min="15885" max="15885" width="4.25" style="1" customWidth="1"/>
    <col min="15886" max="16128" width="4.25" style="1"/>
    <col min="16129" max="16129" width="2.125" style="1" customWidth="1"/>
    <col min="16130" max="16131" width="4.25" style="1"/>
    <col min="16132" max="16132" width="4.25" style="1" customWidth="1"/>
    <col min="16133" max="16140" width="4.25" style="1"/>
    <col min="16141" max="16141" width="4.25" style="1" customWidth="1"/>
    <col min="16142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40910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237</v>
      </c>
      <c r="X3" s="181"/>
      <c r="Y3" s="181"/>
      <c r="Z3" s="184"/>
      <c r="AA3" s="142" t="s">
        <v>188</v>
      </c>
      <c r="AB3" s="140"/>
      <c r="AC3" s="140"/>
      <c r="AD3" s="141"/>
      <c r="AE3" s="142" t="s">
        <v>189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421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400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29956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44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401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14.254794520547945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1248</v>
      </c>
      <c r="F8" s="140"/>
      <c r="G8" s="140"/>
      <c r="H8" s="140"/>
      <c r="I8" s="140"/>
      <c r="J8" s="141"/>
      <c r="K8" s="140" t="s">
        <v>1249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240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402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403</v>
      </c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29.25" customHeight="1" x14ac:dyDescent="0.15">
      <c r="B19" s="144"/>
      <c r="C19" s="145"/>
      <c r="D19" s="145"/>
      <c r="E19" s="142" t="s">
        <v>404</v>
      </c>
      <c r="F19" s="140"/>
      <c r="G19" s="140"/>
      <c r="H19" s="141"/>
      <c r="I19" s="142" t="s">
        <v>422</v>
      </c>
      <c r="J19" s="140"/>
      <c r="K19" s="141"/>
      <c r="L19" s="140" t="s">
        <v>423</v>
      </c>
      <c r="M19" s="141"/>
      <c r="N19" s="145" t="s">
        <v>405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406</v>
      </c>
      <c r="F20" s="140"/>
      <c r="G20" s="140"/>
      <c r="H20" s="141"/>
      <c r="I20" s="142" t="s">
        <v>424</v>
      </c>
      <c r="J20" s="140"/>
      <c r="K20" s="141"/>
      <c r="L20" s="140" t="s">
        <v>425</v>
      </c>
      <c r="M20" s="141"/>
      <c r="N20" s="145" t="s">
        <v>407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39874</v>
      </c>
      <c r="F24" s="140"/>
      <c r="G24" s="141"/>
      <c r="H24" s="155">
        <v>40816</v>
      </c>
      <c r="I24" s="140"/>
      <c r="J24" s="141"/>
      <c r="K24" s="142" t="s">
        <v>167</v>
      </c>
      <c r="L24" s="140"/>
      <c r="M24" s="141"/>
      <c r="N24" s="153" t="s">
        <v>408</v>
      </c>
      <c r="O24" s="149"/>
      <c r="P24" s="140" t="s">
        <v>171</v>
      </c>
      <c r="Q24" s="141"/>
      <c r="R24" s="138">
        <f>(H24-E24)/365</f>
        <v>2.580821917808219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39363</v>
      </c>
      <c r="F25" s="140"/>
      <c r="G25" s="141"/>
      <c r="H25" s="155">
        <v>39872</v>
      </c>
      <c r="I25" s="140"/>
      <c r="J25" s="141"/>
      <c r="K25" s="142" t="s">
        <v>409</v>
      </c>
      <c r="L25" s="140"/>
      <c r="M25" s="141"/>
      <c r="N25" s="148" t="s">
        <v>410</v>
      </c>
      <c r="O25" s="149"/>
      <c r="P25" s="142" t="s">
        <v>203</v>
      </c>
      <c r="Q25" s="141"/>
      <c r="R25" s="138">
        <f>(H25-E25)/365</f>
        <v>1.3945205479452054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38656</v>
      </c>
      <c r="F26" s="140"/>
      <c r="G26" s="141"/>
      <c r="H26" s="155">
        <v>38960</v>
      </c>
      <c r="I26" s="140"/>
      <c r="J26" s="141"/>
      <c r="K26" s="142" t="s">
        <v>411</v>
      </c>
      <c r="L26" s="140"/>
      <c r="M26" s="141"/>
      <c r="N26" s="148" t="s">
        <v>412</v>
      </c>
      <c r="O26" s="149"/>
      <c r="P26" s="142" t="s">
        <v>203</v>
      </c>
      <c r="Q26" s="141"/>
      <c r="R26" s="138">
        <f>(H26-E26)/365</f>
        <v>0.83287671232876714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4.8082191780821919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413</v>
      </c>
      <c r="F31" s="140"/>
      <c r="G31" s="141"/>
      <c r="H31" s="142" t="s">
        <v>257</v>
      </c>
      <c r="I31" s="141"/>
      <c r="J31" s="155">
        <v>19923</v>
      </c>
      <c r="K31" s="140"/>
      <c r="L31" s="141"/>
      <c r="M31" s="142" t="s">
        <v>414</v>
      </c>
      <c r="N31" s="140"/>
      <c r="O31" s="141"/>
      <c r="P31" s="142" t="s">
        <v>176</v>
      </c>
      <c r="Q31" s="140"/>
      <c r="R31" s="141"/>
      <c r="S31" s="142" t="s">
        <v>415</v>
      </c>
      <c r="T31" s="143"/>
    </row>
    <row r="32" spans="2:20" ht="19.5" customHeight="1" x14ac:dyDescent="0.15">
      <c r="B32" s="144"/>
      <c r="C32" s="145"/>
      <c r="D32" s="145"/>
      <c r="E32" s="145" t="s">
        <v>416</v>
      </c>
      <c r="F32" s="145"/>
      <c r="G32" s="145"/>
      <c r="H32" s="145" t="s">
        <v>261</v>
      </c>
      <c r="I32" s="145"/>
      <c r="J32" s="154">
        <v>21462</v>
      </c>
      <c r="K32" s="145"/>
      <c r="L32" s="145"/>
      <c r="M32" s="142" t="s">
        <v>414</v>
      </c>
      <c r="N32" s="140"/>
      <c r="O32" s="141"/>
      <c r="P32" s="145" t="s">
        <v>176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417</v>
      </c>
      <c r="F33" s="145"/>
      <c r="G33" s="145"/>
      <c r="H33" s="145" t="s">
        <v>418</v>
      </c>
      <c r="I33" s="145"/>
      <c r="J33" s="154">
        <v>30762</v>
      </c>
      <c r="K33" s="145"/>
      <c r="L33" s="145"/>
      <c r="M33" s="145" t="s">
        <v>419</v>
      </c>
      <c r="N33" s="145"/>
      <c r="O33" s="145"/>
      <c r="P33" s="145" t="s">
        <v>176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420</v>
      </c>
      <c r="F34" s="145"/>
      <c r="G34" s="145"/>
      <c r="H34" s="145" t="s">
        <v>418</v>
      </c>
      <c r="I34" s="145"/>
      <c r="J34" s="154">
        <v>31783</v>
      </c>
      <c r="K34" s="145"/>
      <c r="L34" s="145"/>
      <c r="M34" s="145" t="s">
        <v>140</v>
      </c>
      <c r="N34" s="145"/>
      <c r="O34" s="145"/>
      <c r="P34" s="145" t="s">
        <v>207</v>
      </c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7">
    <mergeCell ref="AA3:AD3"/>
    <mergeCell ref="AE3:AH3"/>
    <mergeCell ref="I19:K19"/>
    <mergeCell ref="L19:M19"/>
    <mergeCell ref="I20:K20"/>
    <mergeCell ref="L20:M20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S33:T33"/>
    <mergeCell ref="S30:T30"/>
    <mergeCell ref="E31:G31"/>
    <mergeCell ref="H31:I31"/>
    <mergeCell ref="J31:L31"/>
    <mergeCell ref="M31:O31"/>
    <mergeCell ref="P31:R31"/>
    <mergeCell ref="S31:T31"/>
    <mergeCell ref="W3:Z3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M33:O33"/>
    <mergeCell ref="P33:R33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N19:P19"/>
    <mergeCell ref="Q19:T19"/>
    <mergeCell ref="E20:H20"/>
    <mergeCell ref="N20:P20"/>
    <mergeCell ref="Q20:T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30"/>
  <dimension ref="B1:AH35"/>
  <sheetViews>
    <sheetView showGridLines="0" topLeftCell="A4" workbookViewId="0">
      <selection activeCell="E9" sqref="E9:Q9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40225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536</v>
      </c>
      <c r="AB3" s="140"/>
      <c r="AC3" s="140"/>
      <c r="AD3" s="141"/>
      <c r="AE3" s="142" t="s">
        <v>1228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872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513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29416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45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846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16.13150684931507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1377</v>
      </c>
      <c r="F8" s="140"/>
      <c r="G8" s="140"/>
      <c r="H8" s="140"/>
      <c r="I8" s="140"/>
      <c r="J8" s="140"/>
      <c r="K8" s="141"/>
      <c r="L8" s="140" t="s">
        <v>1378</v>
      </c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635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847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 t="s">
        <v>848</v>
      </c>
      <c r="S11" s="145"/>
      <c r="T11" s="152"/>
    </row>
    <row r="12" spans="2:34" ht="19.5" customHeight="1" x14ac:dyDescent="0.15">
      <c r="B12" s="144"/>
      <c r="C12" s="145"/>
      <c r="D12" s="145"/>
      <c r="E12" s="145" t="s">
        <v>849</v>
      </c>
      <c r="F12" s="145"/>
      <c r="G12" s="145"/>
      <c r="H12" s="145"/>
      <c r="I12" s="145"/>
      <c r="J12" s="145" t="s">
        <v>850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851</v>
      </c>
      <c r="F13" s="145"/>
      <c r="G13" s="145"/>
      <c r="H13" s="145"/>
      <c r="I13" s="145"/>
      <c r="J13" s="145" t="s">
        <v>852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 t="s">
        <v>853</v>
      </c>
      <c r="F14" s="145"/>
      <c r="G14" s="145"/>
      <c r="H14" s="145"/>
      <c r="I14" s="145"/>
      <c r="J14" s="145" t="s">
        <v>854</v>
      </c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855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520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856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857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858</v>
      </c>
      <c r="F19" s="140"/>
      <c r="G19" s="140"/>
      <c r="H19" s="141"/>
      <c r="I19" s="140" t="s">
        <v>859</v>
      </c>
      <c r="J19" s="140"/>
      <c r="K19" s="140"/>
      <c r="L19" s="140"/>
      <c r="M19" s="141"/>
      <c r="N19" s="145">
        <v>1999.02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860</v>
      </c>
      <c r="F20" s="140"/>
      <c r="G20" s="140"/>
      <c r="H20" s="141"/>
      <c r="I20" s="142" t="s">
        <v>873</v>
      </c>
      <c r="J20" s="140"/>
      <c r="K20" s="141"/>
      <c r="L20" s="140" t="s">
        <v>874</v>
      </c>
      <c r="M20" s="141"/>
      <c r="N20" s="145">
        <v>2005.08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38596</v>
      </c>
      <c r="F24" s="140"/>
      <c r="G24" s="141"/>
      <c r="H24" s="155">
        <v>38929</v>
      </c>
      <c r="I24" s="140"/>
      <c r="J24" s="141"/>
      <c r="K24" s="142" t="s">
        <v>861</v>
      </c>
      <c r="L24" s="140"/>
      <c r="M24" s="141"/>
      <c r="N24" s="153" t="s">
        <v>862</v>
      </c>
      <c r="O24" s="149"/>
      <c r="P24" s="140" t="s">
        <v>543</v>
      </c>
      <c r="Q24" s="141"/>
      <c r="R24" s="138">
        <f>(H24-E24)/365</f>
        <v>0.9123287671232877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38930</v>
      </c>
      <c r="F25" s="140"/>
      <c r="G25" s="141"/>
      <c r="H25" s="155">
        <v>39844</v>
      </c>
      <c r="I25" s="140"/>
      <c r="J25" s="141"/>
      <c r="K25" s="142" t="s">
        <v>863</v>
      </c>
      <c r="L25" s="140"/>
      <c r="M25" s="141"/>
      <c r="N25" s="148" t="s">
        <v>864</v>
      </c>
      <c r="O25" s="149"/>
      <c r="P25" s="142" t="s">
        <v>649</v>
      </c>
      <c r="Q25" s="141"/>
      <c r="R25" s="138">
        <f>(H25-E25)/365</f>
        <v>2.504109589041096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39845</v>
      </c>
      <c r="F26" s="140"/>
      <c r="G26" s="141"/>
      <c r="H26" s="155">
        <v>40224</v>
      </c>
      <c r="I26" s="140"/>
      <c r="J26" s="141"/>
      <c r="K26" s="142" t="s">
        <v>865</v>
      </c>
      <c r="L26" s="140"/>
      <c r="M26" s="141"/>
      <c r="N26" s="148" t="s">
        <v>866</v>
      </c>
      <c r="O26" s="149"/>
      <c r="P26" s="142" t="s">
        <v>649</v>
      </c>
      <c r="Q26" s="141"/>
      <c r="R26" s="138">
        <f>(H26-E26)/365</f>
        <v>1.0383561643835617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4.4547945205479458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867</v>
      </c>
      <c r="F31" s="140"/>
      <c r="G31" s="141"/>
      <c r="H31" s="142" t="s">
        <v>834</v>
      </c>
      <c r="I31" s="141"/>
      <c r="J31" s="155">
        <v>19453</v>
      </c>
      <c r="K31" s="140"/>
      <c r="L31" s="141"/>
      <c r="M31" s="142" t="s">
        <v>868</v>
      </c>
      <c r="N31" s="140"/>
      <c r="O31" s="141"/>
      <c r="P31" s="142" t="s">
        <v>555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869</v>
      </c>
      <c r="F32" s="145"/>
      <c r="G32" s="145"/>
      <c r="H32" s="145" t="s">
        <v>839</v>
      </c>
      <c r="I32" s="145"/>
      <c r="J32" s="154">
        <v>20827</v>
      </c>
      <c r="K32" s="145"/>
      <c r="L32" s="145"/>
      <c r="M32" s="145" t="s">
        <v>718</v>
      </c>
      <c r="N32" s="145"/>
      <c r="O32" s="145"/>
      <c r="P32" s="145" t="s">
        <v>530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870</v>
      </c>
      <c r="F33" s="145"/>
      <c r="G33" s="145"/>
      <c r="H33" s="145" t="s">
        <v>871</v>
      </c>
      <c r="I33" s="145"/>
      <c r="J33" s="154">
        <v>30259</v>
      </c>
      <c r="K33" s="145"/>
      <c r="L33" s="145"/>
      <c r="M33" s="145" t="s">
        <v>718</v>
      </c>
      <c r="N33" s="145"/>
      <c r="O33" s="145"/>
      <c r="P33" s="145" t="s">
        <v>555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5:G25"/>
    <mergeCell ref="H25:J25"/>
    <mergeCell ref="K25:M25"/>
    <mergeCell ref="N25:O25"/>
    <mergeCell ref="P25:Q25"/>
    <mergeCell ref="R25:T25"/>
    <mergeCell ref="E24:G24"/>
    <mergeCell ref="H24:J24"/>
    <mergeCell ref="K24:M24"/>
    <mergeCell ref="N24:O24"/>
    <mergeCell ref="P24:Q24"/>
    <mergeCell ref="R24:T24"/>
    <mergeCell ref="E27:G27"/>
    <mergeCell ref="H27:J27"/>
    <mergeCell ref="K27:M27"/>
    <mergeCell ref="N27:O27"/>
    <mergeCell ref="P27:Q27"/>
    <mergeCell ref="R27:T27"/>
    <mergeCell ref="N20:P20"/>
    <mergeCell ref="Q20:T20"/>
    <mergeCell ref="E21:H21"/>
    <mergeCell ref="I21:M21"/>
    <mergeCell ref="N21:P21"/>
    <mergeCell ref="Q21:T21"/>
    <mergeCell ref="I20:K20"/>
    <mergeCell ref="L20:M20"/>
    <mergeCell ref="B18:D22"/>
    <mergeCell ref="E18:H18"/>
    <mergeCell ref="I18:M18"/>
    <mergeCell ref="N18:P18"/>
    <mergeCell ref="Q18:T18"/>
    <mergeCell ref="E19:H19"/>
    <mergeCell ref="I19:M19"/>
    <mergeCell ref="N19:P19"/>
    <mergeCell ref="Q19:T19"/>
    <mergeCell ref="E20:H20"/>
    <mergeCell ref="E22:H22"/>
    <mergeCell ref="I22:M22"/>
    <mergeCell ref="N22:P22"/>
    <mergeCell ref="Q22:T22"/>
    <mergeCell ref="B15:D17"/>
    <mergeCell ref="E15:T15"/>
    <mergeCell ref="E16:F16"/>
    <mergeCell ref="G16:M16"/>
    <mergeCell ref="N16:P16"/>
    <mergeCell ref="Q16:T16"/>
    <mergeCell ref="E17:F17"/>
    <mergeCell ref="G17:M17"/>
    <mergeCell ref="N17:P17"/>
    <mergeCell ref="Q17:T17"/>
    <mergeCell ref="J12:N12"/>
    <mergeCell ref="R12:T12"/>
    <mergeCell ref="E13:I13"/>
    <mergeCell ref="J13:N13"/>
    <mergeCell ref="R13:T13"/>
    <mergeCell ref="E14:I14"/>
    <mergeCell ref="J14:N14"/>
    <mergeCell ref="R14:T14"/>
    <mergeCell ref="B10:D10"/>
    <mergeCell ref="E10:L10"/>
    <mergeCell ref="M10:O10"/>
    <mergeCell ref="P10:T10"/>
    <mergeCell ref="B11:D14"/>
    <mergeCell ref="E11:I11"/>
    <mergeCell ref="J11:N11"/>
    <mergeCell ref="O11:Q14"/>
    <mergeCell ref="R11:T11"/>
    <mergeCell ref="E12:I12"/>
    <mergeCell ref="R5:T9"/>
    <mergeCell ref="B6:D6"/>
    <mergeCell ref="E6:K6"/>
    <mergeCell ref="L6:M6"/>
    <mergeCell ref="N6:Q6"/>
    <mergeCell ref="B7:D7"/>
    <mergeCell ref="B1:T1"/>
    <mergeCell ref="B2:D2"/>
    <mergeCell ref="B3:D3"/>
    <mergeCell ref="E3:K3"/>
    <mergeCell ref="L3:N3"/>
    <mergeCell ref="O3:T3"/>
    <mergeCell ref="E7:K7"/>
    <mergeCell ref="L7:M7"/>
    <mergeCell ref="N7:Q7"/>
    <mergeCell ref="B8:D8"/>
    <mergeCell ref="B9:D9"/>
    <mergeCell ref="E9:Q9"/>
    <mergeCell ref="E8:K8"/>
    <mergeCell ref="L8:Q8"/>
    <mergeCell ref="B5:D5"/>
    <mergeCell ref="E5:K5"/>
    <mergeCell ref="L5:M5"/>
    <mergeCell ref="N5:Q5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43"/>
  <dimension ref="B1:AO35"/>
  <sheetViews>
    <sheetView showGridLines="0" workbookViewId="0">
      <selection activeCell="AE15" sqref="AE15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40973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1201</v>
      </c>
      <c r="AB3" s="140"/>
      <c r="AC3" s="140"/>
      <c r="AD3" s="141"/>
      <c r="AE3" s="142" t="s">
        <v>1202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1148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31651</v>
      </c>
      <c r="F6" s="168"/>
      <c r="G6" s="168"/>
      <c r="H6" s="168"/>
      <c r="I6" s="168"/>
      <c r="J6" s="168"/>
      <c r="K6" s="168"/>
      <c r="L6" s="180" t="s">
        <v>301</v>
      </c>
      <c r="M6" s="180"/>
      <c r="N6" s="145">
        <f ca="1">DATEDIF(E6,TODAY(),"y")</f>
        <v>39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1149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14.082191780821917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1253</v>
      </c>
      <c r="F8" s="140"/>
      <c r="G8" s="140"/>
      <c r="H8" s="140"/>
      <c r="I8" s="140"/>
      <c r="J8" s="140"/>
      <c r="K8" s="140"/>
      <c r="L8" s="187" t="s">
        <v>1254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1150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1151</v>
      </c>
      <c r="F12" s="145"/>
      <c r="G12" s="145"/>
      <c r="H12" s="145"/>
      <c r="I12" s="145"/>
      <c r="J12" s="193">
        <v>40452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317</v>
      </c>
      <c r="F16" s="145"/>
      <c r="G16" s="145"/>
      <c r="H16" s="145"/>
      <c r="I16" s="145"/>
      <c r="J16" s="145"/>
      <c r="K16" s="145"/>
      <c r="L16" s="145"/>
      <c r="M16" s="145"/>
      <c r="N16" s="145" t="s">
        <v>449</v>
      </c>
      <c r="O16" s="145"/>
      <c r="P16" s="145"/>
      <c r="Q16" s="145" t="s">
        <v>986</v>
      </c>
      <c r="R16" s="145"/>
      <c r="S16" s="145"/>
      <c r="T16" s="152"/>
    </row>
    <row r="17" spans="2:41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987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41" ht="19.5" customHeight="1" x14ac:dyDescent="0.15">
      <c r="B18" s="144" t="s">
        <v>20</v>
      </c>
      <c r="C18" s="145"/>
      <c r="D18" s="145"/>
      <c r="E18" s="142" t="s">
        <v>317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323</v>
      </c>
      <c r="O18" s="145"/>
      <c r="P18" s="145"/>
      <c r="Q18" s="145" t="s">
        <v>1166</v>
      </c>
      <c r="R18" s="145"/>
      <c r="S18" s="145"/>
      <c r="T18" s="152"/>
    </row>
    <row r="19" spans="2:41" ht="19.5" customHeight="1" x14ac:dyDescent="0.15">
      <c r="B19" s="144"/>
      <c r="C19" s="145"/>
      <c r="D19" s="145"/>
      <c r="E19" s="155">
        <v>38387</v>
      </c>
      <c r="F19" s="140"/>
      <c r="G19" s="140"/>
      <c r="H19" s="141"/>
      <c r="I19" s="140" t="s">
        <v>1152</v>
      </c>
      <c r="J19" s="140"/>
      <c r="K19" s="140"/>
      <c r="L19" s="140"/>
      <c r="M19" s="141"/>
      <c r="N19" s="154">
        <v>35123</v>
      </c>
      <c r="O19" s="154"/>
      <c r="P19" s="154"/>
      <c r="Q19" s="145" t="s">
        <v>1187</v>
      </c>
      <c r="R19" s="145"/>
      <c r="S19" s="145"/>
      <c r="T19" s="152"/>
      <c r="AG19" s="155"/>
      <c r="AH19" s="140"/>
      <c r="AI19" s="140"/>
      <c r="AJ19" s="141"/>
      <c r="AK19" s="140"/>
      <c r="AL19" s="140"/>
      <c r="AM19" s="140"/>
      <c r="AN19" s="140"/>
      <c r="AO19" s="141"/>
    </row>
    <row r="20" spans="2:41" ht="19.5" customHeight="1" x14ac:dyDescent="0.15">
      <c r="B20" s="144"/>
      <c r="C20" s="145"/>
      <c r="D20" s="145"/>
      <c r="E20" s="142" t="s">
        <v>1153</v>
      </c>
      <c r="F20" s="140"/>
      <c r="G20" s="140"/>
      <c r="H20" s="141"/>
      <c r="I20" s="142" t="s">
        <v>1154</v>
      </c>
      <c r="J20" s="140"/>
      <c r="K20" s="140" t="s">
        <v>1155</v>
      </c>
      <c r="L20" s="140"/>
      <c r="M20" s="141"/>
      <c r="N20" s="154">
        <v>38045</v>
      </c>
      <c r="O20" s="154"/>
      <c r="P20" s="154"/>
      <c r="Q20" s="145"/>
      <c r="R20" s="145"/>
      <c r="S20" s="145"/>
      <c r="T20" s="152"/>
      <c r="AG20" s="142"/>
      <c r="AH20" s="140"/>
      <c r="AI20" s="140"/>
      <c r="AJ20" s="141"/>
      <c r="AK20" s="142"/>
      <c r="AL20" s="140"/>
      <c r="AM20" s="140"/>
      <c r="AN20" s="140"/>
      <c r="AO20" s="141"/>
    </row>
    <row r="21" spans="2:41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41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41" ht="19.5" customHeight="1" x14ac:dyDescent="0.15">
      <c r="B23" s="157" t="s">
        <v>325</v>
      </c>
      <c r="C23" s="158"/>
      <c r="D23" s="159"/>
      <c r="E23" s="142" t="s">
        <v>326</v>
      </c>
      <c r="F23" s="140"/>
      <c r="G23" s="140"/>
      <c r="H23" s="140"/>
      <c r="I23" s="140"/>
      <c r="J23" s="141"/>
      <c r="K23" s="140" t="s">
        <v>327</v>
      </c>
      <c r="L23" s="140"/>
      <c r="M23" s="141"/>
      <c r="N23" s="140" t="s">
        <v>328</v>
      </c>
      <c r="O23" s="141"/>
      <c r="P23" s="140" t="s">
        <v>329</v>
      </c>
      <c r="Q23" s="141"/>
      <c r="R23" s="181" t="s">
        <v>134</v>
      </c>
      <c r="S23" s="181"/>
      <c r="T23" s="182"/>
    </row>
    <row r="24" spans="2:41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41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85"/>
      <c r="O25" s="149"/>
      <c r="P25" s="142"/>
      <c r="Q25" s="141"/>
      <c r="R25" s="138">
        <f>(H25-E25)/365</f>
        <v>0</v>
      </c>
      <c r="S25" s="138"/>
      <c r="T25" s="139"/>
    </row>
    <row r="26" spans="2:41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>
        <f>(H26-E26)/365</f>
        <v>0</v>
      </c>
      <c r="S26" s="138"/>
      <c r="T26" s="139"/>
    </row>
    <row r="27" spans="2:41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41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41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41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347</v>
      </c>
      <c r="N30" s="145"/>
      <c r="O30" s="145"/>
      <c r="P30" s="145" t="s">
        <v>975</v>
      </c>
      <c r="Q30" s="145"/>
      <c r="R30" s="145"/>
      <c r="S30" s="145" t="s">
        <v>61</v>
      </c>
      <c r="T30" s="152"/>
    </row>
    <row r="31" spans="2:41" ht="19.5" customHeight="1" x14ac:dyDescent="0.15">
      <c r="B31" s="144"/>
      <c r="C31" s="145"/>
      <c r="D31" s="145"/>
      <c r="E31" s="142" t="s">
        <v>1156</v>
      </c>
      <c r="F31" s="140"/>
      <c r="G31" s="141"/>
      <c r="H31" s="142" t="s">
        <v>1089</v>
      </c>
      <c r="I31" s="141"/>
      <c r="J31" s="155">
        <v>21093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41" ht="19.5" customHeight="1" x14ac:dyDescent="0.15">
      <c r="B32" s="144"/>
      <c r="C32" s="145"/>
      <c r="D32" s="145"/>
      <c r="E32" s="145" t="s">
        <v>1157</v>
      </c>
      <c r="F32" s="145"/>
      <c r="G32" s="145"/>
      <c r="H32" s="145" t="s">
        <v>1093</v>
      </c>
      <c r="I32" s="145"/>
      <c r="J32" s="154">
        <v>22341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1158</v>
      </c>
      <c r="F33" s="145"/>
      <c r="G33" s="145"/>
      <c r="H33" s="145" t="s">
        <v>1159</v>
      </c>
      <c r="I33" s="145"/>
      <c r="J33" s="154">
        <v>31651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1160</v>
      </c>
      <c r="F34" s="145"/>
      <c r="G34" s="145"/>
      <c r="H34" s="145" t="s">
        <v>1161</v>
      </c>
      <c r="I34" s="145"/>
      <c r="J34" s="154">
        <v>32540</v>
      </c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61">
    <mergeCell ref="AG19:AJ19"/>
    <mergeCell ref="AK19:AO19"/>
    <mergeCell ref="AG20:AJ20"/>
    <mergeCell ref="AK20:AL20"/>
    <mergeCell ref="AM20:AO20"/>
    <mergeCell ref="B1:T1"/>
    <mergeCell ref="B2:D2"/>
    <mergeCell ref="B3:D3"/>
    <mergeCell ref="E3:K3"/>
    <mergeCell ref="L3:N3"/>
    <mergeCell ref="O3:T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  <mergeCell ref="B10:D10"/>
    <mergeCell ref="E10:L10"/>
    <mergeCell ref="M10:O10"/>
    <mergeCell ref="P10:T10"/>
    <mergeCell ref="E7:K7"/>
    <mergeCell ref="L7:M7"/>
    <mergeCell ref="N7:Q7"/>
    <mergeCell ref="B8:D8"/>
    <mergeCell ref="E8:K8"/>
    <mergeCell ref="L8:Q8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0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01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B1:AH35"/>
  <sheetViews>
    <sheetView showGridLines="0" workbookViewId="0">
      <selection activeCell="W14" sqref="W1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41442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74</v>
      </c>
      <c r="AB3" s="140"/>
      <c r="AC3" s="140"/>
      <c r="AD3" s="141"/>
      <c r="AE3" s="142" t="s">
        <v>1230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1477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30820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41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1478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12.797260273972602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1902</v>
      </c>
      <c r="F8" s="140"/>
      <c r="G8" s="140"/>
      <c r="H8" s="140"/>
      <c r="I8" s="140"/>
      <c r="J8" s="140"/>
      <c r="K8" s="140"/>
      <c r="L8" s="187" t="s">
        <v>1903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1479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93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1480</v>
      </c>
      <c r="F19" s="140"/>
      <c r="G19" s="140"/>
      <c r="H19" s="141"/>
      <c r="I19" s="140" t="s">
        <v>1481</v>
      </c>
      <c r="J19" s="140"/>
      <c r="K19" s="140"/>
      <c r="L19" s="140"/>
      <c r="M19" s="141"/>
      <c r="N19" s="154">
        <v>37653</v>
      </c>
      <c r="O19" s="154"/>
      <c r="P19" s="154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1482</v>
      </c>
      <c r="F20" s="140"/>
      <c r="G20" s="140"/>
      <c r="H20" s="141"/>
      <c r="I20" s="142" t="s">
        <v>1483</v>
      </c>
      <c r="J20" s="140"/>
      <c r="K20" s="140" t="s">
        <v>1484</v>
      </c>
      <c r="L20" s="140"/>
      <c r="M20" s="141"/>
      <c r="N20" s="154">
        <v>40421</v>
      </c>
      <c r="O20" s="154"/>
      <c r="P20" s="154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40148</v>
      </c>
      <c r="F24" s="140"/>
      <c r="G24" s="141"/>
      <c r="H24" s="155">
        <v>41030</v>
      </c>
      <c r="I24" s="140"/>
      <c r="J24" s="141"/>
      <c r="K24" s="197" t="s">
        <v>1485</v>
      </c>
      <c r="L24" s="198"/>
      <c r="M24" s="218"/>
      <c r="N24" s="191" t="s">
        <v>1486</v>
      </c>
      <c r="O24" s="192"/>
      <c r="P24" s="191" t="s">
        <v>1487</v>
      </c>
      <c r="Q24" s="192"/>
      <c r="R24" s="138">
        <f>(H24-E24)/365</f>
        <v>2.4164383561643836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41153</v>
      </c>
      <c r="F25" s="140"/>
      <c r="G25" s="141"/>
      <c r="H25" s="155">
        <v>41334</v>
      </c>
      <c r="I25" s="140"/>
      <c r="J25" s="141"/>
      <c r="K25" s="142" t="s">
        <v>1485</v>
      </c>
      <c r="L25" s="140"/>
      <c r="M25" s="141"/>
      <c r="N25" s="185" t="s">
        <v>1488</v>
      </c>
      <c r="O25" s="149"/>
      <c r="P25" s="142" t="s">
        <v>1487</v>
      </c>
      <c r="Q25" s="141"/>
      <c r="R25" s="138">
        <f>(H25-E25)/365</f>
        <v>0.49589041095890413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2.9123287671232876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1489</v>
      </c>
      <c r="F31" s="140"/>
      <c r="G31" s="141"/>
      <c r="H31" s="142" t="s">
        <v>1490</v>
      </c>
      <c r="I31" s="141"/>
      <c r="J31" s="155">
        <v>20935</v>
      </c>
      <c r="K31" s="140"/>
      <c r="L31" s="141"/>
      <c r="M31" s="142" t="s">
        <v>1495</v>
      </c>
      <c r="N31" s="140"/>
      <c r="O31" s="141"/>
      <c r="P31" s="142" t="s">
        <v>1498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1493</v>
      </c>
      <c r="F32" s="145"/>
      <c r="G32" s="145"/>
      <c r="H32" s="145" t="s">
        <v>1491</v>
      </c>
      <c r="I32" s="145"/>
      <c r="J32" s="154">
        <v>21738</v>
      </c>
      <c r="K32" s="145"/>
      <c r="L32" s="145"/>
      <c r="M32" s="145" t="s">
        <v>1496</v>
      </c>
      <c r="N32" s="145"/>
      <c r="O32" s="145"/>
      <c r="P32" s="145" t="s">
        <v>1498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1494</v>
      </c>
      <c r="F33" s="145"/>
      <c r="G33" s="145"/>
      <c r="H33" s="145" t="s">
        <v>1492</v>
      </c>
      <c r="I33" s="145"/>
      <c r="J33" s="154">
        <v>34990</v>
      </c>
      <c r="K33" s="145"/>
      <c r="L33" s="145"/>
      <c r="M33" s="145" t="s">
        <v>1497</v>
      </c>
      <c r="N33" s="145"/>
      <c r="O33" s="145"/>
      <c r="P33" s="145" t="s">
        <v>1499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54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K8"/>
    <mergeCell ref="L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811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41554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1738</v>
      </c>
      <c r="AB3" s="140"/>
      <c r="AC3" s="140"/>
      <c r="AD3" s="141"/>
      <c r="AE3" s="142" t="s">
        <v>1592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1517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29945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44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1518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12.490410958904109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1519</v>
      </c>
      <c r="F8" s="140"/>
      <c r="G8" s="140"/>
      <c r="H8" s="140"/>
      <c r="I8" s="140"/>
      <c r="J8" s="140"/>
      <c r="K8" s="140"/>
      <c r="L8" s="187" t="s">
        <v>1520</v>
      </c>
      <c r="M8" s="187"/>
      <c r="N8" s="187"/>
      <c r="O8" s="187"/>
      <c r="P8" s="187"/>
      <c r="Q8" s="188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1521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93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1522</v>
      </c>
      <c r="F19" s="140"/>
      <c r="G19" s="140"/>
      <c r="H19" s="141"/>
      <c r="I19" s="140" t="s">
        <v>1523</v>
      </c>
      <c r="J19" s="140"/>
      <c r="K19" s="140"/>
      <c r="L19" s="140"/>
      <c r="M19" s="141"/>
      <c r="N19" s="154">
        <v>36584</v>
      </c>
      <c r="O19" s="154"/>
      <c r="P19" s="154"/>
      <c r="Q19" s="145" t="s">
        <v>1561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1524</v>
      </c>
      <c r="F20" s="140"/>
      <c r="G20" s="140"/>
      <c r="H20" s="141"/>
      <c r="I20" s="142" t="s">
        <v>1525</v>
      </c>
      <c r="J20" s="140"/>
      <c r="K20" s="140" t="s">
        <v>1526</v>
      </c>
      <c r="L20" s="140"/>
      <c r="M20" s="141"/>
      <c r="N20" s="154">
        <v>38227</v>
      </c>
      <c r="O20" s="154"/>
      <c r="P20" s="154"/>
      <c r="Q20" s="145" t="s">
        <v>1562</v>
      </c>
      <c r="R20" s="145"/>
      <c r="S20" s="145"/>
      <c r="T20" s="152"/>
    </row>
    <row r="21" spans="2:20" ht="19.5" customHeight="1" x14ac:dyDescent="0.15">
      <c r="B21" s="144"/>
      <c r="C21" s="145"/>
      <c r="D21" s="145"/>
      <c r="E21" s="142" t="s">
        <v>1527</v>
      </c>
      <c r="F21" s="140"/>
      <c r="G21" s="140"/>
      <c r="H21" s="141"/>
      <c r="I21" s="140" t="s">
        <v>1528</v>
      </c>
      <c r="J21" s="140"/>
      <c r="K21" s="140"/>
      <c r="L21" s="140"/>
      <c r="M21" s="141"/>
      <c r="N21" s="154" t="s">
        <v>1529</v>
      </c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40878</v>
      </c>
      <c r="F24" s="140"/>
      <c r="G24" s="141"/>
      <c r="H24" s="155">
        <v>41455</v>
      </c>
      <c r="I24" s="140"/>
      <c r="J24" s="141"/>
      <c r="K24" s="190" t="s">
        <v>1530</v>
      </c>
      <c r="L24" s="191"/>
      <c r="M24" s="192"/>
      <c r="N24" s="191" t="s">
        <v>1531</v>
      </c>
      <c r="O24" s="192"/>
      <c r="P24" s="191" t="s">
        <v>1532</v>
      </c>
      <c r="Q24" s="192"/>
      <c r="R24" s="138">
        <f>(H24-E24)/365</f>
        <v>1.5808219178082192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40330</v>
      </c>
      <c r="F25" s="140"/>
      <c r="G25" s="141"/>
      <c r="H25" s="155">
        <v>40877</v>
      </c>
      <c r="I25" s="140"/>
      <c r="J25" s="141"/>
      <c r="K25" s="142" t="s">
        <v>1533</v>
      </c>
      <c r="L25" s="140"/>
      <c r="M25" s="141"/>
      <c r="N25" s="185" t="s">
        <v>1534</v>
      </c>
      <c r="O25" s="149"/>
      <c r="P25" s="142" t="s">
        <v>1532</v>
      </c>
      <c r="Q25" s="141"/>
      <c r="R25" s="138">
        <f>(H25-E25)/365</f>
        <v>1.4986301369863013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39995</v>
      </c>
      <c r="F26" s="140"/>
      <c r="G26" s="141"/>
      <c r="H26" s="155">
        <v>40328</v>
      </c>
      <c r="I26" s="140"/>
      <c r="J26" s="141"/>
      <c r="K26" s="142" t="s">
        <v>1535</v>
      </c>
      <c r="L26" s="140"/>
      <c r="M26" s="141"/>
      <c r="N26" s="185" t="s">
        <v>1536</v>
      </c>
      <c r="O26" s="149"/>
      <c r="P26" s="142" t="s">
        <v>1532</v>
      </c>
      <c r="Q26" s="141"/>
      <c r="R26" s="138">
        <f>(H26-E26)/365</f>
        <v>0.9123287671232877</v>
      </c>
      <c r="S26" s="138"/>
      <c r="T26" s="139"/>
    </row>
    <row r="27" spans="2:20" ht="19.5" customHeight="1" x14ac:dyDescent="0.15">
      <c r="B27" s="160"/>
      <c r="C27" s="161"/>
      <c r="D27" s="162"/>
      <c r="E27" s="155">
        <v>39508</v>
      </c>
      <c r="F27" s="140"/>
      <c r="G27" s="141"/>
      <c r="H27" s="155">
        <v>39933</v>
      </c>
      <c r="I27" s="140"/>
      <c r="J27" s="141"/>
      <c r="K27" s="142" t="s">
        <v>1538</v>
      </c>
      <c r="L27" s="140"/>
      <c r="M27" s="141"/>
      <c r="N27" s="153" t="s">
        <v>1537</v>
      </c>
      <c r="O27" s="149"/>
      <c r="P27" s="140" t="s">
        <v>1539</v>
      </c>
      <c r="Q27" s="141"/>
      <c r="R27" s="138">
        <f>(H27-E27)/365</f>
        <v>1.1643835616438356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5.1561643835616442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1540</v>
      </c>
      <c r="F31" s="140"/>
      <c r="G31" s="141"/>
      <c r="H31" s="142" t="s">
        <v>1089</v>
      </c>
      <c r="I31" s="141"/>
      <c r="J31" s="155">
        <v>22630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1541</v>
      </c>
      <c r="F32" s="145"/>
      <c r="G32" s="145"/>
      <c r="H32" s="145" t="s">
        <v>909</v>
      </c>
      <c r="I32" s="145"/>
      <c r="J32" s="154">
        <v>22830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1542</v>
      </c>
      <c r="F33" s="145"/>
      <c r="G33" s="145"/>
      <c r="H33" s="145" t="s">
        <v>1543</v>
      </c>
      <c r="I33" s="145"/>
      <c r="J33" s="154">
        <v>29329</v>
      </c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54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K8"/>
    <mergeCell ref="L8:Q8"/>
    <mergeCell ref="B9:D9"/>
    <mergeCell ref="E9:Q9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064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4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4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4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B1:AH35"/>
  <sheetViews>
    <sheetView showGridLines="0" workbookViewId="0">
      <selection activeCell="U29" sqref="U29:W29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41715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74</v>
      </c>
      <c r="AB3" s="140"/>
      <c r="AC3" s="140"/>
      <c r="AD3" s="141"/>
      <c r="AE3" s="142" t="s">
        <v>357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1829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29462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45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1830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12.049315068493151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97" t="s">
        <v>1831</v>
      </c>
      <c r="F8" s="198"/>
      <c r="G8" s="198"/>
      <c r="H8" s="198"/>
      <c r="I8" s="198"/>
      <c r="J8" s="198"/>
      <c r="K8" s="198"/>
      <c r="L8" s="199" t="s">
        <v>1832</v>
      </c>
      <c r="M8" s="199"/>
      <c r="N8" s="199"/>
      <c r="O8" s="199"/>
      <c r="P8" s="199"/>
      <c r="Q8" s="200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1102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1833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89"/>
      <c r="F12" s="189"/>
      <c r="G12" s="189"/>
      <c r="H12" s="189"/>
      <c r="I12" s="189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54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3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3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3" ht="19.5" customHeight="1" x14ac:dyDescent="0.15">
      <c r="B19" s="144"/>
      <c r="C19" s="145"/>
      <c r="D19" s="145"/>
      <c r="E19" s="155"/>
      <c r="F19" s="140"/>
      <c r="G19" s="140"/>
      <c r="H19" s="141"/>
      <c r="I19" s="140" t="s">
        <v>1834</v>
      </c>
      <c r="J19" s="140"/>
      <c r="K19" s="140"/>
      <c r="L19" s="140"/>
      <c r="M19" s="141"/>
      <c r="N19" s="154">
        <v>36192</v>
      </c>
      <c r="O19" s="154"/>
      <c r="P19" s="154"/>
      <c r="Q19" s="145" t="s">
        <v>1795</v>
      </c>
      <c r="R19" s="145"/>
      <c r="S19" s="145"/>
      <c r="T19" s="152"/>
    </row>
    <row r="20" spans="2:23" ht="19.5" customHeight="1" x14ac:dyDescent="0.15">
      <c r="B20" s="144"/>
      <c r="C20" s="145"/>
      <c r="D20" s="145"/>
      <c r="E20" s="142"/>
      <c r="F20" s="140"/>
      <c r="G20" s="140"/>
      <c r="H20" s="141"/>
      <c r="I20" s="142" t="s">
        <v>1835</v>
      </c>
      <c r="J20" s="140"/>
      <c r="K20" s="140" t="s">
        <v>1836</v>
      </c>
      <c r="L20" s="140"/>
      <c r="M20" s="141"/>
      <c r="N20" s="154">
        <v>36923</v>
      </c>
      <c r="O20" s="154"/>
      <c r="P20" s="154"/>
      <c r="Q20" s="145"/>
      <c r="R20" s="145"/>
      <c r="S20" s="145"/>
      <c r="T20" s="152"/>
    </row>
    <row r="21" spans="2:23" ht="19.5" customHeight="1" x14ac:dyDescent="0.15">
      <c r="B21" s="144"/>
      <c r="C21" s="145"/>
      <c r="D21" s="145"/>
      <c r="E21" s="142"/>
      <c r="F21" s="140"/>
      <c r="G21" s="140"/>
      <c r="H21" s="141"/>
      <c r="I21" s="142" t="s">
        <v>1837</v>
      </c>
      <c r="J21" s="140"/>
      <c r="K21" s="140"/>
      <c r="L21" s="140" t="s">
        <v>1838</v>
      </c>
      <c r="M21" s="141"/>
      <c r="N21" s="154">
        <v>39845</v>
      </c>
      <c r="O21" s="145"/>
      <c r="P21" s="145"/>
      <c r="Q21" s="145"/>
      <c r="R21" s="145"/>
      <c r="S21" s="145"/>
      <c r="T21" s="152"/>
    </row>
    <row r="22" spans="2:23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3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3" ht="19.5" customHeight="1" x14ac:dyDescent="0.15">
      <c r="B24" s="160"/>
      <c r="C24" s="161"/>
      <c r="D24" s="162"/>
      <c r="E24" s="155">
        <v>36861</v>
      </c>
      <c r="F24" s="140"/>
      <c r="G24" s="141"/>
      <c r="H24" s="155">
        <v>37133</v>
      </c>
      <c r="I24" s="140"/>
      <c r="J24" s="141"/>
      <c r="K24" s="194" t="s">
        <v>1840</v>
      </c>
      <c r="L24" s="195"/>
      <c r="M24" s="196"/>
      <c r="N24" s="191" t="s">
        <v>1839</v>
      </c>
      <c r="O24" s="192"/>
      <c r="P24" s="191"/>
      <c r="Q24" s="192"/>
      <c r="R24" s="138">
        <f>(H24-E24)/365</f>
        <v>0.74520547945205484</v>
      </c>
      <c r="S24" s="138"/>
      <c r="T24" s="139"/>
    </row>
    <row r="25" spans="2:23" ht="19.5" customHeight="1" x14ac:dyDescent="0.15">
      <c r="B25" s="160"/>
      <c r="C25" s="161"/>
      <c r="D25" s="162"/>
      <c r="E25" s="155">
        <v>37135</v>
      </c>
      <c r="F25" s="140"/>
      <c r="G25" s="141"/>
      <c r="H25" s="155">
        <v>37225</v>
      </c>
      <c r="I25" s="140"/>
      <c r="J25" s="141"/>
      <c r="K25" s="142" t="s">
        <v>1841</v>
      </c>
      <c r="L25" s="140"/>
      <c r="M25" s="141"/>
      <c r="N25" s="185" t="s">
        <v>1842</v>
      </c>
      <c r="O25" s="149"/>
      <c r="P25" s="142"/>
      <c r="Q25" s="141"/>
      <c r="R25" s="138">
        <f>(H25-E25)/365</f>
        <v>0.24657534246575341</v>
      </c>
      <c r="S25" s="138"/>
      <c r="T25" s="139"/>
    </row>
    <row r="26" spans="2:23" ht="19.5" customHeight="1" x14ac:dyDescent="0.15">
      <c r="B26" s="160"/>
      <c r="C26" s="161"/>
      <c r="D26" s="162"/>
      <c r="E26" s="155">
        <v>38018</v>
      </c>
      <c r="F26" s="140"/>
      <c r="G26" s="141"/>
      <c r="H26" s="155">
        <v>39171</v>
      </c>
      <c r="I26" s="140"/>
      <c r="J26" s="141"/>
      <c r="K26" s="142" t="s">
        <v>1843</v>
      </c>
      <c r="L26" s="140"/>
      <c r="M26" s="141"/>
      <c r="N26" s="185" t="s">
        <v>1844</v>
      </c>
      <c r="O26" s="149"/>
      <c r="P26" s="142"/>
      <c r="Q26" s="141"/>
      <c r="R26" s="138">
        <f t="shared" ref="R26:R27" si="0">(H26-E26)/365</f>
        <v>3.1589041095890411</v>
      </c>
      <c r="S26" s="138"/>
      <c r="T26" s="139"/>
    </row>
    <row r="27" spans="2:23" ht="19.5" customHeight="1" x14ac:dyDescent="0.15">
      <c r="B27" s="160"/>
      <c r="C27" s="161"/>
      <c r="D27" s="162"/>
      <c r="E27" s="155">
        <v>39173</v>
      </c>
      <c r="F27" s="140"/>
      <c r="G27" s="141"/>
      <c r="H27" s="155">
        <v>39506</v>
      </c>
      <c r="I27" s="140"/>
      <c r="J27" s="141"/>
      <c r="K27" s="142" t="s">
        <v>929</v>
      </c>
      <c r="L27" s="140"/>
      <c r="M27" s="141"/>
      <c r="N27" s="185" t="s">
        <v>1847</v>
      </c>
      <c r="O27" s="149"/>
      <c r="P27" s="140"/>
      <c r="Q27" s="141"/>
      <c r="R27" s="138">
        <f t="shared" si="0"/>
        <v>0.9123287671232877</v>
      </c>
      <c r="S27" s="138"/>
      <c r="T27" s="139"/>
    </row>
    <row r="28" spans="2:23" ht="19.5" customHeight="1" x14ac:dyDescent="0.15">
      <c r="B28" s="160"/>
      <c r="C28" s="161"/>
      <c r="D28" s="162"/>
      <c r="E28" s="155">
        <v>39539</v>
      </c>
      <c r="F28" s="140"/>
      <c r="G28" s="141"/>
      <c r="H28" s="155">
        <v>39994</v>
      </c>
      <c r="I28" s="140"/>
      <c r="J28" s="141"/>
      <c r="K28" s="142" t="s">
        <v>1846</v>
      </c>
      <c r="L28" s="140"/>
      <c r="M28" s="141"/>
      <c r="N28" s="186" t="s">
        <v>1848</v>
      </c>
      <c r="O28" s="149"/>
      <c r="P28" s="140"/>
      <c r="Q28" s="141"/>
      <c r="R28" s="138">
        <f t="shared" ref="R28" si="1">(H28-E28)/365</f>
        <v>1.2465753424657535</v>
      </c>
      <c r="S28" s="138"/>
      <c r="T28" s="139"/>
    </row>
    <row r="29" spans="2:23" ht="19.5" customHeight="1" x14ac:dyDescent="0.15">
      <c r="B29" s="163"/>
      <c r="C29" s="164"/>
      <c r="D29" s="165"/>
      <c r="E29" s="155">
        <v>39995</v>
      </c>
      <c r="F29" s="140"/>
      <c r="G29" s="141"/>
      <c r="H29" s="155">
        <v>41394</v>
      </c>
      <c r="I29" s="140"/>
      <c r="J29" s="141"/>
      <c r="K29" s="142" t="s">
        <v>1845</v>
      </c>
      <c r="L29" s="140"/>
      <c r="M29" s="141"/>
      <c r="N29" s="140" t="s">
        <v>1849</v>
      </c>
      <c r="O29" s="141"/>
      <c r="P29" s="142"/>
      <c r="Q29" s="141"/>
      <c r="R29" s="138">
        <f t="shared" ref="R29" si="2">(H29-E29)/365</f>
        <v>3.8328767123287673</v>
      </c>
      <c r="S29" s="138"/>
      <c r="T29" s="139"/>
      <c r="U29" s="150">
        <f>R24+R25+R26+R27+R28+R29</f>
        <v>10.142465753424659</v>
      </c>
      <c r="V29" s="140"/>
      <c r="W29" s="143"/>
    </row>
    <row r="30" spans="2:23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3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42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3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8">
    <mergeCell ref="U29:W29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1:H21"/>
    <mergeCell ref="I21:K21"/>
    <mergeCell ref="L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N20:P20"/>
    <mergeCell ref="Q20:T20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B8:D8"/>
    <mergeCell ref="E8:K8"/>
    <mergeCell ref="L8:Q8"/>
    <mergeCell ref="B9:D9"/>
    <mergeCell ref="E9:Q9"/>
    <mergeCell ref="B10:D10"/>
    <mergeCell ref="E10:L10"/>
    <mergeCell ref="M10:O10"/>
    <mergeCell ref="P10:T10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388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9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9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9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9"/>
  <dimension ref="B1:AN35"/>
  <sheetViews>
    <sheetView showGridLines="0" workbookViewId="0">
      <selection activeCell="Y24" sqref="Y2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40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40" ht="12.75" thickBot="1" x14ac:dyDescent="0.2">
      <c r="B2" s="178">
        <f ca="1">TODAY()</f>
        <v>46113</v>
      </c>
      <c r="C2" s="179"/>
      <c r="D2" s="179"/>
    </row>
    <row r="3" spans="2:40" ht="24" customHeight="1" thickBot="1" x14ac:dyDescent="0.2">
      <c r="B3" s="170" t="s">
        <v>1</v>
      </c>
      <c r="C3" s="171"/>
      <c r="D3" s="171"/>
      <c r="E3" s="172">
        <v>39995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188</v>
      </c>
      <c r="AB3" s="140"/>
      <c r="AC3" s="140"/>
      <c r="AD3" s="141"/>
      <c r="AE3" s="142" t="s">
        <v>189</v>
      </c>
      <c r="AF3" s="140"/>
      <c r="AG3" s="140"/>
      <c r="AH3" s="141"/>
    </row>
    <row r="4" spans="2:40" ht="24" customHeight="1" thickBot="1" x14ac:dyDescent="0.2"/>
    <row r="5" spans="2:40" ht="19.5" customHeight="1" x14ac:dyDescent="0.15">
      <c r="B5" s="174" t="s">
        <v>3</v>
      </c>
      <c r="C5" s="175"/>
      <c r="D5" s="175"/>
      <c r="E5" s="176" t="s">
        <v>190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40" ht="19.5" customHeight="1" x14ac:dyDescent="0.15">
      <c r="B6" s="144" t="s">
        <v>5</v>
      </c>
      <c r="C6" s="145"/>
      <c r="D6" s="145"/>
      <c r="E6" s="168">
        <v>26004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55</v>
      </c>
      <c r="O6" s="145"/>
      <c r="P6" s="145"/>
      <c r="Q6" s="145"/>
      <c r="R6" s="145"/>
      <c r="S6" s="145"/>
      <c r="T6" s="152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</row>
    <row r="7" spans="2:40" ht="19.5" customHeight="1" x14ac:dyDescent="0.15">
      <c r="B7" s="144" t="s">
        <v>7</v>
      </c>
      <c r="C7" s="145"/>
      <c r="D7" s="145"/>
      <c r="E7" s="142" t="s">
        <v>156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16.761643835616439</v>
      </c>
      <c r="O7" s="138"/>
      <c r="P7" s="138"/>
      <c r="Q7" s="151"/>
      <c r="R7" s="145"/>
      <c r="S7" s="145"/>
      <c r="T7" s="152"/>
    </row>
    <row r="8" spans="2:40" ht="19.5" customHeight="1" x14ac:dyDescent="0.15">
      <c r="B8" s="144" t="s">
        <v>8</v>
      </c>
      <c r="C8" s="145"/>
      <c r="D8" s="145"/>
      <c r="E8" s="142" t="s">
        <v>184</v>
      </c>
      <c r="F8" s="140"/>
      <c r="G8" s="140"/>
      <c r="H8" s="140"/>
      <c r="I8" s="140"/>
      <c r="J8" s="141"/>
      <c r="K8" s="140" t="s">
        <v>1399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40" ht="19.5" customHeight="1" x14ac:dyDescent="0.15">
      <c r="B9" s="144" t="s">
        <v>9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40" ht="19.5" customHeight="1" x14ac:dyDescent="0.15">
      <c r="B10" s="144" t="s">
        <v>10</v>
      </c>
      <c r="C10" s="145"/>
      <c r="D10" s="145"/>
      <c r="E10" s="145" t="s">
        <v>157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40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40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40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40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40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40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158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159</v>
      </c>
      <c r="R16" s="145"/>
      <c r="S16" s="145"/>
      <c r="T16" s="152"/>
      <c r="AA16" s="161"/>
      <c r="AB16" s="161"/>
      <c r="AC16" s="161"/>
      <c r="AD16" s="161"/>
      <c r="AE16" s="161"/>
    </row>
    <row r="17" spans="2:31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160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  <c r="AA17" s="161"/>
      <c r="AB17" s="161"/>
      <c r="AC17" s="161"/>
      <c r="AD17" s="161"/>
      <c r="AE17" s="161"/>
    </row>
    <row r="18" spans="2:31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31" ht="19.5" customHeight="1" x14ac:dyDescent="0.15">
      <c r="B19" s="144"/>
      <c r="C19" s="145"/>
      <c r="D19" s="145"/>
      <c r="E19" s="142" t="s">
        <v>161</v>
      </c>
      <c r="F19" s="140"/>
      <c r="G19" s="140"/>
      <c r="H19" s="141"/>
      <c r="I19" s="148" t="s">
        <v>185</v>
      </c>
      <c r="J19" s="153"/>
      <c r="K19" s="149"/>
      <c r="L19" s="153"/>
      <c r="M19" s="149"/>
      <c r="N19" s="145" t="s">
        <v>162</v>
      </c>
      <c r="O19" s="145"/>
      <c r="P19" s="145"/>
      <c r="Q19" s="145" t="s">
        <v>70</v>
      </c>
      <c r="R19" s="145"/>
      <c r="S19" s="145"/>
      <c r="T19" s="152"/>
    </row>
    <row r="20" spans="2:31" ht="19.5" customHeight="1" x14ac:dyDescent="0.15">
      <c r="B20" s="144"/>
      <c r="C20" s="145"/>
      <c r="D20" s="145"/>
      <c r="E20" s="142" t="s">
        <v>163</v>
      </c>
      <c r="F20" s="140"/>
      <c r="G20" s="140"/>
      <c r="H20" s="141"/>
      <c r="I20" s="142" t="s">
        <v>186</v>
      </c>
      <c r="J20" s="140"/>
      <c r="K20" s="141"/>
      <c r="L20" s="140" t="s">
        <v>187</v>
      </c>
      <c r="M20" s="141"/>
      <c r="N20" s="145" t="s">
        <v>164</v>
      </c>
      <c r="O20" s="145"/>
      <c r="P20" s="145"/>
      <c r="Q20" s="145"/>
      <c r="R20" s="145"/>
      <c r="S20" s="145"/>
      <c r="T20" s="152"/>
    </row>
    <row r="21" spans="2:31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31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31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31" ht="19.5" customHeight="1" x14ac:dyDescent="0.15">
      <c r="B24" s="160"/>
      <c r="C24" s="161"/>
      <c r="D24" s="162"/>
      <c r="E24" s="155">
        <v>35309</v>
      </c>
      <c r="F24" s="140"/>
      <c r="G24" s="141"/>
      <c r="H24" s="155">
        <v>35489</v>
      </c>
      <c r="I24" s="140"/>
      <c r="J24" s="141"/>
      <c r="K24" s="142" t="s">
        <v>165</v>
      </c>
      <c r="L24" s="140"/>
      <c r="M24" s="141"/>
      <c r="N24" s="153" t="s">
        <v>166</v>
      </c>
      <c r="O24" s="149"/>
      <c r="P24" s="140"/>
      <c r="Q24" s="141"/>
      <c r="R24" s="138">
        <f>(H24-E24)/365</f>
        <v>0.49315068493150682</v>
      </c>
      <c r="S24" s="138"/>
      <c r="T24" s="139"/>
    </row>
    <row r="25" spans="2:31" ht="19.5" customHeight="1" x14ac:dyDescent="0.15">
      <c r="B25" s="160"/>
      <c r="C25" s="161"/>
      <c r="D25" s="162"/>
      <c r="E25" s="155">
        <v>35521</v>
      </c>
      <c r="F25" s="140"/>
      <c r="G25" s="141"/>
      <c r="H25" s="155">
        <v>36830</v>
      </c>
      <c r="I25" s="140"/>
      <c r="J25" s="141"/>
      <c r="K25" s="142" t="s">
        <v>167</v>
      </c>
      <c r="L25" s="140"/>
      <c r="M25" s="141"/>
      <c r="N25" s="148" t="s">
        <v>168</v>
      </c>
      <c r="O25" s="149"/>
      <c r="P25" s="142" t="s">
        <v>169</v>
      </c>
      <c r="Q25" s="141"/>
      <c r="R25" s="138">
        <f>(H25-E25)/365</f>
        <v>3.5863013698630137</v>
      </c>
      <c r="S25" s="138"/>
      <c r="T25" s="139"/>
    </row>
    <row r="26" spans="2:31" ht="19.5" customHeight="1" x14ac:dyDescent="0.15">
      <c r="B26" s="160"/>
      <c r="C26" s="161"/>
      <c r="D26" s="162"/>
      <c r="E26" s="155">
        <v>36831</v>
      </c>
      <c r="F26" s="140"/>
      <c r="G26" s="141"/>
      <c r="H26" s="155">
        <v>38503</v>
      </c>
      <c r="I26" s="140"/>
      <c r="J26" s="141"/>
      <c r="K26" s="142" t="s">
        <v>167</v>
      </c>
      <c r="L26" s="140"/>
      <c r="M26" s="141"/>
      <c r="N26" s="148" t="s">
        <v>170</v>
      </c>
      <c r="O26" s="149"/>
      <c r="P26" s="142" t="s">
        <v>171</v>
      </c>
      <c r="Q26" s="141"/>
      <c r="R26" s="138">
        <f>(H26-E26)/365</f>
        <v>4.580821917808219</v>
      </c>
      <c r="S26" s="138"/>
      <c r="T26" s="139"/>
    </row>
    <row r="27" spans="2:31" ht="19.5" customHeight="1" x14ac:dyDescent="0.15">
      <c r="B27" s="160"/>
      <c r="C27" s="161"/>
      <c r="D27" s="162"/>
      <c r="E27" s="155">
        <v>39508</v>
      </c>
      <c r="F27" s="140"/>
      <c r="G27" s="141"/>
      <c r="H27" s="155">
        <v>39872</v>
      </c>
      <c r="I27" s="140"/>
      <c r="J27" s="141"/>
      <c r="K27" s="142" t="s">
        <v>167</v>
      </c>
      <c r="L27" s="140"/>
      <c r="M27" s="141"/>
      <c r="N27" s="153" t="s">
        <v>172</v>
      </c>
      <c r="O27" s="149"/>
      <c r="P27" s="140" t="s">
        <v>171</v>
      </c>
      <c r="Q27" s="141"/>
      <c r="R27" s="138">
        <f>(H27-E27)/365</f>
        <v>0.99726027397260275</v>
      </c>
      <c r="S27" s="138"/>
      <c r="T27" s="139"/>
    </row>
    <row r="28" spans="2:31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31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9.6575342465753433</v>
      </c>
      <c r="S29" s="140"/>
      <c r="T29" s="143"/>
    </row>
    <row r="30" spans="2:31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31" ht="19.5" customHeight="1" x14ac:dyDescent="0.15">
      <c r="B31" s="144"/>
      <c r="C31" s="145"/>
      <c r="D31" s="145"/>
      <c r="E31" s="142" t="s">
        <v>173</v>
      </c>
      <c r="F31" s="140"/>
      <c r="G31" s="141"/>
      <c r="H31" s="142" t="s">
        <v>136</v>
      </c>
      <c r="I31" s="141"/>
      <c r="J31" s="155" t="s">
        <v>174</v>
      </c>
      <c r="K31" s="140"/>
      <c r="L31" s="141"/>
      <c r="M31" s="142" t="s">
        <v>175</v>
      </c>
      <c r="N31" s="140"/>
      <c r="O31" s="141"/>
      <c r="P31" s="142" t="s">
        <v>176</v>
      </c>
      <c r="Q31" s="140"/>
      <c r="R31" s="141"/>
      <c r="S31" s="142"/>
      <c r="T31" s="143"/>
    </row>
    <row r="32" spans="2:31" ht="19.5" customHeight="1" x14ac:dyDescent="0.15">
      <c r="B32" s="144"/>
      <c r="C32" s="145"/>
      <c r="D32" s="145"/>
      <c r="E32" s="145" t="s">
        <v>177</v>
      </c>
      <c r="F32" s="145"/>
      <c r="G32" s="145"/>
      <c r="H32" s="145" t="s">
        <v>178</v>
      </c>
      <c r="I32" s="145"/>
      <c r="J32" s="154" t="s">
        <v>179</v>
      </c>
      <c r="K32" s="145"/>
      <c r="L32" s="145"/>
      <c r="M32" s="145" t="s">
        <v>180</v>
      </c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181</v>
      </c>
      <c r="F33" s="145"/>
      <c r="G33" s="145"/>
      <c r="H33" s="145" t="s">
        <v>178</v>
      </c>
      <c r="I33" s="145"/>
      <c r="J33" s="154" t="s">
        <v>182</v>
      </c>
      <c r="K33" s="145"/>
      <c r="L33" s="145"/>
      <c r="M33" s="145" t="s">
        <v>183</v>
      </c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62">
    <mergeCell ref="W3:Z3"/>
    <mergeCell ref="AA3:AD3"/>
    <mergeCell ref="AE3:AH3"/>
    <mergeCell ref="AB6:AN6"/>
    <mergeCell ref="E8:J8"/>
    <mergeCell ref="K8:Q8"/>
    <mergeCell ref="AA16:AE16"/>
    <mergeCell ref="AA17:AE17"/>
    <mergeCell ref="I19:K19"/>
    <mergeCell ref="L19:M19"/>
    <mergeCell ref="J12:N12"/>
    <mergeCell ref="R12:T12"/>
    <mergeCell ref="E13:I13"/>
    <mergeCell ref="J13:N13"/>
    <mergeCell ref="R13:T13"/>
    <mergeCell ref="E14:I14"/>
    <mergeCell ref="J14:N14"/>
    <mergeCell ref="R14:T14"/>
    <mergeCell ref="R5:T9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P34:R34"/>
    <mergeCell ref="E33:G33"/>
    <mergeCell ref="H33:I33"/>
    <mergeCell ref="J33:L33"/>
    <mergeCell ref="M33:O33"/>
    <mergeCell ref="P33:R33"/>
    <mergeCell ref="E31:G31"/>
    <mergeCell ref="H31:I31"/>
    <mergeCell ref="S35:T35"/>
    <mergeCell ref="E34:G34"/>
    <mergeCell ref="H34:I34"/>
    <mergeCell ref="J34:L34"/>
    <mergeCell ref="M34:O34"/>
    <mergeCell ref="E29:G29"/>
    <mergeCell ref="H29:J29"/>
    <mergeCell ref="K29:M29"/>
    <mergeCell ref="N29:O29"/>
    <mergeCell ref="P29:Q29"/>
    <mergeCell ref="R29:T29"/>
    <mergeCell ref="S34:T34"/>
    <mergeCell ref="S32:T32"/>
    <mergeCell ref="S33:T33"/>
    <mergeCell ref="S30:T30"/>
    <mergeCell ref="J31:L31"/>
    <mergeCell ref="M31:O31"/>
    <mergeCell ref="P31:R31"/>
    <mergeCell ref="S31:T31"/>
    <mergeCell ref="K28:M28"/>
    <mergeCell ref="N28:O28"/>
    <mergeCell ref="P28:Q28"/>
    <mergeCell ref="R28:T28"/>
    <mergeCell ref="E27:G27"/>
    <mergeCell ref="H27:J27"/>
    <mergeCell ref="K27:M27"/>
    <mergeCell ref="N27:O27"/>
    <mergeCell ref="P27:Q27"/>
    <mergeCell ref="R27:T27"/>
    <mergeCell ref="E28:G28"/>
    <mergeCell ref="H28:J28"/>
    <mergeCell ref="E24:G24"/>
    <mergeCell ref="H24:J24"/>
    <mergeCell ref="K24:M24"/>
    <mergeCell ref="N24:O24"/>
    <mergeCell ref="P24:Q24"/>
    <mergeCell ref="R24:T24"/>
    <mergeCell ref="B23:D29"/>
    <mergeCell ref="E23:J23"/>
    <mergeCell ref="K23:M23"/>
    <mergeCell ref="N23:O23"/>
    <mergeCell ref="P23:Q23"/>
    <mergeCell ref="R23:T23"/>
    <mergeCell ref="E25:G25"/>
    <mergeCell ref="E26:G26"/>
    <mergeCell ref="H26:J26"/>
    <mergeCell ref="K26:M26"/>
    <mergeCell ref="N26:O26"/>
    <mergeCell ref="P26:Q26"/>
    <mergeCell ref="R26:T26"/>
    <mergeCell ref="H25:J25"/>
    <mergeCell ref="K25:M25"/>
    <mergeCell ref="N25:O25"/>
    <mergeCell ref="P25:Q25"/>
    <mergeCell ref="R25:T25"/>
    <mergeCell ref="N20:P20"/>
    <mergeCell ref="Q20:T20"/>
    <mergeCell ref="E21:H21"/>
    <mergeCell ref="N21:P21"/>
    <mergeCell ref="Q21:T21"/>
    <mergeCell ref="I20:K20"/>
    <mergeCell ref="L20:M20"/>
    <mergeCell ref="I21:K21"/>
    <mergeCell ref="B18:D22"/>
    <mergeCell ref="E18:H18"/>
    <mergeCell ref="I18:M18"/>
    <mergeCell ref="N18:P18"/>
    <mergeCell ref="Q18:T18"/>
    <mergeCell ref="E19:H19"/>
    <mergeCell ref="N19:P19"/>
    <mergeCell ref="Q19:T19"/>
    <mergeCell ref="E20:H20"/>
    <mergeCell ref="L21:M21"/>
    <mergeCell ref="I22:K22"/>
    <mergeCell ref="L22:M22"/>
    <mergeCell ref="E22:H22"/>
    <mergeCell ref="N22:P22"/>
    <mergeCell ref="Q22:T22"/>
    <mergeCell ref="B15:D17"/>
    <mergeCell ref="E15:T15"/>
    <mergeCell ref="E16:F16"/>
    <mergeCell ref="G16:M16"/>
    <mergeCell ref="N16:P16"/>
    <mergeCell ref="Q16:T16"/>
    <mergeCell ref="E17:F17"/>
    <mergeCell ref="G17:M17"/>
    <mergeCell ref="N17:P17"/>
    <mergeCell ref="Q17:T17"/>
    <mergeCell ref="B10:D10"/>
    <mergeCell ref="E10:L10"/>
    <mergeCell ref="M10:O10"/>
    <mergeCell ref="P10:T10"/>
    <mergeCell ref="B11:D14"/>
    <mergeCell ref="E11:I11"/>
    <mergeCell ref="J11:N11"/>
    <mergeCell ref="O11:Q14"/>
    <mergeCell ref="R11:T11"/>
    <mergeCell ref="E12:I12"/>
    <mergeCell ref="B1:T1"/>
    <mergeCell ref="B2:D2"/>
    <mergeCell ref="B3:D3"/>
    <mergeCell ref="E3:K3"/>
    <mergeCell ref="L3:N3"/>
    <mergeCell ref="O3:T3"/>
    <mergeCell ref="E7:K7"/>
    <mergeCell ref="L7:M7"/>
    <mergeCell ref="N7:Q7"/>
    <mergeCell ref="B8:D8"/>
    <mergeCell ref="B9:D9"/>
    <mergeCell ref="E9:Q9"/>
    <mergeCell ref="B5:D5"/>
    <mergeCell ref="E5:K5"/>
    <mergeCell ref="L5:M5"/>
    <mergeCell ref="N5:Q5"/>
    <mergeCell ref="B6:D6"/>
    <mergeCell ref="E6:K6"/>
    <mergeCell ref="L6:M6"/>
    <mergeCell ref="N6:Q6"/>
    <mergeCell ref="B7:D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J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6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6" ht="12.75" thickBot="1" x14ac:dyDescent="0.2">
      <c r="B2" s="178">
        <f ca="1">TODAY()</f>
        <v>46113</v>
      </c>
      <c r="C2" s="179"/>
      <c r="D2" s="179"/>
    </row>
    <row r="3" spans="2:36" ht="24" customHeight="1" thickBot="1" x14ac:dyDescent="0.2">
      <c r="B3" s="170" t="s">
        <v>1307</v>
      </c>
      <c r="C3" s="171"/>
      <c r="D3" s="171"/>
      <c r="E3" s="172">
        <v>41253</v>
      </c>
      <c r="F3" s="172"/>
      <c r="G3" s="172"/>
      <c r="H3" s="172"/>
      <c r="I3" s="172"/>
      <c r="J3" s="172"/>
      <c r="K3" s="172"/>
      <c r="L3" s="171" t="s">
        <v>1308</v>
      </c>
      <c r="M3" s="171"/>
      <c r="N3" s="171"/>
      <c r="O3" s="172">
        <f>인사현황!U50</f>
        <v>41698</v>
      </c>
      <c r="P3" s="172"/>
      <c r="Q3" s="172"/>
      <c r="R3" s="172"/>
      <c r="S3" s="172"/>
      <c r="T3" s="173"/>
      <c r="Y3" s="183" t="s">
        <v>75</v>
      </c>
      <c r="Z3" s="181"/>
      <c r="AA3" s="181"/>
      <c r="AB3" s="184"/>
      <c r="AC3" s="142" t="s">
        <v>1986</v>
      </c>
      <c r="AD3" s="140"/>
      <c r="AE3" s="140"/>
      <c r="AF3" s="141"/>
      <c r="AG3" s="142" t="s">
        <v>1984</v>
      </c>
      <c r="AH3" s="140"/>
      <c r="AI3" s="140"/>
      <c r="AJ3" s="141"/>
    </row>
    <row r="4" spans="2:36" ht="24" customHeight="1" thickBot="1" x14ac:dyDescent="0.2"/>
    <row r="5" spans="2:36" ht="19.5" customHeight="1" x14ac:dyDescent="0.15">
      <c r="B5" s="174" t="s">
        <v>1309</v>
      </c>
      <c r="C5" s="175"/>
      <c r="D5" s="175"/>
      <c r="E5" s="176" t="s">
        <v>1411</v>
      </c>
      <c r="F5" s="176"/>
      <c r="G5" s="176"/>
      <c r="H5" s="176"/>
      <c r="I5" s="176"/>
      <c r="J5" s="176"/>
      <c r="K5" s="176"/>
      <c r="L5" s="175" t="s">
        <v>1310</v>
      </c>
      <c r="M5" s="175"/>
      <c r="N5" s="175" t="s">
        <v>1311</v>
      </c>
      <c r="O5" s="175"/>
      <c r="P5" s="175"/>
      <c r="Q5" s="175"/>
      <c r="R5" s="175" t="s">
        <v>1312</v>
      </c>
      <c r="S5" s="175"/>
      <c r="T5" s="177"/>
    </row>
    <row r="6" spans="2:36" ht="19.5" customHeight="1" x14ac:dyDescent="0.15">
      <c r="B6" s="144" t="s">
        <v>1313</v>
      </c>
      <c r="C6" s="145"/>
      <c r="D6" s="145"/>
      <c r="E6" s="168">
        <v>31464</v>
      </c>
      <c r="F6" s="168"/>
      <c r="G6" s="168"/>
      <c r="H6" s="168"/>
      <c r="I6" s="168"/>
      <c r="J6" s="168"/>
      <c r="K6" s="168"/>
      <c r="L6" s="180" t="s">
        <v>1314</v>
      </c>
      <c r="M6" s="180"/>
      <c r="N6" s="145">
        <f ca="1">DATEDIF(E6,TODAY(),"y")</f>
        <v>40</v>
      </c>
      <c r="O6" s="145"/>
      <c r="P6" s="145"/>
      <c r="Q6" s="145"/>
      <c r="R6" s="145"/>
      <c r="S6" s="145"/>
      <c r="T6" s="152"/>
    </row>
    <row r="7" spans="2:36" ht="19.5" customHeight="1" x14ac:dyDescent="0.15">
      <c r="B7" s="144" t="s">
        <v>1315</v>
      </c>
      <c r="C7" s="145"/>
      <c r="D7" s="145"/>
      <c r="E7" s="142" t="s">
        <v>1316</v>
      </c>
      <c r="F7" s="140"/>
      <c r="G7" s="140"/>
      <c r="H7" s="140"/>
      <c r="I7" s="140"/>
      <c r="J7" s="140"/>
      <c r="K7" s="140"/>
      <c r="L7" s="142" t="s">
        <v>1317</v>
      </c>
      <c r="M7" s="141"/>
      <c r="N7" s="150">
        <f ca="1">(B2-E3)/365</f>
        <v>13.315068493150685</v>
      </c>
      <c r="O7" s="138"/>
      <c r="P7" s="138"/>
      <c r="Q7" s="151"/>
      <c r="R7" s="145"/>
      <c r="S7" s="145"/>
      <c r="T7" s="152"/>
    </row>
    <row r="8" spans="2:36" ht="19.5" customHeight="1" x14ac:dyDescent="0.15">
      <c r="B8" s="144" t="s">
        <v>1318</v>
      </c>
      <c r="C8" s="145"/>
      <c r="D8" s="145"/>
      <c r="E8" s="142" t="s">
        <v>1961</v>
      </c>
      <c r="F8" s="140"/>
      <c r="G8" s="140"/>
      <c r="H8" s="140"/>
      <c r="I8" s="140"/>
      <c r="J8" s="141"/>
      <c r="K8" s="140" t="s">
        <v>1962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6" ht="19.5" customHeight="1" x14ac:dyDescent="0.15">
      <c r="B9" s="144" t="s">
        <v>1319</v>
      </c>
      <c r="C9" s="145"/>
      <c r="D9" s="145"/>
      <c r="E9" s="145" t="s">
        <v>1960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6" ht="19.5" customHeight="1" x14ac:dyDescent="0.15">
      <c r="B10" s="144" t="s">
        <v>1320</v>
      </c>
      <c r="C10" s="145"/>
      <c r="D10" s="145"/>
      <c r="E10" s="145" t="s">
        <v>1321</v>
      </c>
      <c r="F10" s="145"/>
      <c r="G10" s="145"/>
      <c r="H10" s="145"/>
      <c r="I10" s="145"/>
      <c r="J10" s="145"/>
      <c r="K10" s="145"/>
      <c r="L10" s="145"/>
      <c r="M10" s="145" t="s">
        <v>1322</v>
      </c>
      <c r="N10" s="145"/>
      <c r="O10" s="145"/>
      <c r="P10" s="145"/>
      <c r="Q10" s="145"/>
      <c r="R10" s="145"/>
      <c r="S10" s="145"/>
      <c r="T10" s="152"/>
    </row>
    <row r="11" spans="2:36" ht="19.5" customHeight="1" x14ac:dyDescent="0.15">
      <c r="B11" s="144" t="s">
        <v>1323</v>
      </c>
      <c r="C11" s="145"/>
      <c r="D11" s="145"/>
      <c r="E11" s="145" t="s">
        <v>1324</v>
      </c>
      <c r="F11" s="145"/>
      <c r="G11" s="145"/>
      <c r="H11" s="145"/>
      <c r="I11" s="145"/>
      <c r="J11" s="145" t="s">
        <v>1325</v>
      </c>
      <c r="K11" s="145"/>
      <c r="L11" s="145"/>
      <c r="M11" s="145"/>
      <c r="N11" s="145"/>
      <c r="O11" s="145" t="s">
        <v>1326</v>
      </c>
      <c r="P11" s="145"/>
      <c r="Q11" s="145"/>
      <c r="R11" s="145" t="s">
        <v>1327</v>
      </c>
      <c r="S11" s="145"/>
      <c r="T11" s="152"/>
    </row>
    <row r="12" spans="2:36" ht="19.5" customHeight="1" x14ac:dyDescent="0.15">
      <c r="B12" s="144"/>
      <c r="C12" s="145"/>
      <c r="D12" s="145"/>
      <c r="E12" s="145" t="s">
        <v>1328</v>
      </c>
      <c r="F12" s="145"/>
      <c r="G12" s="145"/>
      <c r="H12" s="145"/>
      <c r="I12" s="145"/>
      <c r="J12" s="154">
        <v>40922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6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6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6" s="2" customFormat="1" ht="19.5" customHeight="1" x14ac:dyDescent="0.3">
      <c r="B15" s="144" t="s">
        <v>1329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6" s="2" customFormat="1" ht="19.5" customHeight="1" x14ac:dyDescent="0.3">
      <c r="B16" s="144"/>
      <c r="C16" s="145"/>
      <c r="D16" s="145"/>
      <c r="E16" s="145" t="s">
        <v>1330</v>
      </c>
      <c r="F16" s="145"/>
      <c r="G16" s="145" t="s">
        <v>1331</v>
      </c>
      <c r="H16" s="145"/>
      <c r="I16" s="145"/>
      <c r="J16" s="145"/>
      <c r="K16" s="145"/>
      <c r="L16" s="145"/>
      <c r="M16" s="145"/>
      <c r="N16" s="145" t="s">
        <v>1332</v>
      </c>
      <c r="O16" s="145"/>
      <c r="P16" s="145"/>
      <c r="Q16" s="145" t="s">
        <v>1333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1334</v>
      </c>
      <c r="F17" s="145"/>
      <c r="G17" s="145" t="s">
        <v>1335</v>
      </c>
      <c r="H17" s="145"/>
      <c r="I17" s="145"/>
      <c r="J17" s="145"/>
      <c r="K17" s="145"/>
      <c r="L17" s="145"/>
      <c r="M17" s="145"/>
      <c r="N17" s="145" t="s">
        <v>1336</v>
      </c>
      <c r="O17" s="145"/>
      <c r="P17" s="145"/>
      <c r="Q17" s="145" t="s">
        <v>1337</v>
      </c>
      <c r="R17" s="145"/>
      <c r="S17" s="145"/>
      <c r="T17" s="152"/>
    </row>
    <row r="18" spans="2:20" ht="19.5" customHeight="1" x14ac:dyDescent="0.15">
      <c r="B18" s="144" t="s">
        <v>1338</v>
      </c>
      <c r="C18" s="145"/>
      <c r="D18" s="145"/>
      <c r="E18" s="142" t="s">
        <v>1330</v>
      </c>
      <c r="F18" s="140"/>
      <c r="G18" s="140"/>
      <c r="H18" s="140"/>
      <c r="I18" s="140" t="s">
        <v>1339</v>
      </c>
      <c r="J18" s="140"/>
      <c r="K18" s="140"/>
      <c r="L18" s="140"/>
      <c r="M18" s="141"/>
      <c r="N18" s="145" t="s">
        <v>1340</v>
      </c>
      <c r="O18" s="145"/>
      <c r="P18" s="145"/>
      <c r="Q18" s="145" t="s">
        <v>1412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1341</v>
      </c>
      <c r="F19" s="140"/>
      <c r="G19" s="140"/>
      <c r="H19" s="141"/>
      <c r="I19" s="140" t="s">
        <v>1342</v>
      </c>
      <c r="J19" s="140"/>
      <c r="K19" s="140"/>
      <c r="L19" s="140"/>
      <c r="M19" s="141"/>
      <c r="N19" s="145" t="s">
        <v>1343</v>
      </c>
      <c r="O19" s="145"/>
      <c r="P19" s="145"/>
      <c r="Q19" s="145" t="s">
        <v>1413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1344</v>
      </c>
      <c r="F20" s="140"/>
      <c r="G20" s="140"/>
      <c r="H20" s="141"/>
      <c r="I20" s="142" t="s">
        <v>1414</v>
      </c>
      <c r="J20" s="140"/>
      <c r="K20" s="140" t="s">
        <v>1415</v>
      </c>
      <c r="L20" s="140"/>
      <c r="M20" s="141"/>
      <c r="N20" s="145" t="s">
        <v>1345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1346</v>
      </c>
      <c r="C23" s="158"/>
      <c r="D23" s="159"/>
      <c r="E23" s="142" t="s">
        <v>1347</v>
      </c>
      <c r="F23" s="140"/>
      <c r="G23" s="140"/>
      <c r="H23" s="140"/>
      <c r="I23" s="140"/>
      <c r="J23" s="141"/>
      <c r="K23" s="140" t="s">
        <v>1348</v>
      </c>
      <c r="L23" s="140"/>
      <c r="M23" s="141"/>
      <c r="N23" s="140" t="s">
        <v>1349</v>
      </c>
      <c r="O23" s="141"/>
      <c r="P23" s="140" t="s">
        <v>1350</v>
      </c>
      <c r="Q23" s="141"/>
      <c r="R23" s="181" t="s">
        <v>1351</v>
      </c>
      <c r="S23" s="181"/>
      <c r="T23" s="182"/>
    </row>
    <row r="24" spans="2:20" ht="19.5" customHeight="1" x14ac:dyDescent="0.15">
      <c r="B24" s="160"/>
      <c r="C24" s="161"/>
      <c r="D24" s="162"/>
      <c r="E24" s="155">
        <v>40603</v>
      </c>
      <c r="F24" s="140"/>
      <c r="G24" s="141"/>
      <c r="H24" s="155">
        <v>41141</v>
      </c>
      <c r="I24" s="140"/>
      <c r="J24" s="141"/>
      <c r="K24" s="142" t="s">
        <v>1352</v>
      </c>
      <c r="L24" s="140"/>
      <c r="M24" s="141"/>
      <c r="N24" s="153" t="s">
        <v>1353</v>
      </c>
      <c r="O24" s="149"/>
      <c r="P24" s="140" t="s">
        <v>1354</v>
      </c>
      <c r="Q24" s="141"/>
      <c r="R24" s="138">
        <f>(H24-E24)/365</f>
        <v>1.473972602739726</v>
      </c>
      <c r="S24" s="138"/>
      <c r="T24" s="139"/>
    </row>
    <row r="25" spans="2:20" ht="19.5" customHeight="1" x14ac:dyDescent="0.15">
      <c r="B25" s="160"/>
      <c r="C25" s="161"/>
      <c r="D25" s="162"/>
      <c r="E25" s="155" t="s">
        <v>1355</v>
      </c>
      <c r="F25" s="140"/>
      <c r="G25" s="141"/>
      <c r="H25" s="155" t="s">
        <v>1355</v>
      </c>
      <c r="I25" s="140"/>
      <c r="J25" s="141"/>
      <c r="K25" s="142"/>
      <c r="L25" s="140"/>
      <c r="M25" s="141"/>
      <c r="N25" s="148"/>
      <c r="O25" s="149"/>
      <c r="P25" s="142"/>
      <c r="Q25" s="141"/>
      <c r="R25" s="138" t="e">
        <f>(H25-E25)/365</f>
        <v>#VALUE!</v>
      </c>
      <c r="S25" s="138"/>
      <c r="T25" s="139"/>
    </row>
    <row r="26" spans="2:20" ht="19.5" customHeight="1" x14ac:dyDescent="0.15">
      <c r="B26" s="160"/>
      <c r="C26" s="161"/>
      <c r="D26" s="162"/>
      <c r="E26" s="155" t="s">
        <v>1355</v>
      </c>
      <c r="F26" s="140"/>
      <c r="G26" s="141"/>
      <c r="H26" s="155" t="s">
        <v>1355</v>
      </c>
      <c r="I26" s="140"/>
      <c r="J26" s="141"/>
      <c r="K26" s="142"/>
      <c r="L26" s="140"/>
      <c r="M26" s="141"/>
      <c r="N26" s="148"/>
      <c r="O26" s="149"/>
      <c r="P26" s="142"/>
      <c r="Q26" s="141"/>
      <c r="R26" s="138" t="e">
        <f>(H26-E26)/365</f>
        <v>#VALUE!</v>
      </c>
      <c r="S26" s="138"/>
      <c r="T26" s="139"/>
    </row>
    <row r="27" spans="2:20" ht="19.5" customHeight="1" x14ac:dyDescent="0.15">
      <c r="B27" s="160"/>
      <c r="C27" s="161"/>
      <c r="D27" s="162"/>
      <c r="E27" s="155" t="s">
        <v>1355</v>
      </c>
      <c r="F27" s="140"/>
      <c r="G27" s="141"/>
      <c r="H27" s="155" t="s">
        <v>1355</v>
      </c>
      <c r="I27" s="140"/>
      <c r="J27" s="141"/>
      <c r="K27" s="142"/>
      <c r="L27" s="140"/>
      <c r="M27" s="141"/>
      <c r="N27" s="153"/>
      <c r="O27" s="149"/>
      <c r="P27" s="140"/>
      <c r="Q27" s="141"/>
      <c r="R27" s="138" t="e">
        <f>(H27-E27)/365</f>
        <v>#VALUE!</v>
      </c>
      <c r="S27" s="138"/>
      <c r="T27" s="139"/>
    </row>
    <row r="28" spans="2:20" ht="19.5" customHeight="1" x14ac:dyDescent="0.15">
      <c r="B28" s="160"/>
      <c r="C28" s="161"/>
      <c r="D28" s="162"/>
      <c r="E28" s="155" t="s">
        <v>1355</v>
      </c>
      <c r="F28" s="140"/>
      <c r="G28" s="141"/>
      <c r="H28" s="155" t="s">
        <v>1355</v>
      </c>
      <c r="I28" s="140"/>
      <c r="J28" s="141"/>
      <c r="K28" s="142"/>
      <c r="L28" s="140"/>
      <c r="M28" s="141"/>
      <c r="N28" s="153"/>
      <c r="O28" s="149"/>
      <c r="P28" s="140"/>
      <c r="Q28" s="141"/>
      <c r="R28" s="138" t="e">
        <f>(H28-E28)/365</f>
        <v>#VALUE!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1356</v>
      </c>
      <c r="Q29" s="141"/>
      <c r="R29" s="150" t="e">
        <f>SUM(R24:T28)</f>
        <v>#VALUE!</v>
      </c>
      <c r="S29" s="140"/>
      <c r="T29" s="143"/>
    </row>
    <row r="30" spans="2:20" ht="19.5" customHeight="1" x14ac:dyDescent="0.15">
      <c r="B30" s="144" t="s">
        <v>1357</v>
      </c>
      <c r="C30" s="145"/>
      <c r="D30" s="145"/>
      <c r="E30" s="145" t="s">
        <v>1358</v>
      </c>
      <c r="F30" s="145"/>
      <c r="G30" s="145"/>
      <c r="H30" s="145" t="s">
        <v>1359</v>
      </c>
      <c r="I30" s="145"/>
      <c r="J30" s="145" t="s">
        <v>1360</v>
      </c>
      <c r="K30" s="145"/>
      <c r="L30" s="145"/>
      <c r="M30" s="145" t="s">
        <v>1361</v>
      </c>
      <c r="N30" s="145"/>
      <c r="O30" s="145"/>
      <c r="P30" s="145" t="s">
        <v>1362</v>
      </c>
      <c r="Q30" s="145"/>
      <c r="R30" s="145"/>
      <c r="S30" s="145" t="s">
        <v>1363</v>
      </c>
      <c r="T30" s="152"/>
    </row>
    <row r="31" spans="2:20" ht="19.5" customHeight="1" x14ac:dyDescent="0.15">
      <c r="B31" s="144"/>
      <c r="C31" s="145"/>
      <c r="D31" s="145"/>
      <c r="E31" s="142" t="s">
        <v>1364</v>
      </c>
      <c r="F31" s="140"/>
      <c r="G31" s="141"/>
      <c r="H31" s="142" t="s">
        <v>1365</v>
      </c>
      <c r="I31" s="141"/>
      <c r="J31" s="155">
        <v>24289</v>
      </c>
      <c r="K31" s="140"/>
      <c r="L31" s="141"/>
      <c r="M31" s="142" t="s">
        <v>1366</v>
      </c>
      <c r="N31" s="140"/>
      <c r="O31" s="141"/>
      <c r="P31" s="142" t="s">
        <v>1367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1368</v>
      </c>
      <c r="F32" s="145"/>
      <c r="G32" s="145"/>
      <c r="H32" s="145" t="s">
        <v>1369</v>
      </c>
      <c r="I32" s="145"/>
      <c r="J32" s="154">
        <v>25221</v>
      </c>
      <c r="K32" s="145"/>
      <c r="L32" s="145"/>
      <c r="M32" s="145" t="s">
        <v>1354</v>
      </c>
      <c r="N32" s="145"/>
      <c r="O32" s="145"/>
      <c r="P32" s="145" t="s">
        <v>1370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1371</v>
      </c>
      <c r="F33" s="145"/>
      <c r="G33" s="145"/>
      <c r="H33" s="145" t="s">
        <v>1372</v>
      </c>
      <c r="I33" s="145"/>
      <c r="J33" s="154">
        <v>35051</v>
      </c>
      <c r="K33" s="145"/>
      <c r="L33" s="145"/>
      <c r="M33" s="145" t="s">
        <v>1373</v>
      </c>
      <c r="N33" s="145"/>
      <c r="O33" s="145"/>
      <c r="P33" s="145" t="s">
        <v>1374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 t="s">
        <v>1375</v>
      </c>
      <c r="F34" s="145"/>
      <c r="G34" s="145"/>
      <c r="H34" s="145" t="s">
        <v>1372</v>
      </c>
      <c r="I34" s="145"/>
      <c r="J34" s="154">
        <v>36776</v>
      </c>
      <c r="K34" s="145"/>
      <c r="L34" s="145"/>
      <c r="M34" s="145" t="s">
        <v>1373</v>
      </c>
      <c r="N34" s="145"/>
      <c r="O34" s="145"/>
      <c r="P34" s="145" t="s">
        <v>1376</v>
      </c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N20:P20"/>
    <mergeCell ref="Q20:T20"/>
    <mergeCell ref="I20:J20"/>
    <mergeCell ref="K20:M20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S35:T35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Y3:AB3"/>
    <mergeCell ref="AC3:AF3"/>
    <mergeCell ref="AG3:AJ3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P24:Q24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083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3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3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3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0"/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40784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237</v>
      </c>
      <c r="X3" s="181"/>
      <c r="Y3" s="181"/>
      <c r="Z3" s="184"/>
      <c r="AA3" s="142" t="s">
        <v>1983</v>
      </c>
      <c r="AB3" s="140"/>
      <c r="AC3" s="140"/>
      <c r="AD3" s="141"/>
      <c r="AE3" s="142" t="s">
        <v>1988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230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191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30280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43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192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14.6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1408</v>
      </c>
      <c r="F8" s="140"/>
      <c r="G8" s="140"/>
      <c r="H8" s="140"/>
      <c r="I8" s="140"/>
      <c r="J8" s="141"/>
      <c r="K8" s="140" t="s">
        <v>1409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2" t="s">
        <v>1410</v>
      </c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1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193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194</v>
      </c>
      <c r="F12" s="145"/>
      <c r="G12" s="145"/>
      <c r="H12" s="145"/>
      <c r="I12" s="145"/>
      <c r="J12" s="154">
        <v>38888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195</v>
      </c>
      <c r="F19" s="140"/>
      <c r="G19" s="140"/>
      <c r="H19" s="141"/>
      <c r="I19" s="140" t="s">
        <v>196</v>
      </c>
      <c r="J19" s="140"/>
      <c r="K19" s="140"/>
      <c r="L19" s="140"/>
      <c r="M19" s="141"/>
      <c r="N19" s="145" t="s">
        <v>197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198</v>
      </c>
      <c r="F20" s="140"/>
      <c r="G20" s="140"/>
      <c r="H20" s="141"/>
      <c r="I20" s="142" t="s">
        <v>229</v>
      </c>
      <c r="J20" s="140"/>
      <c r="K20" s="141"/>
      <c r="L20" s="140" t="s">
        <v>187</v>
      </c>
      <c r="M20" s="141"/>
      <c r="N20" s="145" t="s">
        <v>199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39140</v>
      </c>
      <c r="F24" s="140"/>
      <c r="G24" s="141"/>
      <c r="H24" s="155">
        <v>40178</v>
      </c>
      <c r="I24" s="140"/>
      <c r="J24" s="141"/>
      <c r="K24" s="142" t="s">
        <v>167</v>
      </c>
      <c r="L24" s="140"/>
      <c r="M24" s="141"/>
      <c r="N24" s="185" t="s">
        <v>200</v>
      </c>
      <c r="O24" s="222"/>
      <c r="P24" s="140" t="s">
        <v>171</v>
      </c>
      <c r="Q24" s="141"/>
      <c r="R24" s="138">
        <f>(H24-E24)/365</f>
        <v>2.8438356164383563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40252</v>
      </c>
      <c r="F25" s="140"/>
      <c r="G25" s="141"/>
      <c r="H25" s="155">
        <v>40755</v>
      </c>
      <c r="I25" s="140"/>
      <c r="J25" s="141"/>
      <c r="K25" s="142" t="s">
        <v>201</v>
      </c>
      <c r="L25" s="140"/>
      <c r="M25" s="141"/>
      <c r="N25" s="148" t="s">
        <v>202</v>
      </c>
      <c r="O25" s="149"/>
      <c r="P25" s="142" t="s">
        <v>203</v>
      </c>
      <c r="Q25" s="141"/>
      <c r="R25" s="138">
        <f>(H25-E25)/365</f>
        <v>1.3780821917808219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>(H26-E26)/365</f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>
        <f>(H27-E27)/365</f>
        <v>0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>
        <f>(H28-E28)/365</f>
        <v>0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4.2219178082191782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204</v>
      </c>
      <c r="F31" s="140"/>
      <c r="G31" s="141"/>
      <c r="H31" s="142" t="s">
        <v>205</v>
      </c>
      <c r="I31" s="141"/>
      <c r="J31" s="155">
        <v>18957</v>
      </c>
      <c r="K31" s="140"/>
      <c r="L31" s="141"/>
      <c r="M31" s="142" t="s">
        <v>206</v>
      </c>
      <c r="N31" s="140"/>
      <c r="O31" s="141"/>
      <c r="P31" s="142" t="s">
        <v>207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208</v>
      </c>
      <c r="F32" s="145"/>
      <c r="G32" s="145"/>
      <c r="H32" s="145" t="s">
        <v>209</v>
      </c>
      <c r="I32" s="145"/>
      <c r="J32" s="154">
        <v>21117</v>
      </c>
      <c r="K32" s="145"/>
      <c r="L32" s="145"/>
      <c r="M32" s="145" t="s">
        <v>210</v>
      </c>
      <c r="N32" s="145"/>
      <c r="O32" s="145"/>
      <c r="P32" s="145" t="s">
        <v>207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211</v>
      </c>
      <c r="F33" s="145"/>
      <c r="G33" s="145"/>
      <c r="H33" s="145" t="s">
        <v>212</v>
      </c>
      <c r="I33" s="145"/>
      <c r="J33" s="154">
        <v>29462</v>
      </c>
      <c r="K33" s="145"/>
      <c r="L33" s="145"/>
      <c r="M33" s="145" t="s">
        <v>213</v>
      </c>
      <c r="N33" s="145"/>
      <c r="O33" s="145"/>
      <c r="P33" s="145" t="s">
        <v>214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W3:Z3"/>
    <mergeCell ref="AA3:AD3"/>
    <mergeCell ref="AE3:AH3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P32:R3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N20:P20"/>
    <mergeCell ref="Q20:T20"/>
    <mergeCell ref="I20:K20"/>
    <mergeCell ref="L20:M2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B1:T1"/>
    <mergeCell ref="B2:D2"/>
    <mergeCell ref="B3:D3"/>
    <mergeCell ref="E3:K3"/>
    <mergeCell ref="L3:N3"/>
    <mergeCell ref="O3:T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35"/>
  <sheetViews>
    <sheetView showGridLines="0" workbookViewId="0">
      <selection activeCell="O3" sqref="O3:T3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43507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1474</v>
      </c>
      <c r="AB3" s="140"/>
      <c r="AC3" s="140"/>
      <c r="AD3" s="141"/>
      <c r="AE3" s="142" t="s">
        <v>1944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1620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31464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40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2108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7.13972602739726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2118</v>
      </c>
      <c r="F8" s="140"/>
      <c r="G8" s="140"/>
      <c r="H8" s="140"/>
      <c r="I8" s="140"/>
      <c r="J8" s="141"/>
      <c r="K8" s="153" t="s">
        <v>2117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2109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2110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 t="s">
        <v>1331</v>
      </c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 t="s">
        <v>1292</v>
      </c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 t="s">
        <v>1335</v>
      </c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 t="s">
        <v>363</v>
      </c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1341</v>
      </c>
      <c r="F19" s="140"/>
      <c r="G19" s="140"/>
      <c r="H19" s="141"/>
      <c r="I19" s="140" t="s">
        <v>1342</v>
      </c>
      <c r="J19" s="140"/>
      <c r="K19" s="140"/>
      <c r="L19" s="140"/>
      <c r="M19" s="141"/>
      <c r="N19" s="145" t="s">
        <v>1343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1344</v>
      </c>
      <c r="F20" s="140"/>
      <c r="G20" s="140"/>
      <c r="H20" s="141"/>
      <c r="I20" s="142" t="s">
        <v>1414</v>
      </c>
      <c r="J20" s="140"/>
      <c r="K20" s="140" t="s">
        <v>1415</v>
      </c>
      <c r="L20" s="140"/>
      <c r="M20" s="141"/>
      <c r="N20" s="145" t="s">
        <v>1345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40603</v>
      </c>
      <c r="F24" s="140"/>
      <c r="G24" s="141"/>
      <c r="H24" s="155">
        <v>41141</v>
      </c>
      <c r="I24" s="140"/>
      <c r="J24" s="141"/>
      <c r="K24" s="142" t="s">
        <v>1352</v>
      </c>
      <c r="L24" s="140"/>
      <c r="M24" s="141"/>
      <c r="N24" s="153" t="s">
        <v>1353</v>
      </c>
      <c r="O24" s="149"/>
      <c r="P24" s="140" t="s">
        <v>213</v>
      </c>
      <c r="Q24" s="141"/>
      <c r="R24" s="138">
        <f>(H24-E24)/365</f>
        <v>1.473972602739726</v>
      </c>
      <c r="S24" s="138"/>
      <c r="T24" s="139"/>
    </row>
    <row r="25" spans="2:20" ht="19.5" customHeight="1" x14ac:dyDescent="0.15">
      <c r="B25" s="160"/>
      <c r="C25" s="161"/>
      <c r="D25" s="162"/>
      <c r="E25" s="155">
        <v>41244</v>
      </c>
      <c r="F25" s="140"/>
      <c r="G25" s="141"/>
      <c r="H25" s="155">
        <v>43131</v>
      </c>
      <c r="I25" s="140"/>
      <c r="J25" s="141"/>
      <c r="K25" s="142" t="s">
        <v>1944</v>
      </c>
      <c r="L25" s="140"/>
      <c r="M25" s="141"/>
      <c r="N25" s="148" t="s">
        <v>2111</v>
      </c>
      <c r="O25" s="149"/>
      <c r="P25" s="142" t="s">
        <v>83</v>
      </c>
      <c r="Q25" s="141"/>
      <c r="R25" s="138">
        <f t="shared" ref="R25:R26" si="0">(H25-E25)/365</f>
        <v>5.1698630136986301</v>
      </c>
      <c r="S25" s="138"/>
      <c r="T25" s="139"/>
    </row>
    <row r="26" spans="2:20" ht="19.5" customHeight="1" x14ac:dyDescent="0.15">
      <c r="B26" s="160"/>
      <c r="C26" s="161"/>
      <c r="D26" s="162"/>
      <c r="E26" s="155">
        <v>43191</v>
      </c>
      <c r="F26" s="140"/>
      <c r="G26" s="141"/>
      <c r="H26" s="155">
        <v>43496</v>
      </c>
      <c r="I26" s="140"/>
      <c r="J26" s="141"/>
      <c r="K26" s="142" t="s">
        <v>2113</v>
      </c>
      <c r="L26" s="140"/>
      <c r="M26" s="141"/>
      <c r="N26" s="148" t="s">
        <v>2112</v>
      </c>
      <c r="O26" s="149"/>
      <c r="P26" s="142" t="s">
        <v>48</v>
      </c>
      <c r="Q26" s="141"/>
      <c r="R26" s="138">
        <f t="shared" si="0"/>
        <v>0.83561643835616439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7.4794520547945202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2114</v>
      </c>
      <c r="F31" s="140"/>
      <c r="G31" s="141"/>
      <c r="H31" s="142" t="s">
        <v>1145</v>
      </c>
      <c r="I31" s="141"/>
      <c r="J31" s="155">
        <v>32867</v>
      </c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8">
    <mergeCell ref="S32:T32"/>
    <mergeCell ref="E33:G33"/>
    <mergeCell ref="H33:I33"/>
    <mergeCell ref="J33:L33"/>
    <mergeCell ref="M33:O33"/>
    <mergeCell ref="P33:R33"/>
    <mergeCell ref="S33:T33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E35:G35"/>
    <mergeCell ref="H35:I35"/>
    <mergeCell ref="J35:L35"/>
    <mergeCell ref="M35:O35"/>
    <mergeCell ref="P35:R35"/>
    <mergeCell ref="E31:G31"/>
    <mergeCell ref="M34:O34"/>
    <mergeCell ref="P34:R34"/>
    <mergeCell ref="P32:R32"/>
    <mergeCell ref="S35:T35"/>
    <mergeCell ref="E34:G34"/>
    <mergeCell ref="H34:I34"/>
    <mergeCell ref="J34:L34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S34:T34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1:H21"/>
    <mergeCell ref="I21:K21"/>
    <mergeCell ref="L21:M21"/>
    <mergeCell ref="N21:P21"/>
    <mergeCell ref="Q21:T21"/>
    <mergeCell ref="E22:H22"/>
    <mergeCell ref="I22:K22"/>
    <mergeCell ref="L22:M22"/>
    <mergeCell ref="N22:P22"/>
    <mergeCell ref="Q22:T22"/>
    <mergeCell ref="N19:P19"/>
    <mergeCell ref="Q19:T19"/>
    <mergeCell ref="E20:H20"/>
    <mergeCell ref="N20:P20"/>
    <mergeCell ref="Q20:T20"/>
    <mergeCell ref="I19:M19"/>
    <mergeCell ref="E17:F17"/>
    <mergeCell ref="G17:M17"/>
    <mergeCell ref="N17:P17"/>
    <mergeCell ref="Q17:T17"/>
    <mergeCell ref="I20:J20"/>
    <mergeCell ref="K20:M20"/>
    <mergeCell ref="B18:D22"/>
    <mergeCell ref="E18:H18"/>
    <mergeCell ref="I18:M18"/>
    <mergeCell ref="N18:P18"/>
    <mergeCell ref="Q18:T18"/>
    <mergeCell ref="E19:H19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B8:D8"/>
    <mergeCell ref="E8:J8"/>
    <mergeCell ref="K8:Q8"/>
    <mergeCell ref="B9:D9"/>
    <mergeCell ref="E9:Q9"/>
    <mergeCell ref="B10:D10"/>
    <mergeCell ref="E10:L10"/>
    <mergeCell ref="M10:O10"/>
    <mergeCell ref="P10:T10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054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54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54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054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36951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f>인사현황!U5</f>
        <v>0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114</v>
      </c>
      <c r="AB3" s="140"/>
      <c r="AC3" s="140"/>
      <c r="AD3" s="141"/>
      <c r="AE3" s="142"/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101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102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23892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60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103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25.101369863013698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104</v>
      </c>
      <c r="F8" s="140"/>
      <c r="G8" s="140"/>
      <c r="H8" s="140"/>
      <c r="I8" s="140"/>
      <c r="J8" s="141"/>
      <c r="K8" s="140" t="s">
        <v>1405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31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105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106</v>
      </c>
      <c r="F19" s="140"/>
      <c r="G19" s="140"/>
      <c r="H19" s="141"/>
      <c r="I19" s="148" t="s">
        <v>71</v>
      </c>
      <c r="J19" s="153"/>
      <c r="K19" s="149"/>
      <c r="L19" s="153" t="s">
        <v>107</v>
      </c>
      <c r="M19" s="149"/>
      <c r="N19" s="145">
        <v>1990.08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>
        <v>32994</v>
      </c>
      <c r="F24" s="140"/>
      <c r="G24" s="141"/>
      <c r="H24" s="155">
        <v>35462</v>
      </c>
      <c r="I24" s="140"/>
      <c r="J24" s="141"/>
      <c r="K24" s="142"/>
      <c r="L24" s="140"/>
      <c r="M24" s="141"/>
      <c r="N24" s="153" t="s">
        <v>87</v>
      </c>
      <c r="O24" s="149"/>
      <c r="P24" s="140" t="s">
        <v>83</v>
      </c>
      <c r="Q24" s="141"/>
      <c r="R24" s="138">
        <f>(H24-E24)/365</f>
        <v>6.7616438356164386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35490</v>
      </c>
      <c r="F25" s="140"/>
      <c r="G25" s="141"/>
      <c r="H25" s="155">
        <v>36373</v>
      </c>
      <c r="I25" s="140"/>
      <c r="J25" s="141"/>
      <c r="K25" s="142"/>
      <c r="L25" s="140"/>
      <c r="M25" s="141"/>
      <c r="N25" s="148" t="s">
        <v>111</v>
      </c>
      <c r="O25" s="149"/>
      <c r="P25" s="142" t="s">
        <v>112</v>
      </c>
      <c r="Q25" s="141"/>
      <c r="R25" s="138">
        <f t="shared" ref="R25:R26" si="0">(H25-E25)/365</f>
        <v>2.419178082191781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36434</v>
      </c>
      <c r="F26" s="140"/>
      <c r="G26" s="141"/>
      <c r="H26" s="155">
        <v>36923</v>
      </c>
      <c r="I26" s="140"/>
      <c r="J26" s="141"/>
      <c r="K26" s="142"/>
      <c r="L26" s="140"/>
      <c r="M26" s="141"/>
      <c r="N26" s="148" t="s">
        <v>113</v>
      </c>
      <c r="O26" s="149"/>
      <c r="P26" s="142" t="s">
        <v>86</v>
      </c>
      <c r="Q26" s="141"/>
      <c r="R26" s="138">
        <f t="shared" si="0"/>
        <v>1.3397260273972602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10.520547945205481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108</v>
      </c>
      <c r="F31" s="140"/>
      <c r="G31" s="141"/>
      <c r="H31" s="142" t="s">
        <v>58</v>
      </c>
      <c r="I31" s="141"/>
      <c r="J31" s="155">
        <v>24392</v>
      </c>
      <c r="K31" s="140"/>
      <c r="L31" s="141"/>
      <c r="M31" s="142"/>
      <c r="N31" s="140"/>
      <c r="O31" s="141"/>
      <c r="P31" s="142" t="s">
        <v>95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109</v>
      </c>
      <c r="F32" s="145"/>
      <c r="G32" s="145"/>
      <c r="H32" s="145" t="s">
        <v>63</v>
      </c>
      <c r="I32" s="145"/>
      <c r="J32" s="154">
        <v>33977</v>
      </c>
      <c r="K32" s="145"/>
      <c r="L32" s="145"/>
      <c r="M32" s="145"/>
      <c r="N32" s="145"/>
      <c r="O32" s="145"/>
      <c r="P32" s="145" t="s">
        <v>64</v>
      </c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110</v>
      </c>
      <c r="F33" s="145"/>
      <c r="G33" s="145"/>
      <c r="H33" s="145" t="s">
        <v>63</v>
      </c>
      <c r="I33" s="145"/>
      <c r="J33" s="154">
        <v>34554</v>
      </c>
      <c r="K33" s="145"/>
      <c r="L33" s="145"/>
      <c r="M33" s="145"/>
      <c r="N33" s="145"/>
      <c r="O33" s="145"/>
      <c r="P33" s="145" t="s">
        <v>64</v>
      </c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H35"/>
  <sheetViews>
    <sheetView showGridLines="0" topLeftCell="B1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42780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1985</v>
      </c>
      <c r="AB3" s="140"/>
      <c r="AC3" s="140"/>
      <c r="AD3" s="141"/>
      <c r="AE3" s="142" t="s">
        <v>1989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1947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34106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32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1948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9.131506849315068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1949</v>
      </c>
      <c r="F8" s="140"/>
      <c r="G8" s="140"/>
      <c r="H8" s="140"/>
      <c r="I8" s="140"/>
      <c r="J8" s="140"/>
      <c r="K8" s="140"/>
      <c r="L8" s="201" t="s">
        <v>1950</v>
      </c>
      <c r="M8" s="201"/>
      <c r="N8" s="201"/>
      <c r="O8" s="201"/>
      <c r="P8" s="201"/>
      <c r="Q8" s="202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1951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1952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93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/>
      <c r="F19" s="140"/>
      <c r="G19" s="140"/>
      <c r="H19" s="141"/>
      <c r="I19" s="140"/>
      <c r="J19" s="140"/>
      <c r="K19" s="140"/>
      <c r="L19" s="140"/>
      <c r="M19" s="141"/>
      <c r="N19" s="154"/>
      <c r="O19" s="154"/>
      <c r="P19" s="154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1953</v>
      </c>
      <c r="F20" s="140"/>
      <c r="G20" s="140"/>
      <c r="H20" s="141"/>
      <c r="I20" s="142" t="s">
        <v>1954</v>
      </c>
      <c r="J20" s="140"/>
      <c r="K20" s="140" t="s">
        <v>1955</v>
      </c>
      <c r="L20" s="140"/>
      <c r="M20" s="141"/>
      <c r="N20" s="154">
        <v>42794</v>
      </c>
      <c r="O20" s="154"/>
      <c r="P20" s="154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54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90"/>
      <c r="L24" s="191"/>
      <c r="M24" s="192"/>
      <c r="N24" s="191"/>
      <c r="O24" s="192"/>
      <c r="P24" s="191"/>
      <c r="Q24" s="192"/>
      <c r="R24" s="138"/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85"/>
      <c r="O25" s="149"/>
      <c r="P25" s="142"/>
      <c r="Q25" s="141"/>
      <c r="R25" s="138"/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85"/>
      <c r="O26" s="149"/>
      <c r="P26" s="142"/>
      <c r="Q26" s="141"/>
      <c r="R26" s="138"/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54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K8"/>
    <mergeCell ref="L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068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69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69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069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41699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f>인사현황!U19</f>
        <v>0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74</v>
      </c>
      <c r="AB3" s="140"/>
      <c r="AC3" s="140"/>
      <c r="AD3" s="141"/>
      <c r="AE3" s="142" t="s">
        <v>1981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1804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  <c r="X5" s="4"/>
    </row>
    <row r="6" spans="2:34" ht="19.5" customHeight="1" x14ac:dyDescent="0.15">
      <c r="B6" s="144" t="s">
        <v>5</v>
      </c>
      <c r="C6" s="145"/>
      <c r="D6" s="145"/>
      <c r="E6" s="168">
        <v>25936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55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1805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12.093150684931507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97" t="s">
        <v>1975</v>
      </c>
      <c r="F8" s="198"/>
      <c r="G8" s="198"/>
      <c r="H8" s="198"/>
      <c r="I8" s="198"/>
      <c r="J8" s="198"/>
      <c r="K8" s="198"/>
      <c r="L8" s="199" t="s">
        <v>1976</v>
      </c>
      <c r="M8" s="199"/>
      <c r="N8" s="199"/>
      <c r="O8" s="199"/>
      <c r="P8" s="199"/>
      <c r="Q8" s="200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1974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1806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89" t="s">
        <v>1807</v>
      </c>
      <c r="F12" s="189"/>
      <c r="G12" s="189"/>
      <c r="H12" s="189"/>
      <c r="I12" s="189"/>
      <c r="J12" s="145">
        <v>2005.01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1808</v>
      </c>
      <c r="F13" s="145"/>
      <c r="G13" s="145"/>
      <c r="H13" s="145"/>
      <c r="I13" s="145"/>
      <c r="J13" s="145">
        <v>1999.05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54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55" t="s">
        <v>1809</v>
      </c>
      <c r="F19" s="140"/>
      <c r="G19" s="140"/>
      <c r="H19" s="141"/>
      <c r="I19" s="140" t="s">
        <v>1810</v>
      </c>
      <c r="J19" s="140"/>
      <c r="K19" s="140"/>
      <c r="L19" s="140"/>
      <c r="M19" s="141"/>
      <c r="N19" s="154">
        <v>32932</v>
      </c>
      <c r="O19" s="154"/>
      <c r="P19" s="154"/>
      <c r="Q19" s="145" t="s">
        <v>1795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1811</v>
      </c>
      <c r="F20" s="140"/>
      <c r="G20" s="140"/>
      <c r="H20" s="141"/>
      <c r="I20" s="142" t="s">
        <v>1812</v>
      </c>
      <c r="J20" s="140"/>
      <c r="K20" s="140" t="s">
        <v>1813</v>
      </c>
      <c r="L20" s="140"/>
      <c r="M20" s="141"/>
      <c r="N20" s="154">
        <v>34393</v>
      </c>
      <c r="O20" s="154"/>
      <c r="P20" s="154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 t="s">
        <v>1814</v>
      </c>
      <c r="F21" s="140"/>
      <c r="G21" s="140"/>
      <c r="H21" s="141"/>
      <c r="I21" s="142" t="s">
        <v>1815</v>
      </c>
      <c r="J21" s="140"/>
      <c r="K21" s="140"/>
      <c r="L21" s="140" t="s">
        <v>1816</v>
      </c>
      <c r="M21" s="141"/>
      <c r="N21" s="154">
        <v>38594</v>
      </c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34335</v>
      </c>
      <c r="F24" s="140"/>
      <c r="G24" s="141"/>
      <c r="H24" s="155">
        <v>35307</v>
      </c>
      <c r="I24" s="140"/>
      <c r="J24" s="141"/>
      <c r="K24" s="194" t="s">
        <v>1535</v>
      </c>
      <c r="L24" s="195"/>
      <c r="M24" s="196"/>
      <c r="N24" s="191" t="s">
        <v>1817</v>
      </c>
      <c r="O24" s="192"/>
      <c r="P24" s="191" t="s">
        <v>1818</v>
      </c>
      <c r="Q24" s="192"/>
      <c r="R24" s="138">
        <f>(H24-E24)/365</f>
        <v>2.6630136986301371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35309</v>
      </c>
      <c r="F25" s="140"/>
      <c r="G25" s="141"/>
      <c r="H25" s="155">
        <v>35826</v>
      </c>
      <c r="I25" s="140"/>
      <c r="J25" s="141"/>
      <c r="K25" s="142" t="s">
        <v>1535</v>
      </c>
      <c r="L25" s="140"/>
      <c r="M25" s="141"/>
      <c r="N25" s="185" t="s">
        <v>1819</v>
      </c>
      <c r="O25" s="149"/>
      <c r="P25" s="142" t="s">
        <v>907</v>
      </c>
      <c r="Q25" s="141"/>
      <c r="R25" s="138">
        <f>(H25-E25)/365</f>
        <v>1.4164383561643836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36312</v>
      </c>
      <c r="F26" s="140"/>
      <c r="G26" s="141"/>
      <c r="H26" s="155">
        <v>39478</v>
      </c>
      <c r="I26" s="140"/>
      <c r="J26" s="141"/>
      <c r="K26" s="142" t="s">
        <v>1535</v>
      </c>
      <c r="L26" s="140"/>
      <c r="M26" s="141"/>
      <c r="N26" s="185" t="s">
        <v>1820</v>
      </c>
      <c r="O26" s="149"/>
      <c r="P26" s="142" t="s">
        <v>83</v>
      </c>
      <c r="Q26" s="141"/>
      <c r="R26" s="138">
        <f t="shared" ref="R26:R27" si="0">(H26-E26)/365</f>
        <v>8.6739726027397257</v>
      </c>
      <c r="S26" s="138"/>
      <c r="T26" s="139"/>
    </row>
    <row r="27" spans="2:20" ht="19.5" customHeight="1" x14ac:dyDescent="0.15">
      <c r="B27" s="160"/>
      <c r="C27" s="161"/>
      <c r="D27" s="162"/>
      <c r="E27" s="155">
        <v>39479</v>
      </c>
      <c r="F27" s="140"/>
      <c r="G27" s="141"/>
      <c r="H27" s="155">
        <v>41698</v>
      </c>
      <c r="I27" s="140"/>
      <c r="J27" s="141"/>
      <c r="K27" s="142" t="s">
        <v>1821</v>
      </c>
      <c r="L27" s="140"/>
      <c r="M27" s="141"/>
      <c r="N27" s="153" t="s">
        <v>1822</v>
      </c>
      <c r="O27" s="149"/>
      <c r="P27" s="140" t="s">
        <v>153</v>
      </c>
      <c r="Q27" s="141"/>
      <c r="R27" s="138">
        <f t="shared" si="0"/>
        <v>6.0794520547945208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86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18.832876712328769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1823</v>
      </c>
      <c r="F31" s="140"/>
      <c r="G31" s="141"/>
      <c r="H31" s="142" t="s">
        <v>1824</v>
      </c>
      <c r="I31" s="141"/>
      <c r="J31" s="142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1825</v>
      </c>
      <c r="F32" s="145"/>
      <c r="G32" s="145"/>
      <c r="H32" s="145" t="s">
        <v>1826</v>
      </c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 t="s">
        <v>1827</v>
      </c>
      <c r="F33" s="145"/>
      <c r="G33" s="145"/>
      <c r="H33" s="145" t="s">
        <v>1828</v>
      </c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7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1:H21"/>
    <mergeCell ref="I21:K21"/>
    <mergeCell ref="L21:M21"/>
    <mergeCell ref="N21:P21"/>
    <mergeCell ref="Q21:T21"/>
    <mergeCell ref="E22:H22"/>
    <mergeCell ref="I22:M22"/>
    <mergeCell ref="N22:P22"/>
    <mergeCell ref="Q22:T22"/>
    <mergeCell ref="I19:M19"/>
    <mergeCell ref="N19:P19"/>
    <mergeCell ref="Q19:T19"/>
    <mergeCell ref="E20:H20"/>
    <mergeCell ref="I20:J20"/>
    <mergeCell ref="K20:M20"/>
    <mergeCell ref="N20:P20"/>
    <mergeCell ref="Q20:T20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B8:D8"/>
    <mergeCell ref="E8:K8"/>
    <mergeCell ref="L8:Q8"/>
    <mergeCell ref="B9:D9"/>
    <mergeCell ref="E9:Q9"/>
    <mergeCell ref="B10:D10"/>
    <mergeCell ref="E10:L10"/>
    <mergeCell ref="M10:O10"/>
    <mergeCell ref="P10:T10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286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6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6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6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5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40959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f>인사현황!U86</f>
        <v>44501</v>
      </c>
      <c r="P3" s="172"/>
      <c r="Q3" s="172"/>
      <c r="R3" s="172"/>
      <c r="S3" s="172"/>
      <c r="T3" s="173"/>
      <c r="W3" s="183" t="s">
        <v>75</v>
      </c>
      <c r="X3" s="181"/>
      <c r="Y3" s="181"/>
      <c r="Z3" s="184"/>
      <c r="AA3" s="142" t="s">
        <v>1168</v>
      </c>
      <c r="AB3" s="140"/>
      <c r="AC3" s="140"/>
      <c r="AD3" s="141"/>
      <c r="AE3" s="142" t="s">
        <v>1981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1162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 t="s">
        <v>958</v>
      </c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29419</v>
      </c>
      <c r="F6" s="168"/>
      <c r="G6" s="168"/>
      <c r="H6" s="168"/>
      <c r="I6" s="168"/>
      <c r="J6" s="168"/>
      <c r="K6" s="168"/>
      <c r="L6" s="180" t="s">
        <v>301</v>
      </c>
      <c r="M6" s="180"/>
      <c r="N6" s="145">
        <f ca="1">DATEDIF(E6,TODAY(),"y")</f>
        <v>45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959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14.12054794520548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1968</v>
      </c>
      <c r="F8" s="140"/>
      <c r="G8" s="140"/>
      <c r="H8" s="140"/>
      <c r="I8" s="140"/>
      <c r="J8" s="141"/>
      <c r="K8" s="140" t="s">
        <v>1969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1967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960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 t="s">
        <v>961</v>
      </c>
      <c r="F12" s="145"/>
      <c r="G12" s="145"/>
      <c r="H12" s="145"/>
      <c r="I12" s="145"/>
      <c r="J12" s="154">
        <v>37477</v>
      </c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 t="s">
        <v>962</v>
      </c>
      <c r="F13" s="145"/>
      <c r="G13" s="145"/>
      <c r="H13" s="145"/>
      <c r="I13" s="145"/>
      <c r="J13" s="154">
        <v>38771</v>
      </c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317</v>
      </c>
      <c r="F16" s="145"/>
      <c r="G16" s="145"/>
      <c r="H16" s="145"/>
      <c r="I16" s="145"/>
      <c r="J16" s="145"/>
      <c r="K16" s="145"/>
      <c r="L16" s="145"/>
      <c r="M16" s="145"/>
      <c r="N16" s="145" t="s">
        <v>449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317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323</v>
      </c>
      <c r="O18" s="145"/>
      <c r="P18" s="145"/>
      <c r="Q18" s="145" t="s">
        <v>1166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963</v>
      </c>
      <c r="F19" s="140"/>
      <c r="G19" s="140"/>
      <c r="H19" s="141"/>
      <c r="I19" s="142" t="s">
        <v>1165</v>
      </c>
      <c r="J19" s="140"/>
      <c r="K19" s="140"/>
      <c r="L19" s="140" t="s">
        <v>1164</v>
      </c>
      <c r="M19" s="141"/>
      <c r="N19" s="193" t="s">
        <v>964</v>
      </c>
      <c r="O19" s="145"/>
      <c r="P19" s="145"/>
      <c r="Q19" s="145" t="s">
        <v>1167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0"/>
      <c r="J20" s="140"/>
      <c r="K20" s="140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0"/>
      <c r="J21" s="140"/>
      <c r="K21" s="140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0"/>
      <c r="J22" s="140"/>
      <c r="K22" s="140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325</v>
      </c>
      <c r="C23" s="158"/>
      <c r="D23" s="159"/>
      <c r="E23" s="142" t="s">
        <v>326</v>
      </c>
      <c r="F23" s="140"/>
      <c r="G23" s="140"/>
      <c r="H23" s="140"/>
      <c r="I23" s="140"/>
      <c r="J23" s="141"/>
      <c r="K23" s="140" t="s">
        <v>327</v>
      </c>
      <c r="L23" s="140"/>
      <c r="M23" s="141"/>
      <c r="N23" s="140" t="s">
        <v>328</v>
      </c>
      <c r="O23" s="141"/>
      <c r="P23" s="140" t="s">
        <v>329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37865</v>
      </c>
      <c r="F24" s="140"/>
      <c r="G24" s="141"/>
      <c r="H24" s="155">
        <v>38045</v>
      </c>
      <c r="I24" s="140"/>
      <c r="J24" s="141"/>
      <c r="K24" s="142" t="s">
        <v>965</v>
      </c>
      <c r="L24" s="140"/>
      <c r="M24" s="141"/>
      <c r="N24" s="153" t="s">
        <v>966</v>
      </c>
      <c r="O24" s="149"/>
      <c r="P24" s="140" t="s">
        <v>967</v>
      </c>
      <c r="Q24" s="141"/>
      <c r="R24" s="138">
        <f>(H24-E24)/365</f>
        <v>0.49315068493150682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39173</v>
      </c>
      <c r="F25" s="140"/>
      <c r="G25" s="141"/>
      <c r="H25" s="155">
        <v>39386</v>
      </c>
      <c r="I25" s="140"/>
      <c r="J25" s="141"/>
      <c r="K25" s="142" t="s">
        <v>968</v>
      </c>
      <c r="L25" s="140"/>
      <c r="M25" s="141"/>
      <c r="N25" s="148" t="s">
        <v>969</v>
      </c>
      <c r="O25" s="149"/>
      <c r="P25" s="142" t="s">
        <v>970</v>
      </c>
      <c r="Q25" s="141"/>
      <c r="R25" s="138">
        <f>(H25-E25)/365</f>
        <v>0.58356164383561648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39417</v>
      </c>
      <c r="F26" s="140"/>
      <c r="G26" s="141"/>
      <c r="H26" s="155">
        <v>40209</v>
      </c>
      <c r="I26" s="140"/>
      <c r="J26" s="141"/>
      <c r="K26" s="142" t="s">
        <v>971</v>
      </c>
      <c r="L26" s="140"/>
      <c r="M26" s="141"/>
      <c r="N26" s="148" t="s">
        <v>972</v>
      </c>
      <c r="O26" s="149"/>
      <c r="P26" s="142" t="s">
        <v>970</v>
      </c>
      <c r="Q26" s="141"/>
      <c r="R26" s="138">
        <f>(H26-E26)/365</f>
        <v>2.1698630136986301</v>
      </c>
      <c r="S26" s="138"/>
      <c r="T26" s="139"/>
    </row>
    <row r="27" spans="2:20" ht="19.5" customHeight="1" x14ac:dyDescent="0.15">
      <c r="B27" s="160"/>
      <c r="C27" s="161"/>
      <c r="D27" s="162"/>
      <c r="E27" s="155">
        <v>40210</v>
      </c>
      <c r="F27" s="140"/>
      <c r="G27" s="141"/>
      <c r="H27" s="155">
        <v>40955</v>
      </c>
      <c r="I27" s="140"/>
      <c r="J27" s="141"/>
      <c r="K27" s="142" t="s">
        <v>973</v>
      </c>
      <c r="L27" s="140"/>
      <c r="M27" s="141"/>
      <c r="N27" s="153" t="s">
        <v>974</v>
      </c>
      <c r="O27" s="149"/>
      <c r="P27" s="140" t="s">
        <v>970</v>
      </c>
      <c r="Q27" s="141"/>
      <c r="R27" s="138">
        <f>(H27-E27)/365</f>
        <v>2.0410958904109591</v>
      </c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5.287671232876713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347</v>
      </c>
      <c r="N30" s="145"/>
      <c r="O30" s="145"/>
      <c r="P30" s="145" t="s">
        <v>975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976</v>
      </c>
      <c r="F31" s="140"/>
      <c r="G31" s="141"/>
      <c r="H31" s="142" t="s">
        <v>977</v>
      </c>
      <c r="I31" s="141"/>
      <c r="J31" s="155">
        <v>29362</v>
      </c>
      <c r="K31" s="140"/>
      <c r="L31" s="141"/>
      <c r="M31" s="142" t="s">
        <v>978</v>
      </c>
      <c r="N31" s="140"/>
      <c r="O31" s="141"/>
      <c r="P31" s="142" t="s">
        <v>979</v>
      </c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980</v>
      </c>
      <c r="F32" s="145"/>
      <c r="G32" s="145"/>
      <c r="H32" s="145" t="s">
        <v>981</v>
      </c>
      <c r="I32" s="145"/>
      <c r="J32" s="154">
        <v>40883</v>
      </c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6">
    <mergeCell ref="AA3:AD3"/>
    <mergeCell ref="AE3:AH3"/>
    <mergeCell ref="B1:T1"/>
    <mergeCell ref="B2:D2"/>
    <mergeCell ref="B3:D3"/>
    <mergeCell ref="E3:K3"/>
    <mergeCell ref="L3:N3"/>
    <mergeCell ref="O3:T3"/>
    <mergeCell ref="I19:K19"/>
    <mergeCell ref="L19:M19"/>
    <mergeCell ref="W3:Z3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  <mergeCell ref="B9:D9"/>
    <mergeCell ref="E9:Q9"/>
    <mergeCell ref="B10:D10"/>
    <mergeCell ref="E10:L10"/>
    <mergeCell ref="M10:O10"/>
    <mergeCell ref="P10:T10"/>
    <mergeCell ref="E7:K7"/>
    <mergeCell ref="L7:M7"/>
    <mergeCell ref="N7:Q7"/>
    <mergeCell ref="B8:D8"/>
    <mergeCell ref="E8:J8"/>
    <mergeCell ref="K8:Q8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E21:H21"/>
    <mergeCell ref="I21:M21"/>
    <mergeCell ref="N21:P21"/>
    <mergeCell ref="Q21:T21"/>
    <mergeCell ref="E22:H22"/>
    <mergeCell ref="I22:M22"/>
    <mergeCell ref="N22:P22"/>
    <mergeCell ref="Q22:T22"/>
    <mergeCell ref="N19:P19"/>
    <mergeCell ref="Q19:T19"/>
    <mergeCell ref="E20:H20"/>
    <mergeCell ref="I20:M20"/>
    <mergeCell ref="N20:P20"/>
    <mergeCell ref="Q20:T20"/>
    <mergeCell ref="P24:Q24"/>
    <mergeCell ref="R24:T24"/>
    <mergeCell ref="E25:G25"/>
    <mergeCell ref="H25:J25"/>
    <mergeCell ref="K25:M25"/>
    <mergeCell ref="N25:O25"/>
    <mergeCell ref="P25:Q25"/>
    <mergeCell ref="R25:T25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5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6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7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8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"/>
  <dimension ref="B1:AH35"/>
  <sheetViews>
    <sheetView showGridLines="0" workbookViewId="0">
      <selection activeCell="O4" sqref="O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259" width="4.25" style="1"/>
    <col min="260" max="260" width="4.25" style="1" customWidth="1"/>
    <col min="261" max="512" width="4.25" style="1"/>
    <col min="513" max="513" width="2.125" style="1" customWidth="1"/>
    <col min="514" max="515" width="4.25" style="1"/>
    <col min="516" max="516" width="4.25" style="1" customWidth="1"/>
    <col min="517" max="768" width="4.25" style="1"/>
    <col min="769" max="769" width="2.125" style="1" customWidth="1"/>
    <col min="770" max="771" width="4.25" style="1"/>
    <col min="772" max="772" width="4.25" style="1" customWidth="1"/>
    <col min="773" max="1024" width="4.25" style="1"/>
    <col min="1025" max="1025" width="2.125" style="1" customWidth="1"/>
    <col min="1026" max="1027" width="4.25" style="1"/>
    <col min="1028" max="1028" width="4.25" style="1" customWidth="1"/>
    <col min="1029" max="1280" width="4.25" style="1"/>
    <col min="1281" max="1281" width="2.125" style="1" customWidth="1"/>
    <col min="1282" max="1283" width="4.25" style="1"/>
    <col min="1284" max="1284" width="4.25" style="1" customWidth="1"/>
    <col min="1285" max="1536" width="4.25" style="1"/>
    <col min="1537" max="1537" width="2.125" style="1" customWidth="1"/>
    <col min="1538" max="1539" width="4.25" style="1"/>
    <col min="1540" max="1540" width="4.25" style="1" customWidth="1"/>
    <col min="1541" max="1792" width="4.25" style="1"/>
    <col min="1793" max="1793" width="2.125" style="1" customWidth="1"/>
    <col min="1794" max="1795" width="4.25" style="1"/>
    <col min="1796" max="1796" width="4.25" style="1" customWidth="1"/>
    <col min="1797" max="2048" width="4.25" style="1"/>
    <col min="2049" max="2049" width="2.125" style="1" customWidth="1"/>
    <col min="2050" max="2051" width="4.25" style="1"/>
    <col min="2052" max="2052" width="4.25" style="1" customWidth="1"/>
    <col min="2053" max="2304" width="4.25" style="1"/>
    <col min="2305" max="2305" width="2.125" style="1" customWidth="1"/>
    <col min="2306" max="2307" width="4.25" style="1"/>
    <col min="2308" max="2308" width="4.25" style="1" customWidth="1"/>
    <col min="2309" max="2560" width="4.25" style="1"/>
    <col min="2561" max="2561" width="2.125" style="1" customWidth="1"/>
    <col min="2562" max="2563" width="4.25" style="1"/>
    <col min="2564" max="2564" width="4.25" style="1" customWidth="1"/>
    <col min="2565" max="2816" width="4.25" style="1"/>
    <col min="2817" max="2817" width="2.125" style="1" customWidth="1"/>
    <col min="2818" max="2819" width="4.25" style="1"/>
    <col min="2820" max="2820" width="4.25" style="1" customWidth="1"/>
    <col min="2821" max="3072" width="4.25" style="1"/>
    <col min="3073" max="3073" width="2.125" style="1" customWidth="1"/>
    <col min="3074" max="3075" width="4.25" style="1"/>
    <col min="3076" max="3076" width="4.25" style="1" customWidth="1"/>
    <col min="3077" max="3328" width="4.25" style="1"/>
    <col min="3329" max="3329" width="2.125" style="1" customWidth="1"/>
    <col min="3330" max="3331" width="4.25" style="1"/>
    <col min="3332" max="3332" width="4.25" style="1" customWidth="1"/>
    <col min="3333" max="3584" width="4.25" style="1"/>
    <col min="3585" max="3585" width="2.125" style="1" customWidth="1"/>
    <col min="3586" max="3587" width="4.25" style="1"/>
    <col min="3588" max="3588" width="4.25" style="1" customWidth="1"/>
    <col min="3589" max="3840" width="4.25" style="1"/>
    <col min="3841" max="3841" width="2.125" style="1" customWidth="1"/>
    <col min="3842" max="3843" width="4.25" style="1"/>
    <col min="3844" max="3844" width="4.25" style="1" customWidth="1"/>
    <col min="3845" max="4096" width="4.25" style="1"/>
    <col min="4097" max="4097" width="2.125" style="1" customWidth="1"/>
    <col min="4098" max="4099" width="4.25" style="1"/>
    <col min="4100" max="4100" width="4.25" style="1" customWidth="1"/>
    <col min="4101" max="4352" width="4.25" style="1"/>
    <col min="4353" max="4353" width="2.125" style="1" customWidth="1"/>
    <col min="4354" max="4355" width="4.25" style="1"/>
    <col min="4356" max="4356" width="4.25" style="1" customWidth="1"/>
    <col min="4357" max="4608" width="4.25" style="1"/>
    <col min="4609" max="4609" width="2.125" style="1" customWidth="1"/>
    <col min="4610" max="4611" width="4.25" style="1"/>
    <col min="4612" max="4612" width="4.25" style="1" customWidth="1"/>
    <col min="4613" max="4864" width="4.25" style="1"/>
    <col min="4865" max="4865" width="2.125" style="1" customWidth="1"/>
    <col min="4866" max="4867" width="4.25" style="1"/>
    <col min="4868" max="4868" width="4.25" style="1" customWidth="1"/>
    <col min="4869" max="5120" width="4.25" style="1"/>
    <col min="5121" max="5121" width="2.125" style="1" customWidth="1"/>
    <col min="5122" max="5123" width="4.25" style="1"/>
    <col min="5124" max="5124" width="4.25" style="1" customWidth="1"/>
    <col min="5125" max="5376" width="4.25" style="1"/>
    <col min="5377" max="5377" width="2.125" style="1" customWidth="1"/>
    <col min="5378" max="5379" width="4.25" style="1"/>
    <col min="5380" max="5380" width="4.25" style="1" customWidth="1"/>
    <col min="5381" max="5632" width="4.25" style="1"/>
    <col min="5633" max="5633" width="2.125" style="1" customWidth="1"/>
    <col min="5634" max="5635" width="4.25" style="1"/>
    <col min="5636" max="5636" width="4.25" style="1" customWidth="1"/>
    <col min="5637" max="5888" width="4.25" style="1"/>
    <col min="5889" max="5889" width="2.125" style="1" customWidth="1"/>
    <col min="5890" max="5891" width="4.25" style="1"/>
    <col min="5892" max="5892" width="4.25" style="1" customWidth="1"/>
    <col min="5893" max="6144" width="4.25" style="1"/>
    <col min="6145" max="6145" width="2.125" style="1" customWidth="1"/>
    <col min="6146" max="6147" width="4.25" style="1"/>
    <col min="6148" max="6148" width="4.25" style="1" customWidth="1"/>
    <col min="6149" max="6400" width="4.25" style="1"/>
    <col min="6401" max="6401" width="2.125" style="1" customWidth="1"/>
    <col min="6402" max="6403" width="4.25" style="1"/>
    <col min="6404" max="6404" width="4.25" style="1" customWidth="1"/>
    <col min="6405" max="6656" width="4.25" style="1"/>
    <col min="6657" max="6657" width="2.125" style="1" customWidth="1"/>
    <col min="6658" max="6659" width="4.25" style="1"/>
    <col min="6660" max="6660" width="4.25" style="1" customWidth="1"/>
    <col min="6661" max="6912" width="4.25" style="1"/>
    <col min="6913" max="6913" width="2.125" style="1" customWidth="1"/>
    <col min="6914" max="6915" width="4.25" style="1"/>
    <col min="6916" max="6916" width="4.25" style="1" customWidth="1"/>
    <col min="6917" max="7168" width="4.25" style="1"/>
    <col min="7169" max="7169" width="2.125" style="1" customWidth="1"/>
    <col min="7170" max="7171" width="4.25" style="1"/>
    <col min="7172" max="7172" width="4.25" style="1" customWidth="1"/>
    <col min="7173" max="7424" width="4.25" style="1"/>
    <col min="7425" max="7425" width="2.125" style="1" customWidth="1"/>
    <col min="7426" max="7427" width="4.25" style="1"/>
    <col min="7428" max="7428" width="4.25" style="1" customWidth="1"/>
    <col min="7429" max="7680" width="4.25" style="1"/>
    <col min="7681" max="7681" width="2.125" style="1" customWidth="1"/>
    <col min="7682" max="7683" width="4.25" style="1"/>
    <col min="7684" max="7684" width="4.25" style="1" customWidth="1"/>
    <col min="7685" max="7936" width="4.25" style="1"/>
    <col min="7937" max="7937" width="2.125" style="1" customWidth="1"/>
    <col min="7938" max="7939" width="4.25" style="1"/>
    <col min="7940" max="7940" width="4.25" style="1" customWidth="1"/>
    <col min="7941" max="8192" width="4.25" style="1"/>
    <col min="8193" max="8193" width="2.125" style="1" customWidth="1"/>
    <col min="8194" max="8195" width="4.25" style="1"/>
    <col min="8196" max="8196" width="4.25" style="1" customWidth="1"/>
    <col min="8197" max="8448" width="4.25" style="1"/>
    <col min="8449" max="8449" width="2.125" style="1" customWidth="1"/>
    <col min="8450" max="8451" width="4.25" style="1"/>
    <col min="8452" max="8452" width="4.25" style="1" customWidth="1"/>
    <col min="8453" max="8704" width="4.25" style="1"/>
    <col min="8705" max="8705" width="2.125" style="1" customWidth="1"/>
    <col min="8706" max="8707" width="4.25" style="1"/>
    <col min="8708" max="8708" width="4.25" style="1" customWidth="1"/>
    <col min="8709" max="8960" width="4.25" style="1"/>
    <col min="8961" max="8961" width="2.125" style="1" customWidth="1"/>
    <col min="8962" max="8963" width="4.25" style="1"/>
    <col min="8964" max="8964" width="4.25" style="1" customWidth="1"/>
    <col min="8965" max="9216" width="4.25" style="1"/>
    <col min="9217" max="9217" width="2.125" style="1" customWidth="1"/>
    <col min="9218" max="9219" width="4.25" style="1"/>
    <col min="9220" max="9220" width="4.25" style="1" customWidth="1"/>
    <col min="9221" max="9472" width="4.25" style="1"/>
    <col min="9473" max="9473" width="2.125" style="1" customWidth="1"/>
    <col min="9474" max="9475" width="4.25" style="1"/>
    <col min="9476" max="9476" width="4.25" style="1" customWidth="1"/>
    <col min="9477" max="9728" width="4.25" style="1"/>
    <col min="9729" max="9729" width="2.125" style="1" customWidth="1"/>
    <col min="9730" max="9731" width="4.25" style="1"/>
    <col min="9732" max="9732" width="4.25" style="1" customWidth="1"/>
    <col min="9733" max="9984" width="4.25" style="1"/>
    <col min="9985" max="9985" width="2.125" style="1" customWidth="1"/>
    <col min="9986" max="9987" width="4.25" style="1"/>
    <col min="9988" max="9988" width="4.25" style="1" customWidth="1"/>
    <col min="9989" max="10240" width="4.25" style="1"/>
    <col min="10241" max="10241" width="2.125" style="1" customWidth="1"/>
    <col min="10242" max="10243" width="4.25" style="1"/>
    <col min="10244" max="10244" width="4.25" style="1" customWidth="1"/>
    <col min="10245" max="10496" width="4.25" style="1"/>
    <col min="10497" max="10497" width="2.125" style="1" customWidth="1"/>
    <col min="10498" max="10499" width="4.25" style="1"/>
    <col min="10500" max="10500" width="4.25" style="1" customWidth="1"/>
    <col min="10501" max="10752" width="4.25" style="1"/>
    <col min="10753" max="10753" width="2.125" style="1" customWidth="1"/>
    <col min="10754" max="10755" width="4.25" style="1"/>
    <col min="10756" max="10756" width="4.25" style="1" customWidth="1"/>
    <col min="10757" max="11008" width="4.25" style="1"/>
    <col min="11009" max="11009" width="2.125" style="1" customWidth="1"/>
    <col min="11010" max="11011" width="4.25" style="1"/>
    <col min="11012" max="11012" width="4.25" style="1" customWidth="1"/>
    <col min="11013" max="11264" width="4.25" style="1"/>
    <col min="11265" max="11265" width="2.125" style="1" customWidth="1"/>
    <col min="11266" max="11267" width="4.25" style="1"/>
    <col min="11268" max="11268" width="4.25" style="1" customWidth="1"/>
    <col min="11269" max="11520" width="4.25" style="1"/>
    <col min="11521" max="11521" width="2.125" style="1" customWidth="1"/>
    <col min="11522" max="11523" width="4.25" style="1"/>
    <col min="11524" max="11524" width="4.25" style="1" customWidth="1"/>
    <col min="11525" max="11776" width="4.25" style="1"/>
    <col min="11777" max="11777" width="2.125" style="1" customWidth="1"/>
    <col min="11778" max="11779" width="4.25" style="1"/>
    <col min="11780" max="11780" width="4.25" style="1" customWidth="1"/>
    <col min="11781" max="12032" width="4.25" style="1"/>
    <col min="12033" max="12033" width="2.125" style="1" customWidth="1"/>
    <col min="12034" max="12035" width="4.25" style="1"/>
    <col min="12036" max="12036" width="4.25" style="1" customWidth="1"/>
    <col min="12037" max="12288" width="4.25" style="1"/>
    <col min="12289" max="12289" width="2.125" style="1" customWidth="1"/>
    <col min="12290" max="12291" width="4.25" style="1"/>
    <col min="12292" max="12292" width="4.25" style="1" customWidth="1"/>
    <col min="12293" max="12544" width="4.25" style="1"/>
    <col min="12545" max="12545" width="2.125" style="1" customWidth="1"/>
    <col min="12546" max="12547" width="4.25" style="1"/>
    <col min="12548" max="12548" width="4.25" style="1" customWidth="1"/>
    <col min="12549" max="12800" width="4.25" style="1"/>
    <col min="12801" max="12801" width="2.125" style="1" customWidth="1"/>
    <col min="12802" max="12803" width="4.25" style="1"/>
    <col min="12804" max="12804" width="4.25" style="1" customWidth="1"/>
    <col min="12805" max="13056" width="4.25" style="1"/>
    <col min="13057" max="13057" width="2.125" style="1" customWidth="1"/>
    <col min="13058" max="13059" width="4.25" style="1"/>
    <col min="13060" max="13060" width="4.25" style="1" customWidth="1"/>
    <col min="13061" max="13312" width="4.25" style="1"/>
    <col min="13313" max="13313" width="2.125" style="1" customWidth="1"/>
    <col min="13314" max="13315" width="4.25" style="1"/>
    <col min="13316" max="13316" width="4.25" style="1" customWidth="1"/>
    <col min="13317" max="13568" width="4.25" style="1"/>
    <col min="13569" max="13569" width="2.125" style="1" customWidth="1"/>
    <col min="13570" max="13571" width="4.25" style="1"/>
    <col min="13572" max="13572" width="4.25" style="1" customWidth="1"/>
    <col min="13573" max="13824" width="4.25" style="1"/>
    <col min="13825" max="13825" width="2.125" style="1" customWidth="1"/>
    <col min="13826" max="13827" width="4.25" style="1"/>
    <col min="13828" max="13828" width="4.25" style="1" customWidth="1"/>
    <col min="13829" max="14080" width="4.25" style="1"/>
    <col min="14081" max="14081" width="2.125" style="1" customWidth="1"/>
    <col min="14082" max="14083" width="4.25" style="1"/>
    <col min="14084" max="14084" width="4.25" style="1" customWidth="1"/>
    <col min="14085" max="14336" width="4.25" style="1"/>
    <col min="14337" max="14337" width="2.125" style="1" customWidth="1"/>
    <col min="14338" max="14339" width="4.25" style="1"/>
    <col min="14340" max="14340" width="4.25" style="1" customWidth="1"/>
    <col min="14341" max="14592" width="4.25" style="1"/>
    <col min="14593" max="14593" width="2.125" style="1" customWidth="1"/>
    <col min="14594" max="14595" width="4.25" style="1"/>
    <col min="14596" max="14596" width="4.25" style="1" customWidth="1"/>
    <col min="14597" max="14848" width="4.25" style="1"/>
    <col min="14849" max="14849" width="2.125" style="1" customWidth="1"/>
    <col min="14850" max="14851" width="4.25" style="1"/>
    <col min="14852" max="14852" width="4.25" style="1" customWidth="1"/>
    <col min="14853" max="15104" width="4.25" style="1"/>
    <col min="15105" max="15105" width="2.125" style="1" customWidth="1"/>
    <col min="15106" max="15107" width="4.25" style="1"/>
    <col min="15108" max="15108" width="4.25" style="1" customWidth="1"/>
    <col min="15109" max="15360" width="4.25" style="1"/>
    <col min="15361" max="15361" width="2.125" style="1" customWidth="1"/>
    <col min="15362" max="15363" width="4.25" style="1"/>
    <col min="15364" max="15364" width="4.25" style="1" customWidth="1"/>
    <col min="15365" max="15616" width="4.25" style="1"/>
    <col min="15617" max="15617" width="2.125" style="1" customWidth="1"/>
    <col min="15618" max="15619" width="4.25" style="1"/>
    <col min="15620" max="15620" width="4.25" style="1" customWidth="1"/>
    <col min="15621" max="15872" width="4.25" style="1"/>
    <col min="15873" max="15873" width="2.125" style="1" customWidth="1"/>
    <col min="15874" max="15875" width="4.25" style="1"/>
    <col min="15876" max="15876" width="4.25" style="1" customWidth="1"/>
    <col min="15877" max="16128" width="4.25" style="1"/>
    <col min="16129" max="16129" width="2.125" style="1" customWidth="1"/>
    <col min="16130" max="16131" width="4.25" style="1"/>
    <col min="16132" max="16132" width="4.25" style="1" customWidth="1"/>
    <col min="16133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39356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>
        <f>인사현황!U8</f>
        <v>0</v>
      </c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1983</v>
      </c>
      <c r="AB3" s="140"/>
      <c r="AC3" s="140"/>
      <c r="AD3" s="141"/>
      <c r="AE3" s="142"/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125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24400</v>
      </c>
      <c r="F6" s="168"/>
      <c r="G6" s="168"/>
      <c r="H6" s="168"/>
      <c r="I6" s="168"/>
      <c r="J6" s="168"/>
      <c r="K6" s="168"/>
      <c r="L6" s="180" t="s">
        <v>6</v>
      </c>
      <c r="M6" s="180"/>
      <c r="N6" s="145">
        <f ca="1">DATEDIF(E6,TODAY(),"y")</f>
        <v>59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126</v>
      </c>
      <c r="F7" s="140"/>
      <c r="G7" s="140"/>
      <c r="H7" s="140"/>
      <c r="I7" s="140"/>
      <c r="J7" s="140"/>
      <c r="K7" s="140"/>
      <c r="L7" s="142" t="s">
        <v>127</v>
      </c>
      <c r="M7" s="141"/>
      <c r="N7" s="150">
        <f ca="1">(B2-E3)/365</f>
        <v>18.512328767123286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1406</v>
      </c>
      <c r="F8" s="140"/>
      <c r="G8" s="140"/>
      <c r="H8" s="140"/>
      <c r="I8" s="140"/>
      <c r="J8" s="141"/>
      <c r="K8" s="142" t="s">
        <v>1407</v>
      </c>
      <c r="L8" s="140"/>
      <c r="M8" s="140"/>
      <c r="N8" s="140"/>
      <c r="O8" s="140"/>
      <c r="P8" s="140"/>
      <c r="Q8" s="141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45" t="s">
        <v>128</v>
      </c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129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130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131</v>
      </c>
      <c r="F19" s="140"/>
      <c r="G19" s="140"/>
      <c r="H19" s="141"/>
      <c r="I19" s="148" t="s">
        <v>154</v>
      </c>
      <c r="J19" s="153"/>
      <c r="K19" s="149"/>
      <c r="L19" s="153" t="s">
        <v>155</v>
      </c>
      <c r="M19" s="149"/>
      <c r="N19" s="145">
        <v>1990.02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/>
      <c r="F20" s="140"/>
      <c r="G20" s="140"/>
      <c r="H20" s="141"/>
      <c r="I20" s="142"/>
      <c r="J20" s="140"/>
      <c r="K20" s="141"/>
      <c r="L20" s="140"/>
      <c r="M20" s="141"/>
      <c r="N20" s="145"/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132</v>
      </c>
      <c r="L23" s="140"/>
      <c r="M23" s="141"/>
      <c r="N23" s="140" t="s">
        <v>133</v>
      </c>
      <c r="O23" s="141"/>
      <c r="P23" s="140" t="s">
        <v>41</v>
      </c>
      <c r="Q23" s="141"/>
      <c r="R23" s="181" t="s">
        <v>134</v>
      </c>
      <c r="S23" s="181"/>
      <c r="T23" s="182"/>
    </row>
    <row r="24" spans="2:20" ht="19.5" customHeight="1" x14ac:dyDescent="0.15">
      <c r="B24" s="160"/>
      <c r="C24" s="161"/>
      <c r="D24" s="162"/>
      <c r="E24" s="155">
        <v>33664</v>
      </c>
      <c r="F24" s="140"/>
      <c r="G24" s="141"/>
      <c r="H24" s="155">
        <v>35581</v>
      </c>
      <c r="I24" s="140"/>
      <c r="J24" s="141"/>
      <c r="K24" s="142" t="s">
        <v>141</v>
      </c>
      <c r="L24" s="140"/>
      <c r="M24" s="141"/>
      <c r="N24" s="153" t="s">
        <v>142</v>
      </c>
      <c r="O24" s="149"/>
      <c r="P24" s="140" t="s">
        <v>83</v>
      </c>
      <c r="Q24" s="141"/>
      <c r="R24" s="138">
        <f>(H24-E24)/365</f>
        <v>5.2520547945205482</v>
      </c>
      <c r="S24" s="138"/>
      <c r="T24" s="139"/>
    </row>
    <row r="25" spans="2:20" ht="19.5" customHeight="1" x14ac:dyDescent="0.15">
      <c r="B25" s="160"/>
      <c r="C25" s="161"/>
      <c r="D25" s="162"/>
      <c r="E25" s="155">
        <v>35886</v>
      </c>
      <c r="F25" s="140"/>
      <c r="G25" s="141"/>
      <c r="H25" s="155">
        <v>37407</v>
      </c>
      <c r="I25" s="140"/>
      <c r="J25" s="141"/>
      <c r="K25" s="142" t="s">
        <v>143</v>
      </c>
      <c r="L25" s="140"/>
      <c r="M25" s="141"/>
      <c r="N25" s="148" t="s">
        <v>144</v>
      </c>
      <c r="O25" s="149"/>
      <c r="P25" s="142" t="s">
        <v>145</v>
      </c>
      <c r="Q25" s="141"/>
      <c r="R25" s="138">
        <f>(H25-E25)/365</f>
        <v>4.1671232876712327</v>
      </c>
      <c r="S25" s="138"/>
      <c r="T25" s="139"/>
    </row>
    <row r="26" spans="2:20" ht="19.5" customHeight="1" x14ac:dyDescent="0.15">
      <c r="B26" s="160"/>
      <c r="C26" s="161"/>
      <c r="D26" s="162"/>
      <c r="E26" s="155">
        <v>37408</v>
      </c>
      <c r="F26" s="140"/>
      <c r="G26" s="141"/>
      <c r="H26" s="155">
        <v>38199</v>
      </c>
      <c r="I26" s="140"/>
      <c r="J26" s="141"/>
      <c r="K26" s="142" t="s">
        <v>146</v>
      </c>
      <c r="L26" s="140"/>
      <c r="M26" s="141"/>
      <c r="N26" s="148" t="s">
        <v>147</v>
      </c>
      <c r="O26" s="149"/>
      <c r="P26" s="142" t="s">
        <v>148</v>
      </c>
      <c r="Q26" s="141"/>
      <c r="R26" s="138">
        <f>(H26-E26)/365</f>
        <v>2.1671232876712327</v>
      </c>
      <c r="S26" s="138"/>
      <c r="T26" s="139"/>
    </row>
    <row r="27" spans="2:20" ht="19.5" customHeight="1" x14ac:dyDescent="0.15">
      <c r="B27" s="160"/>
      <c r="C27" s="161"/>
      <c r="D27" s="162"/>
      <c r="E27" s="155">
        <v>38200</v>
      </c>
      <c r="F27" s="140"/>
      <c r="G27" s="141"/>
      <c r="H27" s="155">
        <v>38929</v>
      </c>
      <c r="I27" s="140"/>
      <c r="J27" s="141"/>
      <c r="K27" s="142" t="s">
        <v>149</v>
      </c>
      <c r="L27" s="140"/>
      <c r="M27" s="141"/>
      <c r="N27" s="153" t="s">
        <v>150</v>
      </c>
      <c r="O27" s="149"/>
      <c r="P27" s="140" t="s">
        <v>145</v>
      </c>
      <c r="Q27" s="141"/>
      <c r="R27" s="138">
        <f>(H27-E27)/365</f>
        <v>1.9972602739726026</v>
      </c>
      <c r="S27" s="138"/>
      <c r="T27" s="139"/>
    </row>
    <row r="28" spans="2:20" ht="19.5" customHeight="1" x14ac:dyDescent="0.15">
      <c r="B28" s="160"/>
      <c r="C28" s="161"/>
      <c r="D28" s="162"/>
      <c r="E28" s="155">
        <v>38899</v>
      </c>
      <c r="F28" s="140"/>
      <c r="G28" s="141"/>
      <c r="H28" s="155">
        <v>39233</v>
      </c>
      <c r="I28" s="140"/>
      <c r="J28" s="141"/>
      <c r="K28" s="142" t="s">
        <v>151</v>
      </c>
      <c r="L28" s="140"/>
      <c r="M28" s="141"/>
      <c r="N28" s="153" t="s">
        <v>152</v>
      </c>
      <c r="O28" s="149"/>
      <c r="P28" s="140" t="s">
        <v>153</v>
      </c>
      <c r="Q28" s="141"/>
      <c r="R28" s="138">
        <f>(H28-E28)/365</f>
        <v>0.91506849315068495</v>
      </c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14.4986301369863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 t="s">
        <v>135</v>
      </c>
      <c r="F31" s="140"/>
      <c r="G31" s="141"/>
      <c r="H31" s="142" t="s">
        <v>136</v>
      </c>
      <c r="I31" s="141"/>
      <c r="J31" s="155"/>
      <c r="K31" s="140"/>
      <c r="L31" s="141"/>
      <c r="M31" s="142" t="s">
        <v>137</v>
      </c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 t="s">
        <v>138</v>
      </c>
      <c r="F32" s="145"/>
      <c r="G32" s="145"/>
      <c r="H32" s="145" t="s">
        <v>139</v>
      </c>
      <c r="I32" s="145"/>
      <c r="J32" s="154"/>
      <c r="K32" s="145"/>
      <c r="L32" s="145"/>
      <c r="M32" s="145" t="s">
        <v>140</v>
      </c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W3:Z3"/>
    <mergeCell ref="AA3:AD3"/>
    <mergeCell ref="AE3:AH3"/>
    <mergeCell ref="E8:J8"/>
    <mergeCell ref="K8:Q8"/>
    <mergeCell ref="I19:K19"/>
    <mergeCell ref="L19:M19"/>
    <mergeCell ref="E22:H22"/>
    <mergeCell ref="N22:P22"/>
    <mergeCell ref="Q22:T22"/>
    <mergeCell ref="J12:N12"/>
    <mergeCell ref="R12:T12"/>
    <mergeCell ref="E13:I13"/>
    <mergeCell ref="J13:N13"/>
    <mergeCell ref="R13:T13"/>
    <mergeCell ref="E14:I14"/>
    <mergeCell ref="J14:N14"/>
    <mergeCell ref="R14:T14"/>
    <mergeCell ref="E7:K7"/>
    <mergeCell ref="L7:M7"/>
    <mergeCell ref="N7:Q7"/>
    <mergeCell ref="S35:T35"/>
    <mergeCell ref="E34:G34"/>
    <mergeCell ref="H34:I34"/>
    <mergeCell ref="J34:L34"/>
    <mergeCell ref="M34:O34"/>
    <mergeCell ref="P34:R34"/>
    <mergeCell ref="S34:T34"/>
    <mergeCell ref="L21:M21"/>
    <mergeCell ref="I22:K22"/>
    <mergeCell ref="L22:M22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E29:G29"/>
    <mergeCell ref="H29:J29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H25:J25"/>
    <mergeCell ref="K25:M25"/>
    <mergeCell ref="N25:O25"/>
    <mergeCell ref="P25:Q25"/>
    <mergeCell ref="R25:T25"/>
    <mergeCell ref="E24:G24"/>
    <mergeCell ref="H24:J24"/>
    <mergeCell ref="K24:M24"/>
    <mergeCell ref="N24:O24"/>
    <mergeCell ref="P24:Q24"/>
    <mergeCell ref="R24:T24"/>
    <mergeCell ref="B23:D29"/>
    <mergeCell ref="E23:J23"/>
    <mergeCell ref="K23:M23"/>
    <mergeCell ref="N23:O23"/>
    <mergeCell ref="P23:Q23"/>
    <mergeCell ref="R23:T23"/>
    <mergeCell ref="N20:P20"/>
    <mergeCell ref="Q20:T20"/>
    <mergeCell ref="E21:H21"/>
    <mergeCell ref="N21:P21"/>
    <mergeCell ref="Q21:T21"/>
    <mergeCell ref="I20:K20"/>
    <mergeCell ref="L20:M20"/>
    <mergeCell ref="I21:K21"/>
    <mergeCell ref="B18:D22"/>
    <mergeCell ref="E18:H18"/>
    <mergeCell ref="I18:M18"/>
    <mergeCell ref="N18:P18"/>
    <mergeCell ref="Q18:T18"/>
    <mergeCell ref="E19:H19"/>
    <mergeCell ref="N19:P19"/>
    <mergeCell ref="Q19:T19"/>
    <mergeCell ref="E20:H20"/>
    <mergeCell ref="E25:G25"/>
    <mergeCell ref="B15:D17"/>
    <mergeCell ref="E15:T15"/>
    <mergeCell ref="E16:F16"/>
    <mergeCell ref="G16:M16"/>
    <mergeCell ref="N16:P16"/>
    <mergeCell ref="Q16:T16"/>
    <mergeCell ref="E17:F17"/>
    <mergeCell ref="G17:M17"/>
    <mergeCell ref="N17:P17"/>
    <mergeCell ref="Q17:T17"/>
    <mergeCell ref="B10:D10"/>
    <mergeCell ref="E10:L10"/>
    <mergeCell ref="M10:O10"/>
    <mergeCell ref="P10:T10"/>
    <mergeCell ref="B11:D14"/>
    <mergeCell ref="E11:I11"/>
    <mergeCell ref="J11:N11"/>
    <mergeCell ref="O11:Q14"/>
    <mergeCell ref="R11:T11"/>
    <mergeCell ref="E12:I12"/>
    <mergeCell ref="B1:T1"/>
    <mergeCell ref="B2:D2"/>
    <mergeCell ref="B3:D3"/>
    <mergeCell ref="E3:K3"/>
    <mergeCell ref="L3:N3"/>
    <mergeCell ref="O3:T3"/>
    <mergeCell ref="B8:D8"/>
    <mergeCell ref="B9:D9"/>
    <mergeCell ref="E9:Q9"/>
    <mergeCell ref="B5:D5"/>
    <mergeCell ref="E5:K5"/>
    <mergeCell ref="L5:M5"/>
    <mergeCell ref="N5:Q5"/>
    <mergeCell ref="R5:T9"/>
    <mergeCell ref="B6:D6"/>
    <mergeCell ref="E6:K6"/>
    <mergeCell ref="L6:M6"/>
    <mergeCell ref="N6:Q6"/>
    <mergeCell ref="B7:D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H35"/>
  <sheetViews>
    <sheetView showGridLines="0" workbookViewId="0">
      <selection activeCell="Q20" sqref="Q20:T20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43155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1942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2054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32823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36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2055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8.1041095890410961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2056</v>
      </c>
      <c r="F8" s="140"/>
      <c r="G8" s="140"/>
      <c r="H8" s="140"/>
      <c r="I8" s="140"/>
      <c r="J8" s="141"/>
      <c r="K8" s="153" t="s">
        <v>2057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2058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2059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2060</v>
      </c>
      <c r="F19" s="140"/>
      <c r="G19" s="140"/>
      <c r="H19" s="141"/>
      <c r="I19" s="148" t="s">
        <v>2061</v>
      </c>
      <c r="J19" s="153"/>
      <c r="K19" s="149"/>
      <c r="L19" s="153" t="s">
        <v>107</v>
      </c>
      <c r="M19" s="149"/>
      <c r="N19" s="145">
        <v>2012.02</v>
      </c>
      <c r="O19" s="145"/>
      <c r="P19" s="145"/>
      <c r="Q19" s="145" t="s">
        <v>379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2062</v>
      </c>
      <c r="F20" s="140"/>
      <c r="G20" s="140"/>
      <c r="H20" s="141"/>
      <c r="I20" s="142" t="s">
        <v>2063</v>
      </c>
      <c r="J20" s="140"/>
      <c r="K20" s="141"/>
      <c r="L20" s="140" t="s">
        <v>2064</v>
      </c>
      <c r="M20" s="141"/>
      <c r="N20" s="145">
        <v>2014.08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356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7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7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357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H35"/>
  <sheetViews>
    <sheetView showGridLines="0" workbookViewId="0">
      <selection activeCell="AE4" sqref="AE4"/>
    </sheetView>
  </sheetViews>
  <sheetFormatPr defaultColWidth="4.25" defaultRowHeight="12" x14ac:dyDescent="0.15"/>
  <cols>
    <col min="1" max="1" width="2.125" style="1" customWidth="1"/>
    <col min="2" max="3" width="4.25" style="1"/>
    <col min="4" max="4" width="4.25" style="1" customWidth="1"/>
    <col min="5" max="256" width="4.25" style="1"/>
    <col min="257" max="257" width="2.125" style="1" customWidth="1"/>
    <col min="258" max="512" width="4.25" style="1"/>
    <col min="513" max="513" width="2.125" style="1" customWidth="1"/>
    <col min="514" max="768" width="4.25" style="1"/>
    <col min="769" max="769" width="2.125" style="1" customWidth="1"/>
    <col min="770" max="1024" width="4.25" style="1"/>
    <col min="1025" max="1025" width="2.125" style="1" customWidth="1"/>
    <col min="1026" max="1280" width="4.25" style="1"/>
    <col min="1281" max="1281" width="2.125" style="1" customWidth="1"/>
    <col min="1282" max="1536" width="4.25" style="1"/>
    <col min="1537" max="1537" width="2.125" style="1" customWidth="1"/>
    <col min="1538" max="1792" width="4.25" style="1"/>
    <col min="1793" max="1793" width="2.125" style="1" customWidth="1"/>
    <col min="1794" max="2048" width="4.25" style="1"/>
    <col min="2049" max="2049" width="2.125" style="1" customWidth="1"/>
    <col min="2050" max="2304" width="4.25" style="1"/>
    <col min="2305" max="2305" width="2.125" style="1" customWidth="1"/>
    <col min="2306" max="2560" width="4.25" style="1"/>
    <col min="2561" max="2561" width="2.125" style="1" customWidth="1"/>
    <col min="2562" max="2816" width="4.25" style="1"/>
    <col min="2817" max="2817" width="2.125" style="1" customWidth="1"/>
    <col min="2818" max="3072" width="4.25" style="1"/>
    <col min="3073" max="3073" width="2.125" style="1" customWidth="1"/>
    <col min="3074" max="3328" width="4.25" style="1"/>
    <col min="3329" max="3329" width="2.125" style="1" customWidth="1"/>
    <col min="3330" max="3584" width="4.25" style="1"/>
    <col min="3585" max="3585" width="2.125" style="1" customWidth="1"/>
    <col min="3586" max="3840" width="4.25" style="1"/>
    <col min="3841" max="3841" width="2.125" style="1" customWidth="1"/>
    <col min="3842" max="4096" width="4.25" style="1"/>
    <col min="4097" max="4097" width="2.125" style="1" customWidth="1"/>
    <col min="4098" max="4352" width="4.25" style="1"/>
    <col min="4353" max="4353" width="2.125" style="1" customWidth="1"/>
    <col min="4354" max="4608" width="4.25" style="1"/>
    <col min="4609" max="4609" width="2.125" style="1" customWidth="1"/>
    <col min="4610" max="4864" width="4.25" style="1"/>
    <col min="4865" max="4865" width="2.125" style="1" customWidth="1"/>
    <col min="4866" max="5120" width="4.25" style="1"/>
    <col min="5121" max="5121" width="2.125" style="1" customWidth="1"/>
    <col min="5122" max="5376" width="4.25" style="1"/>
    <col min="5377" max="5377" width="2.125" style="1" customWidth="1"/>
    <col min="5378" max="5632" width="4.25" style="1"/>
    <col min="5633" max="5633" width="2.125" style="1" customWidth="1"/>
    <col min="5634" max="5888" width="4.25" style="1"/>
    <col min="5889" max="5889" width="2.125" style="1" customWidth="1"/>
    <col min="5890" max="6144" width="4.25" style="1"/>
    <col min="6145" max="6145" width="2.125" style="1" customWidth="1"/>
    <col min="6146" max="6400" width="4.25" style="1"/>
    <col min="6401" max="6401" width="2.125" style="1" customWidth="1"/>
    <col min="6402" max="6656" width="4.25" style="1"/>
    <col min="6657" max="6657" width="2.125" style="1" customWidth="1"/>
    <col min="6658" max="6912" width="4.25" style="1"/>
    <col min="6913" max="6913" width="2.125" style="1" customWidth="1"/>
    <col min="6914" max="7168" width="4.25" style="1"/>
    <col min="7169" max="7169" width="2.125" style="1" customWidth="1"/>
    <col min="7170" max="7424" width="4.25" style="1"/>
    <col min="7425" max="7425" width="2.125" style="1" customWidth="1"/>
    <col min="7426" max="7680" width="4.25" style="1"/>
    <col min="7681" max="7681" width="2.125" style="1" customWidth="1"/>
    <col min="7682" max="7936" width="4.25" style="1"/>
    <col min="7937" max="7937" width="2.125" style="1" customWidth="1"/>
    <col min="7938" max="8192" width="4.25" style="1"/>
    <col min="8193" max="8193" width="2.125" style="1" customWidth="1"/>
    <col min="8194" max="8448" width="4.25" style="1"/>
    <col min="8449" max="8449" width="2.125" style="1" customWidth="1"/>
    <col min="8450" max="8704" width="4.25" style="1"/>
    <col min="8705" max="8705" width="2.125" style="1" customWidth="1"/>
    <col min="8706" max="8960" width="4.25" style="1"/>
    <col min="8961" max="8961" width="2.125" style="1" customWidth="1"/>
    <col min="8962" max="9216" width="4.25" style="1"/>
    <col min="9217" max="9217" width="2.125" style="1" customWidth="1"/>
    <col min="9218" max="9472" width="4.25" style="1"/>
    <col min="9473" max="9473" width="2.125" style="1" customWidth="1"/>
    <col min="9474" max="9728" width="4.25" style="1"/>
    <col min="9729" max="9729" width="2.125" style="1" customWidth="1"/>
    <col min="9730" max="9984" width="4.25" style="1"/>
    <col min="9985" max="9985" width="2.125" style="1" customWidth="1"/>
    <col min="9986" max="10240" width="4.25" style="1"/>
    <col min="10241" max="10241" width="2.125" style="1" customWidth="1"/>
    <col min="10242" max="10496" width="4.25" style="1"/>
    <col min="10497" max="10497" width="2.125" style="1" customWidth="1"/>
    <col min="10498" max="10752" width="4.25" style="1"/>
    <col min="10753" max="10753" width="2.125" style="1" customWidth="1"/>
    <col min="10754" max="11008" width="4.25" style="1"/>
    <col min="11009" max="11009" width="2.125" style="1" customWidth="1"/>
    <col min="11010" max="11264" width="4.25" style="1"/>
    <col min="11265" max="11265" width="2.125" style="1" customWidth="1"/>
    <col min="11266" max="11520" width="4.25" style="1"/>
    <col min="11521" max="11521" width="2.125" style="1" customWidth="1"/>
    <col min="11522" max="11776" width="4.25" style="1"/>
    <col min="11777" max="11777" width="2.125" style="1" customWidth="1"/>
    <col min="11778" max="12032" width="4.25" style="1"/>
    <col min="12033" max="12033" width="2.125" style="1" customWidth="1"/>
    <col min="12034" max="12288" width="4.25" style="1"/>
    <col min="12289" max="12289" width="2.125" style="1" customWidth="1"/>
    <col min="12290" max="12544" width="4.25" style="1"/>
    <col min="12545" max="12545" width="2.125" style="1" customWidth="1"/>
    <col min="12546" max="12800" width="4.25" style="1"/>
    <col min="12801" max="12801" width="2.125" style="1" customWidth="1"/>
    <col min="12802" max="13056" width="4.25" style="1"/>
    <col min="13057" max="13057" width="2.125" style="1" customWidth="1"/>
    <col min="13058" max="13312" width="4.25" style="1"/>
    <col min="13313" max="13313" width="2.125" style="1" customWidth="1"/>
    <col min="13314" max="13568" width="4.25" style="1"/>
    <col min="13569" max="13569" width="2.125" style="1" customWidth="1"/>
    <col min="13570" max="13824" width="4.25" style="1"/>
    <col min="13825" max="13825" width="2.125" style="1" customWidth="1"/>
    <col min="13826" max="14080" width="4.25" style="1"/>
    <col min="14081" max="14081" width="2.125" style="1" customWidth="1"/>
    <col min="14082" max="14336" width="4.25" style="1"/>
    <col min="14337" max="14337" width="2.125" style="1" customWidth="1"/>
    <col min="14338" max="14592" width="4.25" style="1"/>
    <col min="14593" max="14593" width="2.125" style="1" customWidth="1"/>
    <col min="14594" max="14848" width="4.25" style="1"/>
    <col min="14849" max="14849" width="2.125" style="1" customWidth="1"/>
    <col min="14850" max="15104" width="4.25" style="1"/>
    <col min="15105" max="15105" width="2.125" style="1" customWidth="1"/>
    <col min="15106" max="15360" width="4.25" style="1"/>
    <col min="15361" max="15361" width="2.125" style="1" customWidth="1"/>
    <col min="15362" max="15616" width="4.25" style="1"/>
    <col min="15617" max="15617" width="2.125" style="1" customWidth="1"/>
    <col min="15618" max="15872" width="4.25" style="1"/>
    <col min="15873" max="15873" width="2.125" style="1" customWidth="1"/>
    <col min="15874" max="16128" width="4.25" style="1"/>
    <col min="16129" max="16129" width="2.125" style="1" customWidth="1"/>
    <col min="16130" max="16384" width="4.25" style="1"/>
  </cols>
  <sheetData>
    <row r="1" spans="2:34" ht="45" customHeight="1" x14ac:dyDescent="0.15">
      <c r="B1" s="169" t="s">
        <v>0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</row>
    <row r="2" spans="2:34" ht="12.75" thickBot="1" x14ac:dyDescent="0.2">
      <c r="B2" s="178">
        <f ca="1">TODAY()</f>
        <v>46113</v>
      </c>
      <c r="C2" s="179"/>
      <c r="D2" s="179"/>
    </row>
    <row r="3" spans="2:34" ht="24" customHeight="1" thickBot="1" x14ac:dyDescent="0.2">
      <c r="B3" s="170" t="s">
        <v>1</v>
      </c>
      <c r="C3" s="171"/>
      <c r="D3" s="171"/>
      <c r="E3" s="172">
        <v>43252</v>
      </c>
      <c r="F3" s="172"/>
      <c r="G3" s="172"/>
      <c r="H3" s="172"/>
      <c r="I3" s="172"/>
      <c r="J3" s="172"/>
      <c r="K3" s="172"/>
      <c r="L3" s="171" t="s">
        <v>2</v>
      </c>
      <c r="M3" s="171"/>
      <c r="N3" s="171"/>
      <c r="O3" s="172"/>
      <c r="P3" s="172"/>
      <c r="Q3" s="172"/>
      <c r="R3" s="172"/>
      <c r="S3" s="172"/>
      <c r="T3" s="173"/>
      <c r="W3" s="142" t="s">
        <v>75</v>
      </c>
      <c r="X3" s="140"/>
      <c r="Y3" s="140"/>
      <c r="Z3" s="141"/>
      <c r="AA3" s="142" t="s">
        <v>74</v>
      </c>
      <c r="AB3" s="140"/>
      <c r="AC3" s="140"/>
      <c r="AD3" s="141"/>
      <c r="AE3" s="142" t="s">
        <v>1942</v>
      </c>
      <c r="AF3" s="140"/>
      <c r="AG3" s="140"/>
      <c r="AH3" s="141"/>
    </row>
    <row r="4" spans="2:34" ht="24" customHeight="1" thickBot="1" x14ac:dyDescent="0.2"/>
    <row r="5" spans="2:34" ht="19.5" customHeight="1" x14ac:dyDescent="0.15">
      <c r="B5" s="174" t="s">
        <v>3</v>
      </c>
      <c r="C5" s="175"/>
      <c r="D5" s="175"/>
      <c r="E5" s="176" t="s">
        <v>2087</v>
      </c>
      <c r="F5" s="176"/>
      <c r="G5" s="176"/>
      <c r="H5" s="176"/>
      <c r="I5" s="176"/>
      <c r="J5" s="176"/>
      <c r="K5" s="176"/>
      <c r="L5" s="175" t="s">
        <v>29</v>
      </c>
      <c r="M5" s="175"/>
      <c r="N5" s="175"/>
      <c r="O5" s="175"/>
      <c r="P5" s="175"/>
      <c r="Q5" s="175"/>
      <c r="R5" s="175" t="s">
        <v>4</v>
      </c>
      <c r="S5" s="175"/>
      <c r="T5" s="177"/>
    </row>
    <row r="6" spans="2:34" ht="19.5" customHeight="1" x14ac:dyDescent="0.15">
      <c r="B6" s="144" t="s">
        <v>5</v>
      </c>
      <c r="C6" s="145"/>
      <c r="D6" s="145"/>
      <c r="E6" s="168">
        <v>33615</v>
      </c>
      <c r="F6" s="168"/>
      <c r="G6" s="168"/>
      <c r="H6" s="168"/>
      <c r="I6" s="168"/>
      <c r="J6" s="168"/>
      <c r="K6" s="168"/>
      <c r="L6" s="145" t="s">
        <v>6</v>
      </c>
      <c r="M6" s="145"/>
      <c r="N6" s="145">
        <f ca="1">DATEDIF(E6,TODAY(),"y")</f>
        <v>34</v>
      </c>
      <c r="O6" s="145"/>
      <c r="P6" s="145"/>
      <c r="Q6" s="145"/>
      <c r="R6" s="145"/>
      <c r="S6" s="145"/>
      <c r="T6" s="152"/>
    </row>
    <row r="7" spans="2:34" ht="19.5" customHeight="1" x14ac:dyDescent="0.15">
      <c r="B7" s="144" t="s">
        <v>7</v>
      </c>
      <c r="C7" s="145"/>
      <c r="D7" s="145"/>
      <c r="E7" s="142" t="s">
        <v>2088</v>
      </c>
      <c r="F7" s="140"/>
      <c r="G7" s="140"/>
      <c r="H7" s="140"/>
      <c r="I7" s="140"/>
      <c r="J7" s="140"/>
      <c r="K7" s="140"/>
      <c r="L7" s="142" t="s">
        <v>35</v>
      </c>
      <c r="M7" s="141"/>
      <c r="N7" s="150">
        <f ca="1">(B2-E3)/365</f>
        <v>7.838356164383562</v>
      </c>
      <c r="O7" s="138"/>
      <c r="P7" s="138"/>
      <c r="Q7" s="151"/>
      <c r="R7" s="145"/>
      <c r="S7" s="145"/>
      <c r="T7" s="152"/>
    </row>
    <row r="8" spans="2:34" ht="19.5" customHeight="1" x14ac:dyDescent="0.15">
      <c r="B8" s="144" t="s">
        <v>8</v>
      </c>
      <c r="C8" s="145"/>
      <c r="D8" s="145"/>
      <c r="E8" s="142" t="s">
        <v>2089</v>
      </c>
      <c r="F8" s="140"/>
      <c r="G8" s="140"/>
      <c r="H8" s="140"/>
      <c r="I8" s="140"/>
      <c r="J8" s="141"/>
      <c r="K8" s="153" t="s">
        <v>2090</v>
      </c>
      <c r="L8" s="153"/>
      <c r="M8" s="153"/>
      <c r="N8" s="153"/>
      <c r="O8" s="153"/>
      <c r="P8" s="153"/>
      <c r="Q8" s="149"/>
      <c r="R8" s="145"/>
      <c r="S8" s="145"/>
      <c r="T8" s="152"/>
    </row>
    <row r="9" spans="2:34" ht="19.5" customHeight="1" x14ac:dyDescent="0.15">
      <c r="B9" s="144" t="s">
        <v>9</v>
      </c>
      <c r="C9" s="145"/>
      <c r="D9" s="145"/>
      <c r="E9" s="189" t="s">
        <v>2091</v>
      </c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45"/>
      <c r="S9" s="145"/>
      <c r="T9" s="152"/>
    </row>
    <row r="10" spans="2:34" ht="19.5" customHeight="1" x14ac:dyDescent="0.15">
      <c r="B10" s="144" t="s">
        <v>10</v>
      </c>
      <c r="C10" s="145"/>
      <c r="D10" s="145"/>
      <c r="E10" s="145" t="s">
        <v>2092</v>
      </c>
      <c r="F10" s="145"/>
      <c r="G10" s="145"/>
      <c r="H10" s="145"/>
      <c r="I10" s="145"/>
      <c r="J10" s="145"/>
      <c r="K10" s="145"/>
      <c r="L10" s="145"/>
      <c r="M10" s="145" t="s">
        <v>67</v>
      </c>
      <c r="N10" s="145"/>
      <c r="O10" s="145"/>
      <c r="P10" s="145"/>
      <c r="Q10" s="145"/>
      <c r="R10" s="145"/>
      <c r="S10" s="145"/>
      <c r="T10" s="152"/>
    </row>
    <row r="11" spans="2:34" ht="19.5" customHeight="1" x14ac:dyDescent="0.15">
      <c r="B11" s="144" t="s">
        <v>11</v>
      </c>
      <c r="C11" s="145"/>
      <c r="D11" s="145"/>
      <c r="E11" s="145" t="s">
        <v>12</v>
      </c>
      <c r="F11" s="145"/>
      <c r="G11" s="145"/>
      <c r="H11" s="145"/>
      <c r="I11" s="145"/>
      <c r="J11" s="145" t="s">
        <v>13</v>
      </c>
      <c r="K11" s="145"/>
      <c r="L11" s="145"/>
      <c r="M11" s="145"/>
      <c r="N11" s="145"/>
      <c r="O11" s="145" t="s">
        <v>14</v>
      </c>
      <c r="P11" s="145"/>
      <c r="Q11" s="145"/>
      <c r="R11" s="145"/>
      <c r="S11" s="145"/>
      <c r="T11" s="152"/>
    </row>
    <row r="12" spans="2:34" ht="19.5" customHeight="1" x14ac:dyDescent="0.15">
      <c r="B12" s="144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52"/>
    </row>
    <row r="13" spans="2:34" ht="19.5" customHeight="1" x14ac:dyDescent="0.15">
      <c r="B13" s="144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52"/>
    </row>
    <row r="14" spans="2:34" ht="19.5" customHeight="1" x14ac:dyDescent="0.15">
      <c r="B14" s="144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52"/>
    </row>
    <row r="15" spans="2:34" s="2" customFormat="1" ht="19.5" customHeight="1" x14ac:dyDescent="0.3">
      <c r="B15" s="144" t="s">
        <v>15</v>
      </c>
      <c r="C15" s="145"/>
      <c r="D15" s="145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7"/>
    </row>
    <row r="16" spans="2:34" s="2" customFormat="1" ht="19.5" customHeight="1" x14ac:dyDescent="0.3">
      <c r="B16" s="144"/>
      <c r="C16" s="145"/>
      <c r="D16" s="145"/>
      <c r="E16" s="145" t="s">
        <v>16</v>
      </c>
      <c r="F16" s="145"/>
      <c r="G16" s="145"/>
      <c r="H16" s="145"/>
      <c r="I16" s="145"/>
      <c r="J16" s="145"/>
      <c r="K16" s="145"/>
      <c r="L16" s="145"/>
      <c r="M16" s="145"/>
      <c r="N16" s="145" t="s">
        <v>17</v>
      </c>
      <c r="O16" s="145"/>
      <c r="P16" s="145"/>
      <c r="Q16" s="145"/>
      <c r="R16" s="145"/>
      <c r="S16" s="145"/>
      <c r="T16" s="152"/>
    </row>
    <row r="17" spans="2:20" s="2" customFormat="1" ht="19.5" customHeight="1" x14ac:dyDescent="0.3">
      <c r="B17" s="144"/>
      <c r="C17" s="145"/>
      <c r="D17" s="145"/>
      <c r="E17" s="145" t="s">
        <v>18</v>
      </c>
      <c r="F17" s="145"/>
      <c r="G17" s="145"/>
      <c r="H17" s="145"/>
      <c r="I17" s="145"/>
      <c r="J17" s="145"/>
      <c r="K17" s="145"/>
      <c r="L17" s="145"/>
      <c r="M17" s="145"/>
      <c r="N17" s="145" t="s">
        <v>19</v>
      </c>
      <c r="O17" s="145"/>
      <c r="P17" s="145"/>
      <c r="Q17" s="145"/>
      <c r="R17" s="145"/>
      <c r="S17" s="145"/>
      <c r="T17" s="152"/>
    </row>
    <row r="18" spans="2:20" ht="19.5" customHeight="1" x14ac:dyDescent="0.15">
      <c r="B18" s="144" t="s">
        <v>20</v>
      </c>
      <c r="C18" s="145"/>
      <c r="D18" s="145"/>
      <c r="E18" s="142" t="s">
        <v>16</v>
      </c>
      <c r="F18" s="140"/>
      <c r="G18" s="140"/>
      <c r="H18" s="140"/>
      <c r="I18" s="140" t="s">
        <v>33</v>
      </c>
      <c r="J18" s="140"/>
      <c r="K18" s="140"/>
      <c r="L18" s="140"/>
      <c r="M18" s="141"/>
      <c r="N18" s="145" t="s">
        <v>21</v>
      </c>
      <c r="O18" s="145"/>
      <c r="P18" s="145"/>
      <c r="Q18" s="145" t="s">
        <v>73</v>
      </c>
      <c r="R18" s="145"/>
      <c r="S18" s="145"/>
      <c r="T18" s="152"/>
    </row>
    <row r="19" spans="2:20" ht="19.5" customHeight="1" x14ac:dyDescent="0.15">
      <c r="B19" s="144"/>
      <c r="C19" s="145"/>
      <c r="D19" s="145"/>
      <c r="E19" s="142" t="s">
        <v>2093</v>
      </c>
      <c r="F19" s="140"/>
      <c r="G19" s="140"/>
      <c r="H19" s="141"/>
      <c r="I19" s="148" t="s">
        <v>2094</v>
      </c>
      <c r="J19" s="153"/>
      <c r="K19" s="149"/>
      <c r="L19" s="153" t="s">
        <v>2095</v>
      </c>
      <c r="M19" s="149"/>
      <c r="N19" s="145">
        <v>2011</v>
      </c>
      <c r="O19" s="145"/>
      <c r="P19" s="145"/>
      <c r="Q19" s="145" t="s">
        <v>70</v>
      </c>
      <c r="R19" s="145"/>
      <c r="S19" s="145"/>
      <c r="T19" s="152"/>
    </row>
    <row r="20" spans="2:20" ht="19.5" customHeight="1" x14ac:dyDescent="0.15">
      <c r="B20" s="144"/>
      <c r="C20" s="145"/>
      <c r="D20" s="145"/>
      <c r="E20" s="142" t="s">
        <v>2096</v>
      </c>
      <c r="F20" s="140"/>
      <c r="G20" s="140"/>
      <c r="H20" s="141"/>
      <c r="I20" s="142" t="s">
        <v>2097</v>
      </c>
      <c r="J20" s="140"/>
      <c r="K20" s="141"/>
      <c r="L20" s="140" t="s">
        <v>2098</v>
      </c>
      <c r="M20" s="141"/>
      <c r="N20" s="145">
        <v>2015</v>
      </c>
      <c r="O20" s="145"/>
      <c r="P20" s="145"/>
      <c r="Q20" s="145"/>
      <c r="R20" s="145"/>
      <c r="S20" s="145"/>
      <c r="T20" s="152"/>
    </row>
    <row r="21" spans="2:20" ht="19.5" customHeight="1" x14ac:dyDescent="0.15">
      <c r="B21" s="144"/>
      <c r="C21" s="145"/>
      <c r="D21" s="145"/>
      <c r="E21" s="142"/>
      <c r="F21" s="140"/>
      <c r="G21" s="140"/>
      <c r="H21" s="141"/>
      <c r="I21" s="142"/>
      <c r="J21" s="140"/>
      <c r="K21" s="141"/>
      <c r="L21" s="140"/>
      <c r="M21" s="141"/>
      <c r="N21" s="145"/>
      <c r="O21" s="145"/>
      <c r="P21" s="145"/>
      <c r="Q21" s="145"/>
      <c r="R21" s="145"/>
      <c r="S21" s="145"/>
      <c r="T21" s="152"/>
    </row>
    <row r="22" spans="2:20" ht="19.5" customHeight="1" x14ac:dyDescent="0.15">
      <c r="B22" s="144"/>
      <c r="C22" s="145"/>
      <c r="D22" s="145"/>
      <c r="E22" s="142"/>
      <c r="F22" s="140"/>
      <c r="G22" s="140"/>
      <c r="H22" s="141"/>
      <c r="I22" s="142"/>
      <c r="J22" s="140"/>
      <c r="K22" s="141"/>
      <c r="L22" s="140"/>
      <c r="M22" s="141"/>
      <c r="N22" s="145"/>
      <c r="O22" s="145"/>
      <c r="P22" s="145"/>
      <c r="Q22" s="145"/>
      <c r="R22" s="145"/>
      <c r="S22" s="145"/>
      <c r="T22" s="152"/>
    </row>
    <row r="23" spans="2:20" ht="19.5" customHeight="1" x14ac:dyDescent="0.15">
      <c r="B23" s="157" t="s">
        <v>22</v>
      </c>
      <c r="C23" s="158"/>
      <c r="D23" s="159"/>
      <c r="E23" s="142" t="s">
        <v>40</v>
      </c>
      <c r="F23" s="140"/>
      <c r="G23" s="140"/>
      <c r="H23" s="140"/>
      <c r="I23" s="140"/>
      <c r="J23" s="141"/>
      <c r="K23" s="140" t="s">
        <v>39</v>
      </c>
      <c r="L23" s="140"/>
      <c r="M23" s="141"/>
      <c r="N23" s="140" t="s">
        <v>50</v>
      </c>
      <c r="O23" s="141"/>
      <c r="P23" s="140" t="s">
        <v>41</v>
      </c>
      <c r="Q23" s="141"/>
      <c r="R23" s="140" t="s">
        <v>49</v>
      </c>
      <c r="S23" s="140"/>
      <c r="T23" s="143"/>
    </row>
    <row r="24" spans="2:20" ht="19.5" customHeight="1" x14ac:dyDescent="0.15">
      <c r="B24" s="160"/>
      <c r="C24" s="161"/>
      <c r="D24" s="162"/>
      <c r="E24" s="155"/>
      <c r="F24" s="140"/>
      <c r="G24" s="141"/>
      <c r="H24" s="155"/>
      <c r="I24" s="140"/>
      <c r="J24" s="141"/>
      <c r="K24" s="142"/>
      <c r="L24" s="140"/>
      <c r="M24" s="141"/>
      <c r="N24" s="153"/>
      <c r="O24" s="149"/>
      <c r="P24" s="140"/>
      <c r="Q24" s="141"/>
      <c r="R24" s="138">
        <f>(H24-E24)/365</f>
        <v>0</v>
      </c>
      <c r="S24" s="138"/>
      <c r="T24" s="139"/>
    </row>
    <row r="25" spans="2:20" ht="19.5" customHeight="1" x14ac:dyDescent="0.15">
      <c r="B25" s="160"/>
      <c r="C25" s="161"/>
      <c r="D25" s="162"/>
      <c r="E25" s="155"/>
      <c r="F25" s="140"/>
      <c r="G25" s="141"/>
      <c r="H25" s="155"/>
      <c r="I25" s="140"/>
      <c r="J25" s="141"/>
      <c r="K25" s="142"/>
      <c r="L25" s="140"/>
      <c r="M25" s="141"/>
      <c r="N25" s="148"/>
      <c r="O25" s="149"/>
      <c r="P25" s="142"/>
      <c r="Q25" s="141"/>
      <c r="R25" s="138">
        <f t="shared" ref="R25:R26" si="0">(H25-E25)/365</f>
        <v>0</v>
      </c>
      <c r="S25" s="138"/>
      <c r="T25" s="139"/>
    </row>
    <row r="26" spans="2:20" ht="19.5" customHeight="1" x14ac:dyDescent="0.15">
      <c r="B26" s="160"/>
      <c r="C26" s="161"/>
      <c r="D26" s="162"/>
      <c r="E26" s="155"/>
      <c r="F26" s="140"/>
      <c r="G26" s="141"/>
      <c r="H26" s="155"/>
      <c r="I26" s="140"/>
      <c r="J26" s="141"/>
      <c r="K26" s="142"/>
      <c r="L26" s="140"/>
      <c r="M26" s="141"/>
      <c r="N26" s="148"/>
      <c r="O26" s="149"/>
      <c r="P26" s="142"/>
      <c r="Q26" s="141"/>
      <c r="R26" s="138">
        <f t="shared" si="0"/>
        <v>0</v>
      </c>
      <c r="S26" s="138"/>
      <c r="T26" s="139"/>
    </row>
    <row r="27" spans="2:20" ht="19.5" customHeight="1" x14ac:dyDescent="0.15">
      <c r="B27" s="160"/>
      <c r="C27" s="161"/>
      <c r="D27" s="162"/>
      <c r="E27" s="155"/>
      <c r="F27" s="140"/>
      <c r="G27" s="141"/>
      <c r="H27" s="155"/>
      <c r="I27" s="140"/>
      <c r="J27" s="141"/>
      <c r="K27" s="142"/>
      <c r="L27" s="140"/>
      <c r="M27" s="141"/>
      <c r="N27" s="153"/>
      <c r="O27" s="149"/>
      <c r="P27" s="140"/>
      <c r="Q27" s="141"/>
      <c r="R27" s="138"/>
      <c r="S27" s="138"/>
      <c r="T27" s="139"/>
    </row>
    <row r="28" spans="2:20" ht="19.5" customHeight="1" x14ac:dyDescent="0.15">
      <c r="B28" s="160"/>
      <c r="C28" s="161"/>
      <c r="D28" s="162"/>
      <c r="E28" s="155"/>
      <c r="F28" s="140"/>
      <c r="G28" s="141"/>
      <c r="H28" s="155"/>
      <c r="I28" s="140"/>
      <c r="J28" s="141"/>
      <c r="K28" s="142"/>
      <c r="L28" s="140"/>
      <c r="M28" s="141"/>
      <c r="N28" s="153"/>
      <c r="O28" s="149"/>
      <c r="P28" s="140"/>
      <c r="Q28" s="141"/>
      <c r="R28" s="138"/>
      <c r="S28" s="138"/>
      <c r="T28" s="139"/>
    </row>
    <row r="29" spans="2:20" ht="19.5" customHeight="1" x14ac:dyDescent="0.15">
      <c r="B29" s="163"/>
      <c r="C29" s="164"/>
      <c r="D29" s="165"/>
      <c r="E29" s="142"/>
      <c r="F29" s="140"/>
      <c r="G29" s="141"/>
      <c r="H29" s="142"/>
      <c r="I29" s="140"/>
      <c r="J29" s="141"/>
      <c r="K29" s="142"/>
      <c r="L29" s="140"/>
      <c r="M29" s="141"/>
      <c r="N29" s="140"/>
      <c r="O29" s="141"/>
      <c r="P29" s="142" t="s">
        <v>23</v>
      </c>
      <c r="Q29" s="141"/>
      <c r="R29" s="150">
        <f>SUM(R24:T28)</f>
        <v>0</v>
      </c>
      <c r="S29" s="140"/>
      <c r="T29" s="143"/>
    </row>
    <row r="30" spans="2:20" ht="19.5" customHeight="1" x14ac:dyDescent="0.15">
      <c r="B30" s="144" t="s">
        <v>24</v>
      </c>
      <c r="C30" s="145"/>
      <c r="D30" s="145"/>
      <c r="E30" s="145" t="s">
        <v>25</v>
      </c>
      <c r="F30" s="145"/>
      <c r="G30" s="145"/>
      <c r="H30" s="145" t="s">
        <v>26</v>
      </c>
      <c r="I30" s="145"/>
      <c r="J30" s="145" t="s">
        <v>56</v>
      </c>
      <c r="K30" s="145"/>
      <c r="L30" s="145"/>
      <c r="M30" s="145" t="s">
        <v>27</v>
      </c>
      <c r="N30" s="145"/>
      <c r="O30" s="145"/>
      <c r="P30" s="145" t="s">
        <v>57</v>
      </c>
      <c r="Q30" s="145"/>
      <c r="R30" s="145"/>
      <c r="S30" s="145" t="s">
        <v>61</v>
      </c>
      <c r="T30" s="152"/>
    </row>
    <row r="31" spans="2:20" ht="19.5" customHeight="1" x14ac:dyDescent="0.15">
      <c r="B31" s="144"/>
      <c r="C31" s="145"/>
      <c r="D31" s="145"/>
      <c r="E31" s="142"/>
      <c r="F31" s="140"/>
      <c r="G31" s="141"/>
      <c r="H31" s="142"/>
      <c r="I31" s="141"/>
      <c r="J31" s="155"/>
      <c r="K31" s="140"/>
      <c r="L31" s="141"/>
      <c r="M31" s="142"/>
      <c r="N31" s="140"/>
      <c r="O31" s="141"/>
      <c r="P31" s="142"/>
      <c r="Q31" s="140"/>
      <c r="R31" s="141"/>
      <c r="S31" s="142"/>
      <c r="T31" s="143"/>
    </row>
    <row r="32" spans="2:20" ht="19.5" customHeight="1" x14ac:dyDescent="0.15">
      <c r="B32" s="144"/>
      <c r="C32" s="145"/>
      <c r="D32" s="145"/>
      <c r="E32" s="145"/>
      <c r="F32" s="145"/>
      <c r="G32" s="145"/>
      <c r="H32" s="145"/>
      <c r="I32" s="145"/>
      <c r="J32" s="154"/>
      <c r="K32" s="145"/>
      <c r="L32" s="145"/>
      <c r="M32" s="145"/>
      <c r="N32" s="145"/>
      <c r="O32" s="145"/>
      <c r="P32" s="145"/>
      <c r="Q32" s="145"/>
      <c r="R32" s="145"/>
      <c r="S32" s="145"/>
      <c r="T32" s="152"/>
    </row>
    <row r="33" spans="2:20" ht="19.5" customHeight="1" x14ac:dyDescent="0.15">
      <c r="B33" s="144"/>
      <c r="C33" s="145"/>
      <c r="D33" s="145"/>
      <c r="E33" s="145"/>
      <c r="F33" s="145"/>
      <c r="G33" s="145"/>
      <c r="H33" s="145"/>
      <c r="I33" s="145"/>
      <c r="J33" s="154"/>
      <c r="K33" s="145"/>
      <c r="L33" s="145"/>
      <c r="M33" s="145"/>
      <c r="N33" s="145"/>
      <c r="O33" s="145"/>
      <c r="P33" s="145"/>
      <c r="Q33" s="145"/>
      <c r="R33" s="145"/>
      <c r="S33" s="145"/>
      <c r="T33" s="152"/>
    </row>
    <row r="34" spans="2:20" ht="19.5" customHeight="1" x14ac:dyDescent="0.15">
      <c r="B34" s="144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52"/>
    </row>
    <row r="35" spans="2:20" ht="19.5" customHeight="1" thickBot="1" x14ac:dyDescent="0.2">
      <c r="B35" s="146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56"/>
    </row>
  </sheetData>
  <mergeCells count="159">
    <mergeCell ref="E34:G34"/>
    <mergeCell ref="H34:I34"/>
    <mergeCell ref="J34:L34"/>
    <mergeCell ref="M34:O34"/>
    <mergeCell ref="P34:R34"/>
    <mergeCell ref="S34:T34"/>
    <mergeCell ref="S32:T32"/>
    <mergeCell ref="E33:G33"/>
    <mergeCell ref="H33:I33"/>
    <mergeCell ref="J33:L33"/>
    <mergeCell ref="M33:O33"/>
    <mergeCell ref="P33:R33"/>
    <mergeCell ref="S33:T33"/>
    <mergeCell ref="S30:T30"/>
    <mergeCell ref="E31:G31"/>
    <mergeCell ref="H31:I31"/>
    <mergeCell ref="J31:L31"/>
    <mergeCell ref="M31:O31"/>
    <mergeCell ref="P31:R31"/>
    <mergeCell ref="S31:T31"/>
    <mergeCell ref="B30:D35"/>
    <mergeCell ref="E30:G30"/>
    <mergeCell ref="H30:I30"/>
    <mergeCell ref="J30:L30"/>
    <mergeCell ref="M30:O30"/>
    <mergeCell ref="P30:R30"/>
    <mergeCell ref="E32:G32"/>
    <mergeCell ref="H32:I32"/>
    <mergeCell ref="J32:L32"/>
    <mergeCell ref="M32:O32"/>
    <mergeCell ref="P32:R32"/>
    <mergeCell ref="E35:G35"/>
    <mergeCell ref="H35:I35"/>
    <mergeCell ref="J35:L35"/>
    <mergeCell ref="M35:O35"/>
    <mergeCell ref="P35:R35"/>
    <mergeCell ref="S35:T35"/>
    <mergeCell ref="K29:M29"/>
    <mergeCell ref="N29:O29"/>
    <mergeCell ref="P29:Q29"/>
    <mergeCell ref="R29:T29"/>
    <mergeCell ref="E28:G28"/>
    <mergeCell ref="H28:J28"/>
    <mergeCell ref="K28:M28"/>
    <mergeCell ref="N28:O28"/>
    <mergeCell ref="P28:Q28"/>
    <mergeCell ref="R28:T28"/>
    <mergeCell ref="B23:D29"/>
    <mergeCell ref="E23:J23"/>
    <mergeCell ref="K23:M23"/>
    <mergeCell ref="N23:O23"/>
    <mergeCell ref="P23:Q23"/>
    <mergeCell ref="R23:T23"/>
    <mergeCell ref="E24:G24"/>
    <mergeCell ref="H24:J24"/>
    <mergeCell ref="K24:M24"/>
    <mergeCell ref="N24:O24"/>
    <mergeCell ref="E27:G27"/>
    <mergeCell ref="H27:J27"/>
    <mergeCell ref="K27:M27"/>
    <mergeCell ref="N27:O27"/>
    <mergeCell ref="P27:Q27"/>
    <mergeCell ref="R27:T27"/>
    <mergeCell ref="E26:G26"/>
    <mergeCell ref="H26:J26"/>
    <mergeCell ref="K26:M26"/>
    <mergeCell ref="N26:O26"/>
    <mergeCell ref="P26:Q26"/>
    <mergeCell ref="R26:T26"/>
    <mergeCell ref="E29:G29"/>
    <mergeCell ref="H29:J29"/>
    <mergeCell ref="E22:H22"/>
    <mergeCell ref="I22:K22"/>
    <mergeCell ref="L22:M22"/>
    <mergeCell ref="N22:P22"/>
    <mergeCell ref="Q22:T22"/>
    <mergeCell ref="P24:Q24"/>
    <mergeCell ref="R24:T24"/>
    <mergeCell ref="E25:G25"/>
    <mergeCell ref="H25:J25"/>
    <mergeCell ref="K25:M25"/>
    <mergeCell ref="N25:O25"/>
    <mergeCell ref="P25:Q25"/>
    <mergeCell ref="R25:T25"/>
    <mergeCell ref="E17:F17"/>
    <mergeCell ref="G17:M17"/>
    <mergeCell ref="N17:P17"/>
    <mergeCell ref="Q17:T17"/>
    <mergeCell ref="B18:D22"/>
    <mergeCell ref="E18:H18"/>
    <mergeCell ref="I18:M18"/>
    <mergeCell ref="N18:P18"/>
    <mergeCell ref="Q18:T18"/>
    <mergeCell ref="E19:H19"/>
    <mergeCell ref="I19:K19"/>
    <mergeCell ref="L19:M19"/>
    <mergeCell ref="N19:P19"/>
    <mergeCell ref="Q19:T19"/>
    <mergeCell ref="E20:H20"/>
    <mergeCell ref="I20:K20"/>
    <mergeCell ref="L20:M20"/>
    <mergeCell ref="N20:P20"/>
    <mergeCell ref="Q20:T20"/>
    <mergeCell ref="E21:H21"/>
    <mergeCell ref="I21:K21"/>
    <mergeCell ref="L21:M21"/>
    <mergeCell ref="N21:P21"/>
    <mergeCell ref="Q21:T21"/>
    <mergeCell ref="B10:D10"/>
    <mergeCell ref="E10:L10"/>
    <mergeCell ref="M10:O10"/>
    <mergeCell ref="P10:T10"/>
    <mergeCell ref="R13:T13"/>
    <mergeCell ref="E14:I14"/>
    <mergeCell ref="J14:N14"/>
    <mergeCell ref="R14:T14"/>
    <mergeCell ref="B15:D17"/>
    <mergeCell ref="E15:T15"/>
    <mergeCell ref="E16:F16"/>
    <mergeCell ref="G16:M16"/>
    <mergeCell ref="N16:P16"/>
    <mergeCell ref="Q16:T16"/>
    <mergeCell ref="B11:D14"/>
    <mergeCell ref="E11:I11"/>
    <mergeCell ref="J11:N11"/>
    <mergeCell ref="O11:Q14"/>
    <mergeCell ref="R11:T11"/>
    <mergeCell ref="E12:I12"/>
    <mergeCell ref="J12:N12"/>
    <mergeCell ref="R12:T12"/>
    <mergeCell ref="E13:I13"/>
    <mergeCell ref="J13:N13"/>
    <mergeCell ref="W3:Z3"/>
    <mergeCell ref="AA3:AD3"/>
    <mergeCell ref="AE3:AH3"/>
    <mergeCell ref="B5:D5"/>
    <mergeCell ref="E5:K5"/>
    <mergeCell ref="L5:M5"/>
    <mergeCell ref="N5:Q5"/>
    <mergeCell ref="R5:T9"/>
    <mergeCell ref="B6:D6"/>
    <mergeCell ref="E6:K6"/>
    <mergeCell ref="B8:D8"/>
    <mergeCell ref="E8:J8"/>
    <mergeCell ref="K8:Q8"/>
    <mergeCell ref="B9:D9"/>
    <mergeCell ref="E9:Q9"/>
    <mergeCell ref="B1:T1"/>
    <mergeCell ref="B2:D2"/>
    <mergeCell ref="B3:D3"/>
    <mergeCell ref="E3:K3"/>
    <mergeCell ref="L3:N3"/>
    <mergeCell ref="O3:T3"/>
    <mergeCell ref="L6:M6"/>
    <mergeCell ref="N6:Q6"/>
    <mergeCell ref="B7:D7"/>
    <mergeCell ref="E7:K7"/>
    <mergeCell ref="L7:M7"/>
    <mergeCell ref="N7:Q7"/>
  </mergeCells>
  <phoneticPr fontId="1" type="noConversion"/>
  <pageMargins left="0.75" right="0.75" top="1" bottom="1" header="0.5" footer="0.5"/>
  <pageSetup paperSize="9" scale="9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5009" r:id="rId4" name="Check Box 1">
              <controlPr defaultSize="0" autoFill="0" autoLine="0" autoPict="0">
                <anchor moveWithCells="1">
                  <from>
                    <xdr:col>15</xdr:col>
                    <xdr:colOff>47625</xdr:colOff>
                    <xdr:row>9</xdr:row>
                    <xdr:rowOff>28575</xdr:rowOff>
                  </from>
                  <to>
                    <xdr:col>17</xdr:col>
                    <xdr:colOff>57150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010" r:id="rId5" name="Check Box 2">
              <controlPr defaultSize="0" autoFill="0" autoLine="0" autoPict="0">
                <anchor moveWithCells="1">
                  <from>
                    <xdr:col>17</xdr:col>
                    <xdr:colOff>238125</xdr:colOff>
                    <xdr:row>9</xdr:row>
                    <xdr:rowOff>28575</xdr:rowOff>
                  </from>
                  <to>
                    <xdr:col>19</xdr:col>
                    <xdr:colOff>247650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011" r:id="rId6" name="Check Box 3">
              <controlPr defaultSize="0" autoFill="0" autoLine="0" autoPict="0">
                <anchor moveWithCells="1">
                  <from>
                    <xdr:col>4</xdr:col>
                    <xdr:colOff>304800</xdr:colOff>
                    <xdr:row>14</xdr:row>
                    <xdr:rowOff>28575</xdr:rowOff>
                  </from>
                  <to>
                    <xdr:col>6</xdr:col>
                    <xdr:colOff>314325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5012" r:id="rId7" name="Check Box 4">
              <controlPr defaultSize="0" autoFill="0" autoLine="0" autoPict="0">
                <anchor moveWithCells="1">
                  <from>
                    <xdr:col>7</xdr:col>
                    <xdr:colOff>285750</xdr:colOff>
                    <xdr:row>14</xdr:row>
                    <xdr:rowOff>38100</xdr:rowOff>
                  </from>
                  <to>
                    <xdr:col>9</xdr:col>
                    <xdr:colOff>295275</xdr:colOff>
                    <xdr:row>14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87</vt:i4>
      </vt:variant>
      <vt:variant>
        <vt:lpstr>이름 지정된 범위</vt:lpstr>
      </vt:variant>
      <vt:variant>
        <vt:i4>8</vt:i4>
      </vt:variant>
    </vt:vector>
  </HeadingPairs>
  <TitlesOfParts>
    <vt:vector size="95" baseType="lpstr">
      <vt:lpstr>인사현황</vt:lpstr>
      <vt:lpstr>입퇴사현황</vt:lpstr>
      <vt:lpstr>년별 입퇴사 현황</vt:lpstr>
      <vt:lpstr>조경희</vt:lpstr>
      <vt:lpstr>김우찬</vt:lpstr>
      <vt:lpstr>강종태</vt:lpstr>
      <vt:lpstr>이상훈</vt:lpstr>
      <vt:lpstr>전연진</vt:lpstr>
      <vt:lpstr>유상욱</vt:lpstr>
      <vt:lpstr>송재완</vt:lpstr>
      <vt:lpstr>양현미</vt:lpstr>
      <vt:lpstr>심종주</vt:lpstr>
      <vt:lpstr>박민정</vt:lpstr>
      <vt:lpstr>최철호</vt:lpstr>
      <vt:lpstr>김진형</vt:lpstr>
      <vt:lpstr>김숙희</vt:lpstr>
      <vt:lpstr>김소라</vt:lpstr>
      <vt:lpstr>오우림</vt:lpstr>
      <vt:lpstr>박미영</vt:lpstr>
      <vt:lpstr>이동희</vt:lpstr>
      <vt:lpstr>최준석</vt:lpstr>
      <vt:lpstr>허철우</vt:lpstr>
      <vt:lpstr>장호경</vt:lpstr>
      <vt:lpstr>김현종</vt:lpstr>
      <vt:lpstr>구자홍</vt:lpstr>
      <vt:lpstr>지성구</vt:lpstr>
      <vt:lpstr>손주호</vt:lpstr>
      <vt:lpstr>김연경</vt:lpstr>
      <vt:lpstr>한정규</vt:lpstr>
      <vt:lpstr>최정우</vt:lpstr>
      <vt:lpstr>이준호</vt:lpstr>
      <vt:lpstr>이영주</vt:lpstr>
      <vt:lpstr>진하람</vt:lpstr>
      <vt:lpstr>김태경</vt:lpstr>
      <vt:lpstr>황대위_퇴사</vt:lpstr>
      <vt:lpstr>조성아_퇴사</vt:lpstr>
      <vt:lpstr>김문수_퇴사</vt:lpstr>
      <vt:lpstr>이화종_퇴사</vt:lpstr>
      <vt:lpstr>강규영_퇴사</vt:lpstr>
      <vt:lpstr>김종순_퇴사</vt:lpstr>
      <vt:lpstr>박유린_퇴사</vt:lpstr>
      <vt:lpstr>안다애_퇴사</vt:lpstr>
      <vt:lpstr>안영일_퇴사</vt:lpstr>
      <vt:lpstr>정용상_퇴사</vt:lpstr>
      <vt:lpstr>이치영_퇴사</vt:lpstr>
      <vt:lpstr>김형인_퇴사</vt:lpstr>
      <vt:lpstr>강철구_퇴사</vt:lpstr>
      <vt:lpstr>김혜진 퇴사</vt:lpstr>
      <vt:lpstr>이항녕_퇴사</vt:lpstr>
      <vt:lpstr>전선민_퇴사</vt:lpstr>
      <vt:lpstr>왕준표 퇴사</vt:lpstr>
      <vt:lpstr>김현주 퇴사</vt:lpstr>
      <vt:lpstr>김희진 퇴사</vt:lpstr>
      <vt:lpstr>이응희 퇴사</vt:lpstr>
      <vt:lpstr>조진성 퇴사</vt:lpstr>
      <vt:lpstr>김경열 퇴사</vt:lpstr>
      <vt:lpstr>강민영 퇴사</vt:lpstr>
      <vt:lpstr>정호은 퇴사</vt:lpstr>
      <vt:lpstr>박종주 퇴사</vt:lpstr>
      <vt:lpstr>박여진 퇴사</vt:lpstr>
      <vt:lpstr>이지현 퇴사</vt:lpstr>
      <vt:lpstr>최보나 퇴사</vt:lpstr>
      <vt:lpstr>강재석 퇴사</vt:lpstr>
      <vt:lpstr>유종찬 퇴사</vt:lpstr>
      <vt:lpstr>박용희 퇴사</vt:lpstr>
      <vt:lpstr>김란아 퇴사</vt:lpstr>
      <vt:lpstr>김세영 퇴사</vt:lpstr>
      <vt:lpstr>노정현 퇴사</vt:lpstr>
      <vt:lpstr>이종명 퇴사</vt:lpstr>
      <vt:lpstr>김재근_퇴사</vt:lpstr>
      <vt:lpstr>정혜영_퇴사</vt:lpstr>
      <vt:lpstr>유민재_퇴사</vt:lpstr>
      <vt:lpstr>오준영_퇴사</vt:lpstr>
      <vt:lpstr>배은서_퇴사</vt:lpstr>
      <vt:lpstr>명수진_퇴사</vt:lpstr>
      <vt:lpstr>마세영_퇴사</vt:lpstr>
      <vt:lpstr>김민식_퇴사</vt:lpstr>
      <vt:lpstr>박대헌_퇴사</vt:lpstr>
      <vt:lpstr>김용권_퇴사</vt:lpstr>
      <vt:lpstr>박대헌_퇴사(1)</vt:lpstr>
      <vt:lpstr>이우기_퇴사</vt:lpstr>
      <vt:lpstr>원혜인_퇴사</vt:lpstr>
      <vt:lpstr>심순자_퇴사</vt:lpstr>
      <vt:lpstr>이유미_퇴사</vt:lpstr>
      <vt:lpstr>김길중_퇴사</vt:lpstr>
      <vt:lpstr>유기선_퇴사</vt:lpstr>
      <vt:lpstr>이승희_퇴사</vt:lpstr>
      <vt:lpstr>김태경!Print_Area</vt:lpstr>
      <vt:lpstr>이영주!Print_Area</vt:lpstr>
      <vt:lpstr>이준호!Print_Area</vt:lpstr>
      <vt:lpstr>인사현황!Print_Area</vt:lpstr>
      <vt:lpstr>입퇴사현황!Print_Area</vt:lpstr>
      <vt:lpstr>진하람!Print_Area</vt:lpstr>
      <vt:lpstr>최정우!Print_Area</vt:lpstr>
      <vt:lpstr>황대위_퇴사!Print_Area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woogi</dc:creator>
  <cp:lastModifiedBy>오메가포인트03</cp:lastModifiedBy>
  <cp:lastPrinted>2024-11-11T00:06:47Z</cp:lastPrinted>
  <dcterms:created xsi:type="dcterms:W3CDTF">2012-01-13T01:27:33Z</dcterms:created>
  <dcterms:modified xsi:type="dcterms:W3CDTF">2026-03-31T22:58:11Z</dcterms:modified>
</cp:coreProperties>
</file>