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3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<sst xmlns="http://schemas.openxmlformats.org/spreadsheetml/2006/main" count="229" uniqueCount="101">
  <si>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</si>
  <si>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</si>
  <si>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</si>
  <si>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</si>
  <si>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</si>
  <si>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Armor Total</t>
  </si>
  <si>
    <t xml:space="preserve">Base Combined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</si>
  <si>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</si>
  <si>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</si>
  <si>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</si>
  <si>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</si>
  <si>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Armor Total for an Enemy</t>
  </si>
  <si>
    <t xml:space="preserve">Highest Combined Total for an Enemy</t>
  </si>
  <si>
    <t xml:space="preserve">Additional Upgrades</t>
  </si>
  <si>
    <t xml:space="preserve">Highest Combined Total for a Player</t>
  </si>
  <si>
    <t xml:space="preserve">Level Highest Player Total Can Be Crafted</t>
  </si>
  <si>
    <t xml:space="preserve">Perks Required for Highest Player Total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</si>
  <si>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</si>
  <si>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</si>
  <si>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</si>
  <si>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</si>
  <si>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</si>
  <si>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Notes</t>
  </si>
  <si>
    <t xml:space="preserve">Armor</t>
  </si>
  <si>
    <t xml:space="preserve">E.Def.</t>
  </si>
  <si>
    <t xml:space="preserve">Raider</t>
  </si>
  <si>
    <t xml:space="preserve">Armorer 4 + Science 1</t>
  </si>
  <si>
    <t xml:space="preserve">Much higher stats are available with Raider Overhaul</t>
  </si>
  <si>
    <t xml:space="preserve">Excavator</t>
  </si>
  <si>
    <t xml:space="preserve">T-45</t>
  </si>
  <si>
    <t xml:space="preserve">Hellcat</t>
  </si>
  <si>
    <t xml:space="preserve">Each piece offers a 2% ballistic damage reduction; High radiation defenses</t>
  </si>
  <si>
    <t xml:space="preserve">T-51</t>
  </si>
  <si>
    <t xml:space="preserve">T-51c</t>
  </si>
  <si>
    <t xml:space="preserve">Institute</t>
  </si>
  <si>
    <t xml:space="preserve">Quest locked</t>
  </si>
  <si>
    <t xml:space="preserve">T-60</t>
  </si>
  <si>
    <t xml:space="preserve">A full set is available when joining the BoS</t>
  </si>
  <si>
    <t xml:space="preserve">Horse</t>
  </si>
  <si>
    <t xml:space="preserve">X-02</t>
  </si>
  <si>
    <t xml:space="preserve">Armorer 4 + Science 4 + Nuclear Physicist 3</t>
  </si>
  <si>
    <t xml:space="preserve">Midwest Evolution</t>
  </si>
  <si>
    <t xml:space="preserve">Vault-Tec</t>
  </si>
  <si>
    <t xml:space="preserve">Legendaries available at vendor only</t>
  </si>
  <si>
    <t xml:space="preserve">X-01</t>
  </si>
  <si>
    <t xml:space="preserve">X-02 (CC)</t>
  </si>
  <si>
    <t xml:space="preserve">Hellfire (CC)</t>
  </si>
  <si>
    <t xml:space="preserve">Overboss</t>
  </si>
  <si>
    <t xml:space="preserve">Armorer 4 + Scrounger 1</t>
  </si>
  <si>
    <t xml:space="preserve">X-03</t>
  </si>
  <si>
    <t xml:space="preserve">Has fire resistance as well, but base game weapons don’t use that damage type</t>
  </si>
  <si>
    <t xml:space="preserve">T-65</t>
  </si>
  <si>
    <t xml:space="preserve">X-02 (Black Devil)</t>
  </si>
  <si>
    <t xml:space="preserve">N/A</t>
  </si>
  <si>
    <t xml:space="preserve">Cannot be upgraded</t>
  </si>
  <si>
    <t xml:space="preserve">Ultracite</t>
  </si>
  <si>
    <t xml:space="preserve">Repair and modification is difficult, since it requires Ultracite</t>
  </si>
  <si>
    <t xml:space="preserve">Classic Advanced</t>
  </si>
  <si>
    <t xml:space="preserve">Combat Power Armor</t>
  </si>
  <si>
    <t xml:space="preserve">Red Shift Power Armor</t>
  </si>
  <si>
    <t xml:space="preserve">Liberty Prime Power Armor</t>
  </si>
  <si>
    <t xml:space="preserve">Captain Cosmos</t>
  </si>
  <si>
    <t xml:space="preserve">Spartan Battle Suit</t>
  </si>
  <si>
    <t xml:space="preserve">TES-51</t>
  </si>
  <si>
    <t xml:space="preserve">Submersible Power Armor</t>
  </si>
  <si>
    <t xml:space="preserve">Construction Power Armor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</si>
  <si>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</si>
  <si>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</si>
  <si>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</si>
  <si>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</si>
  <si>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</si>
  <si>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Common Maximum</t>
  </si>
  <si>
    <t xml:space="preserve">Mixed Set Additions</t>
  </si>
  <si>
    <t xml:space="preserve">Raider, Excavator, T-45</t>
  </si>
  <si>
    <t xml:space="preserve">T-60, Horse</t>
  </si>
  <si>
    <t xml:space="preserve">X-02 CC, X-01, X-03</t>
  </si>
  <si>
    <t xml:space="preserve">T-65 (Arms and Legs, Helm for Excavator)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</si>
  <si>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</si>
  <si>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</si>
  <si>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</si>
  <si>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</si>
  <si>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</si>
  <si>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</si>
  <si>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</si>
  <si>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</si>
  <si>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</si>
  <si>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</si>
  <si>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</si>
  <si>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Tesla</t>
  </si>
  <si>
    <t xml:space="preserve">I-01</t>
  </si>
  <si>
    <t xml:space="preserve">Midwest Evo</t>
  </si>
  <si>
    <t xml:space="preserve">Knight:</t>
  </si>
  <si>
    <t xml:space="preserve">B-F</t>
  </si>
  <si>
    <t xml:space="preserve">Knight Captain:</t>
  </si>
  <si>
    <t xml:space="preserve">Paladin:</t>
  </si>
  <si>
    <t xml:space="preserve">AWKCR BPAO</t>
  </si>
  <si>
    <t xml:space="preserve">Raiders (Max)</t>
  </si>
  <si>
    <t xml:space="preserve">Raiders (Common)</t>
  </si>
  <si>
    <t xml:space="preserve">Gunners (Legendary)</t>
  </si>
  <si>
    <t xml:space="preserve">Gunners (Common)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</si>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</sst>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 1" xfId="20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 (Max)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Increase'!$B$2:$B$14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2010</c:v>
                </c:pt>
                <c:pt idx="4">
                  <c:v>2280</c:v>
                </c:pt>
                <c:pt idx="5">
                  <c:v>2280</c:v>
                </c:pt>
                <c:pt idx="6">
                  <c:v>2280</c:v>
                </c:pt>
                <c:pt idx="7">
                  <c:v>2280</c:v>
                </c:pt>
                <c:pt idx="8">
                  <c:v>2280</c:v>
                </c:pt>
                <c:pt idx="9">
                  <c:v>2280</c:v>
                </c:pt>
                <c:pt idx="10">
                  <c:v>2280</c:v>
                </c:pt>
                <c:pt idx="11">
                  <c:v>2280</c:v>
                </c:pt>
                <c:pt idx="12">
                  <c:v>2280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Raiders (Common)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Increase'!$C$2:$C$14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1625</c:v>
                </c:pt>
                <c:pt idx="4">
                  <c:v>1625</c:v>
                </c:pt>
                <c:pt idx="5">
                  <c:v>1625</c:v>
                </c:pt>
                <c:pt idx="6">
                  <c:v>1625</c:v>
                </c:pt>
                <c:pt idx="7">
                  <c:v>1625</c:v>
                </c:pt>
                <c:pt idx="8">
                  <c:v>1625</c:v>
                </c:pt>
                <c:pt idx="9">
                  <c:v>1625</c:v>
                </c:pt>
                <c:pt idx="10">
                  <c:v>1625</c:v>
                </c:pt>
                <c:pt idx="11">
                  <c:v>1625</c:v>
                </c:pt>
                <c:pt idx="12">
                  <c:v>1625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Gunners (Legendary)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Increase'!$D$2:$D$14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2430</c:v>
                </c:pt>
                <c:pt idx="4">
                  <c:v>2655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  <c:pt idx="8">
                  <c:v>3530</c:v>
                </c:pt>
                <c:pt idx="9">
                  <c:v>3530</c:v>
                </c:pt>
                <c:pt idx="10">
                  <c:v>3530</c:v>
                </c:pt>
                <c:pt idx="11">
                  <c:v>3530</c:v>
                </c:pt>
                <c:pt idx="12">
                  <c:v>3530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Gunners (Common)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Increase'!$E$2:$E$14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2130</c:v>
                </c:pt>
                <c:pt idx="4">
                  <c:v>2370</c:v>
                </c:pt>
                <c:pt idx="5">
                  <c:v>2585</c:v>
                </c:pt>
                <c:pt idx="6">
                  <c:v>2585</c:v>
                </c:pt>
                <c:pt idx="7">
                  <c:v>2585</c:v>
                </c:pt>
                <c:pt idx="8">
                  <c:v>2585</c:v>
                </c:pt>
                <c:pt idx="9">
                  <c:v>2585</c:v>
                </c:pt>
                <c:pt idx="10">
                  <c:v>2585</c:v>
                </c:pt>
                <c:pt idx="11">
                  <c:v>2585</c:v>
                </c:pt>
                <c:pt idx="12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 Leveled Power Increase'!$F$1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Increase'!$F$2:$F$14</c:f>
              <c:numCache>
                <c:formatCode>General</c:formatCode>
                <c:ptCount val="13"/>
                <c:pt idx="2">
                  <c:v>1605</c:v>
                </c:pt>
                <c:pt idx="3">
                  <c:v>2005</c:v>
                </c:pt>
                <c:pt idx="4">
                  <c:v>2405</c:v>
                </c:pt>
                <c:pt idx="5">
                  <c:v>2405</c:v>
                </c:pt>
                <c:pt idx="6">
                  <c:v>2405</c:v>
                </c:pt>
                <c:pt idx="7">
                  <c:v>2405</c:v>
                </c:pt>
                <c:pt idx="8">
                  <c:v>2405</c:v>
                </c:pt>
                <c:pt idx="9">
                  <c:v>2405</c:v>
                </c:pt>
                <c:pt idx="10">
                  <c:v>2405</c:v>
                </c:pt>
                <c:pt idx="11">
                  <c:v>2405</c:v>
                </c:pt>
                <c:pt idx="12">
                  <c:v>2405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 Leveled Power Increase'!$G$1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Increase'!$G$2:$G$14</c:f>
              <c:numCache>
                <c:formatCode>General</c:formatCode>
                <c:ptCount val="13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2885</c:v>
                </c:pt>
                <c:pt idx="4">
                  <c:v>3135</c:v>
                </c:pt>
                <c:pt idx="5">
                  <c:v>3210</c:v>
                </c:pt>
                <c:pt idx="6">
                  <c:v>3610</c:v>
                </c:pt>
                <c:pt idx="7">
                  <c:v>3610</c:v>
                </c:pt>
                <c:pt idx="8">
                  <c:v>3610</c:v>
                </c:pt>
                <c:pt idx="9">
                  <c:v>3610</c:v>
                </c:pt>
                <c:pt idx="10">
                  <c:v>3610</c:v>
                </c:pt>
                <c:pt idx="11">
                  <c:v>3610</c:v>
                </c:pt>
                <c:pt idx="12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2372070"/>
        <c:axId val="45995521"/>
      </c:lineChart>
      <c:catAx>
        <c:axId val="323720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5995521"/>
        <c:crosses val="autoZero"/>
        <c:auto val="1"/>
        <c:lblAlgn val="ctr"/>
        <c:lblOffset val="100"/>
        <c:noMultiLvlLbl val="0"/>
      </c:catAx>
      <c:valAx>
        <c:axId val="459955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237207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Raider'!$B$2:$B$12</c:f>
              <c:numCache>
                <c:formatCode>General</c:formatCode>
                <c:ptCount val="11"/>
                <c:pt idx="0">
                  <c:v>570</c:v>
                </c:pt>
                <c:pt idx="1">
                  <c:v>810</c:v>
                </c:pt>
                <c:pt idx="2">
                  <c:v>1050</c:v>
                </c:pt>
                <c:pt idx="3">
                  <c:v>1290</c:v>
                </c:pt>
                <c:pt idx="4">
                  <c:v>1530</c:v>
                </c:pt>
                <c:pt idx="5">
                  <c:v>1770</c:v>
                </c:pt>
                <c:pt idx="6">
                  <c:v>1770</c:v>
                </c:pt>
                <c:pt idx="7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Raider'!$C$2:$C$12</c:f>
              <c:numCache>
                <c:formatCode>General</c:formatCode>
                <c:ptCount val="11"/>
                <c:pt idx="0">
                  <c:v>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Raider'!$D$2:$D$12</c:f>
              <c:numCache>
                <c:formatCode>General</c:formatCode>
                <c:ptCount val="11"/>
                <c:pt idx="0">
                  <c:v>810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Raider'!$E$2:$E$12</c:f>
              <c:numCache>
                <c:formatCode>General</c:formatCode>
                <c:ptCount val="11"/>
                <c:pt idx="2">
                  <c:v>1230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Raider'!$F$2:$F$12</c:f>
              <c:numCache>
                <c:formatCode>General</c:formatCode>
                <c:ptCount val="11"/>
                <c:pt idx="4">
                  <c:v>1625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Raider'!$G$2:$G$12</c:f>
              <c:numCache>
                <c:formatCode>General</c:formatCode>
                <c:ptCount val="11"/>
                <c:pt idx="6">
                  <c:v>2010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Raider'!$H$2:$H$12</c:f>
              <c:numCache>
                <c:formatCode>General</c:formatCode>
                <c:ptCount val="11"/>
                <c:pt idx="0">
                  <c:v>870</c:v>
                </c:pt>
                <c:pt idx="1">
                  <c:v>870</c:v>
                </c:pt>
                <c:pt idx="2">
                  <c:v>1230</c:v>
                </c:pt>
                <c:pt idx="3">
                  <c:v>1230</c:v>
                </c:pt>
                <c:pt idx="4">
                  <c:v>1625</c:v>
                </c:pt>
                <c:pt idx="5">
                  <c:v>1625</c:v>
                </c:pt>
                <c:pt idx="6">
                  <c:v>2010</c:v>
                </c:pt>
                <c:pt idx="7">
                  <c:v>2280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Raider'!$I$2:$I$12</c:f>
              <c:numCache>
                <c:formatCode>General</c:formatCode>
                <c:ptCount val="11"/>
                <c:pt idx="0">
                  <c:v>690</c:v>
                </c:pt>
                <c:pt idx="1">
                  <c:v>730</c:v>
                </c:pt>
                <c:pt idx="2">
                  <c:v>930</c:v>
                </c:pt>
                <c:pt idx="3">
                  <c:v>970</c:v>
                </c:pt>
                <c:pt idx="4">
                  <c:v>1390</c:v>
                </c:pt>
                <c:pt idx="5">
                  <c:v>1430</c:v>
                </c:pt>
                <c:pt idx="6">
                  <c:v>1830</c:v>
                </c:pt>
                <c:pt idx="7">
                  <c:v>1890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6527498"/>
        <c:axId val="67165969"/>
      </c:lineChart>
      <c:catAx>
        <c:axId val="365274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165969"/>
        <c:crosses val="autoZero"/>
        <c:auto val="1"/>
        <c:lblAlgn val="ctr"/>
        <c:lblOffset val="100"/>
        <c:noMultiLvlLbl val="0"/>
      </c:catAx>
      <c:valAx>
        <c:axId val="671659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52749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Gunner'!$B$2:$B$15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Hellcat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Gunner'!$C$2:$C$15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  <c:pt idx="3">
                  <c:v>2010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Gunner'!$D$2:$D$15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1950</c:v>
                </c:pt>
                <c:pt idx="3">
                  <c:v>2190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Gunner'!$E$2:$E$15</c:f>
              <c:numCache>
                <c:formatCode>General</c:formatCode>
                <c:ptCount val="14"/>
                <c:pt idx="1">
                  <c:v>1890</c:v>
                </c:pt>
                <c:pt idx="2">
                  <c:v>2130</c:v>
                </c:pt>
                <c:pt idx="3">
                  <c:v>2370</c:v>
                </c:pt>
                <c:pt idx="4">
                  <c:v>2370</c:v>
                </c:pt>
                <c:pt idx="5">
                  <c:v>2970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Gunner'!$F$2:$F$15</c:f>
              <c:numCache>
                <c:formatCode>General</c:formatCode>
                <c:ptCount val="14"/>
                <c:pt idx="1">
                  <c:v>1865</c:v>
                </c:pt>
                <c:pt idx="2">
                  <c:v>2105</c:v>
                </c:pt>
                <c:pt idx="3">
                  <c:v>2345</c:v>
                </c:pt>
                <c:pt idx="4">
                  <c:v>2585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Gunner'!$G$2:$G$15</c:f>
              <c:numCache>
                <c:formatCode>General</c:formatCode>
                <c:ptCount val="14"/>
                <c:pt idx="2">
                  <c:v>2250</c:v>
                </c:pt>
                <c:pt idx="3">
                  <c:v>2490</c:v>
                </c:pt>
                <c:pt idx="4">
                  <c:v>2730</c:v>
                </c:pt>
                <c:pt idx="5">
                  <c:v>2970</c:v>
                </c:pt>
                <c:pt idx="6">
                  <c:v>2970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Gunner'!$H$2:$H$15</c:f>
              <c:numCache>
                <c:formatCode>General</c:formatCode>
                <c:ptCount val="14"/>
                <c:pt idx="2">
                  <c:v>2260</c:v>
                </c:pt>
                <c:pt idx="3">
                  <c:v>2510</c:v>
                </c:pt>
                <c:pt idx="4">
                  <c:v>2760</c:v>
                </c:pt>
                <c:pt idx="5">
                  <c:v>2760</c:v>
                </c:pt>
                <c:pt idx="6">
                  <c:v>3010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Gunner'!$I$2:$I$15</c:f>
              <c:numCache>
                <c:formatCode>General</c:formatCode>
                <c:ptCount val="14"/>
                <c:pt idx="2">
                  <c:v>2430</c:v>
                </c:pt>
                <c:pt idx="3">
                  <c:v>2430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3270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Gunner'!$J$2:$J$15</c:f>
              <c:numCache>
                <c:formatCode>General</c:formatCode>
                <c:ptCount val="14"/>
                <c:pt idx="2">
                  <c:v>2405</c:v>
                </c:pt>
                <c:pt idx="3">
                  <c:v>2645</c:v>
                </c:pt>
                <c:pt idx="4">
                  <c:v>2885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Gunner'!$K$2:$K$15</c:f>
              <c:numCache>
                <c:formatCode>General</c:formatCode>
                <c:ptCount val="14"/>
                <c:pt idx="3">
                  <c:v>2655</c:v>
                </c:pt>
                <c:pt idx="4">
                  <c:v>2895</c:v>
                </c:pt>
                <c:pt idx="5">
                  <c:v>2895</c:v>
                </c:pt>
                <c:pt idx="6">
                  <c:v>3135</c:v>
                </c:pt>
                <c:pt idx="7">
                  <c:v>3375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Gunner'!$L$1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Gunner'!$L$2:$L$15</c:f>
              <c:numCache>
                <c:formatCode>General</c:formatCode>
                <c:ptCount val="14"/>
                <c:pt idx="4">
                  <c:v>3050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'Leveled Power Increase - Gunner'!$M$1</c:f>
              <c:strCache>
                <c:ptCount val="1"/>
                <c:pt idx="0">
                  <c:v>X-02 (Black Devil)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Gunner'!$M$2:$M$15</c:f>
              <c:numCache>
                <c:formatCode>General</c:formatCode>
                <c:ptCount val="14"/>
                <c:pt idx="4">
                  <c:v>3210</c:v>
                </c:pt>
                <c:pt idx="5">
                  <c:v>3210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268281"/>
        <c:axId val="51857011"/>
      </c:lineChart>
      <c:catAx>
        <c:axId val="726828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857011"/>
        <c:crosses val="autoZero"/>
        <c:auto val="1"/>
        <c:lblAlgn val="ctr"/>
        <c:lblOffset val="100"/>
        <c:noMultiLvlLbl val="0"/>
      </c:catAx>
      <c:valAx>
        <c:axId val="518570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682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1605</c:v>
                </c:pt>
                <c:pt idx="1">
                  <c:v>1805</c:v>
                </c:pt>
                <c:pt idx="2">
                  <c:v>2005</c:v>
                </c:pt>
                <c:pt idx="3">
                  <c:v>2205</c:v>
                </c:pt>
                <c:pt idx="4">
                  <c:v>2405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187665"/>
        <c:axId val="82247336"/>
      </c:lineChart>
      <c:catAx>
        <c:axId val="391876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247336"/>
        <c:crosses val="autoZero"/>
        <c:auto val="1"/>
        <c:lblAlgn val="ctr"/>
        <c:lblOffset val="100"/>
        <c:noMultiLvlLbl val="0"/>
      </c:catAx>
      <c:valAx>
        <c:axId val="822473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1876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BoS'!$B$2</c:f>
              <c:strCache>
                <c:ptCount val="1"/>
                <c:pt idx="0">
                  <c:v>930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BoS'!$B$3:$B$15</c:f>
              <c:numCache>
                <c:formatCode>General</c:formatCode>
                <c:ptCount val="13"/>
                <c:pt idx="0">
                  <c:v>1770</c:v>
                </c:pt>
                <c:pt idx="1">
                  <c:v>1770</c:v>
                </c:pt>
                <c:pt idx="2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BoS'!$C$2</c:f>
              <c:strCache>
                <c:ptCount val="1"/>
                <c:pt idx="0">
                  <c:v>1470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BoS'!$C$3:$C$15</c:f>
              <c:numCache>
                <c:formatCode>General</c:formatCode>
                <c:ptCount val="13"/>
                <c:pt idx="0">
                  <c:v>1710</c:v>
                </c:pt>
                <c:pt idx="1">
                  <c:v>1710</c:v>
                </c:pt>
                <c:pt idx="2">
                  <c:v>1950</c:v>
                </c:pt>
                <c:pt idx="3">
                  <c:v>1950</c:v>
                </c:pt>
                <c:pt idx="4">
                  <c:v>2190</c:v>
                </c:pt>
                <c:pt idx="5">
                  <c:v>2430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BoS'!$D$2</c:f>
              <c:strCache>
                <c:ptCount val="1"/>
                <c:pt idx="0">
                  <c:v>2370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BoS'!$D$3:$D$15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BoS'!$E$2</c:f>
              <c:strCache>
                <c:ptCount val="1"/>
                <c:pt idx="0">
                  <c:v>2345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BoS'!$E$3:$E$15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BoS'!$F$3:$F$15</c:f>
              <c:numCache>
                <c:formatCode>General</c:formatCode>
                <c:ptCount val="13"/>
                <c:pt idx="1">
                  <c:v>2610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BoS'!$G$3:$G$15</c:f>
              <c:numCache>
                <c:formatCode>General</c:formatCode>
                <c:ptCount val="13"/>
                <c:pt idx="2">
                  <c:v>2730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BoS'!$H$3:$H$15</c:f>
              <c:numCache>
                <c:formatCode>General</c:formatCode>
                <c:ptCount val="13"/>
                <c:pt idx="2">
                  <c:v>2850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BoS'!$I$3:$I$15</c:f>
              <c:numCache>
                <c:formatCode>General</c:formatCode>
                <c:ptCount val="13"/>
                <c:pt idx="2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BoS'!$J$3:$J$15</c:f>
              <c:numCache>
                <c:formatCode>General</c:formatCode>
                <c:ptCount val="13"/>
                <c:pt idx="3">
                  <c:v>3135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BoS'!$K$3:$K$15</c:f>
              <c:numCache>
                <c:formatCode>General</c:formatCode>
                <c:ptCount val="13"/>
                <c:pt idx="4">
                  <c:v>3210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BoS'!$L$2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BoS'!$L$3:$L$15</c:f>
              <c:numCache>
                <c:formatCode>General</c:formatCode>
                <c:ptCount val="13"/>
                <c:pt idx="5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4178499"/>
        <c:axId val="28197138"/>
      </c:lineChart>
      <c:catAx>
        <c:axId val="1417849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197138"/>
        <c:crosses val="autoZero"/>
        <c:auto val="1"/>
        <c:lblAlgn val="ctr"/>
        <c:lblOffset val="100"/>
        <c:noMultiLvlLbl val="0"/>
      </c:catAx>
      <c:valAx>
        <c:axId val="2819713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1784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16</xdr:row>
      <xdr:rowOff>131400</xdr:rowOff>
    </xdr:from>
    <xdr:to>
      <xdr:col>9</xdr:col>
      <xdr:colOff>279000</xdr:colOff>
      <xdr:row>43</xdr:row>
      <xdr:rowOff>12600</xdr:rowOff>
    </xdr:to>
    <xdr:graphicFrame>
      <xdr:nvGraphicFramePr>
        <xdr:cNvPr id="0" name=""/>
        <xdr:cNvGraphicFramePr/>
      </xdr:nvGraphicFramePr>
      <xdr:xfrm>
        <a:off x="468720" y="2732040"/>
        <a:ext cx="7701120" cy="427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128160</xdr:rowOff>
    </xdr:from>
    <xdr:to>
      <xdr:col>12</xdr:col>
      <xdr:colOff>381240</xdr:colOff>
      <xdr:row>46</xdr:row>
      <xdr:rowOff>9360</xdr:rowOff>
    </xdr:to>
    <xdr:graphicFrame>
      <xdr:nvGraphicFramePr>
        <xdr:cNvPr id="1" name=""/>
        <xdr:cNvGraphicFramePr/>
      </xdr:nvGraphicFramePr>
      <xdr:xfrm>
        <a:off x="468720" y="3216600"/>
        <a:ext cx="10287000" cy="427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511560</xdr:colOff>
      <xdr:row>40</xdr:row>
      <xdr:rowOff>11160</xdr:rowOff>
    </xdr:to>
    <xdr:graphicFrame>
      <xdr:nvGraphicFramePr>
        <xdr:cNvPr id="2" name=""/>
        <xdr:cNvGraphicFramePr/>
      </xdr:nvGraphicFramePr>
      <xdr:xfrm>
        <a:off x="468720" y="2243160"/>
        <a:ext cx="7714800" cy="427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128160</xdr:rowOff>
    </xdr:from>
    <xdr:to>
      <xdr:col>12</xdr:col>
      <xdr:colOff>70560</xdr:colOff>
      <xdr:row>46</xdr:row>
      <xdr:rowOff>9360</xdr:rowOff>
    </xdr:to>
    <xdr:graphicFrame>
      <xdr:nvGraphicFramePr>
        <xdr:cNvPr id="3" name=""/>
        <xdr:cNvGraphicFramePr/>
      </xdr:nvGraphicFramePr>
      <xdr:xfrm>
        <a:off x="468720" y="3216600"/>
        <a:ext cx="10283040" cy="427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260280</xdr:colOff>
      <xdr:row>16</xdr:row>
      <xdr:rowOff>31320</xdr:rowOff>
    </xdr:from>
    <xdr:to>
      <xdr:col>8</xdr:col>
      <xdr:colOff>63000</xdr:colOff>
      <xdr:row>45</xdr:row>
      <xdr:rowOff>25200</xdr:rowOff>
    </xdr:to>
    <xdr:graphicFrame>
      <xdr:nvGraphicFramePr>
        <xdr:cNvPr id="4" name=""/>
        <xdr:cNvGraphicFramePr/>
      </xdr:nvGraphicFramePr>
      <xdr:xfrm>
        <a:off x="260280" y="2631960"/>
        <a:ext cx="8434080" cy="470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Q3" activePane="bottomRight" state="frozen"/>
      <selection pane="topLeft" activeCell="A1" activeCellId="0" sqref="A1"/>
      <selection pane="topRight" activeCell="Q1" activeCellId="0" sqref="Q1"/>
      <selection pane="bottomLeft" activeCell="A3" activeCellId="0" sqref="A3"/>
      <selection pane="bottomRight" activeCell="Z5" activeCellId="0" sqref="Z5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true" hidden="false" outlineLevel="0" max="10" min="10" style="2" width="11.52"/>
    <col collapsed="false" customWidth="true" hidden="false" outlineLevel="0" max="11" min="11" style="2" width="10.12"/>
    <col collapsed="false" customWidth="true" hidden="false" outlineLevel="0" max="12" min="12" style="0" width="6.83"/>
    <col collapsed="false" customWidth="true" hidden="false" outlineLevel="0" max="13" min="13" style="1" width="6.92"/>
    <col collapsed="false" customWidth="true" hidden="false" outlineLevel="0" max="14" min="14" style="0" width="6.83"/>
    <col collapsed="false" customWidth="true" hidden="false" outlineLevel="0" max="15" min="15" style="1" width="6.92"/>
    <col collapsed="false" customWidth="true" hidden="false" outlineLevel="0" max="16" min="16" style="0" width="6.83"/>
    <col collapsed="false" customWidth="true" hidden="false" outlineLevel="0" max="17" min="17" style="1" width="6.92"/>
    <col collapsed="false" customWidth="true" hidden="false" outlineLevel="0" max="18" min="18" style="0" width="6.83"/>
    <col collapsed="false" customWidth="true" hidden="false" outlineLevel="0" max="19" min="19" style="1" width="6.92"/>
    <col collapsed="false" customWidth="true" hidden="false" outlineLevel="0" max="20" min="20" style="2" width="13.99"/>
    <col collapsed="false" customWidth="true" hidden="false" outlineLevel="0" max="21" min="21" style="2" width="15.14"/>
    <col collapsed="false" customWidth="true" hidden="false" outlineLevel="0" max="22" min="22" style="1" width="10.08"/>
    <col collapsed="false" customWidth="true" hidden="false" outlineLevel="0" max="23" min="23" style="1" width="14.59"/>
    <col collapsed="false" customWidth="true" hidden="false" outlineLevel="0" max="24" min="24" style="1" width="13.55"/>
    <col collapsed="false" customWidth="true" hidden="false" outlineLevel="0" max="25" min="25" style="1" width="21.44"/>
    <col collapsed="false" customWidth="true" hidden="false" outlineLevel="0" max="26" min="26" style="0" width="13.55"/>
    <col collapsed="false" customWidth="true" hidden="false" outlineLevel="0" max="31" min="31" style="0" width="68.82"/>
  </cols>
  <sheetData>
    <row r="1" s="8" customFormat="true" ht="19" hidden="false" customHeight="true" outlineLevel="0" collapsed="false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5" t="s">
        <v>5</v>
      </c>
      <c r="K1" s="5" t="s">
        <v>6</v>
      </c>
      <c r="L1" s="4" t="s">
        <v>7</v>
      </c>
      <c r="M1" s="4"/>
      <c r="N1" s="4" t="s">
        <v>8</v>
      </c>
      <c r="O1" s="4"/>
      <c r="P1" s="4" t="s">
        <v>9</v>
      </c>
      <c r="Q1" s="4"/>
      <c r="R1" s="4" t="s">
        <v>10</v>
      </c>
      <c r="S1" s="4"/>
      <c r="T1" s="5" t="s">
        <v>11</v>
      </c>
      <c r="U1" s="5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7" t="s">
        <v>17</v>
      </c>
      <c r="AA1" s="7" t="s">
        <v>18</v>
      </c>
      <c r="AB1" s="7" t="s">
        <v>19</v>
      </c>
      <c r="AC1" s="7" t="s">
        <v>20</v>
      </c>
      <c r="AD1" s="7" t="s">
        <v>21</v>
      </c>
      <c r="AE1" s="3" t="s">
        <v>22</v>
      </c>
    </row>
    <row r="2" s="8" customFormat="true" ht="33.55" hidden="false" customHeight="true" outlineLevel="0" collapsed="false">
      <c r="A2" s="3"/>
      <c r="B2" s="8" t="s">
        <v>23</v>
      </c>
      <c r="C2" s="9" t="s">
        <v>24</v>
      </c>
      <c r="D2" s="8" t="s">
        <v>23</v>
      </c>
      <c r="E2" s="9" t="s">
        <v>24</v>
      </c>
      <c r="F2" s="8" t="s">
        <v>23</v>
      </c>
      <c r="G2" s="9" t="s">
        <v>24</v>
      </c>
      <c r="H2" s="8" t="s">
        <v>23</v>
      </c>
      <c r="I2" s="9" t="s">
        <v>24</v>
      </c>
      <c r="J2" s="5"/>
      <c r="K2" s="5"/>
      <c r="L2" s="8" t="s">
        <v>23</v>
      </c>
      <c r="M2" s="9" t="s">
        <v>24</v>
      </c>
      <c r="N2" s="8" t="s">
        <v>23</v>
      </c>
      <c r="O2" s="9" t="s">
        <v>24</v>
      </c>
      <c r="P2" s="8" t="s">
        <v>23</v>
      </c>
      <c r="Q2" s="9" t="s">
        <v>24</v>
      </c>
      <c r="R2" s="8" t="s">
        <v>23</v>
      </c>
      <c r="S2" s="9" t="s">
        <v>24</v>
      </c>
      <c r="T2" s="5"/>
      <c r="U2" s="5"/>
      <c r="V2" s="6"/>
      <c r="W2" s="6"/>
      <c r="X2" s="6"/>
      <c r="Y2" s="6"/>
      <c r="Z2" s="7"/>
      <c r="AA2" s="7"/>
      <c r="AB2" s="7"/>
      <c r="AC2" s="7"/>
      <c r="AD2" s="7"/>
      <c r="AE2" s="3"/>
    </row>
    <row r="3" customFormat="false" ht="12.8" hidden="false" customHeight="false" outlineLevel="0" collapsed="false">
      <c r="A3" s="0" t="s">
        <v>25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25</v>
      </c>
      <c r="H3" s="0" t="n">
        <v>50</v>
      </c>
      <c r="I3" s="1" t="n">
        <v>25</v>
      </c>
      <c r="J3" s="2" t="n">
        <f aca="false">SUM(B3,D3,F3*2,H3*2)</f>
        <v>500</v>
      </c>
      <c r="K3" s="2" t="n">
        <f aca="false">SUM(B3:E3) + SUM(F3:I3)*2</f>
        <v>750</v>
      </c>
      <c r="L3" s="0" t="n">
        <v>20</v>
      </c>
      <c r="M3" s="1" t="n">
        <v>0</v>
      </c>
      <c r="N3" s="0" t="n">
        <v>20</v>
      </c>
      <c r="O3" s="1" t="n">
        <v>0</v>
      </c>
      <c r="P3" s="0" t="n">
        <v>20</v>
      </c>
      <c r="Q3" s="1" t="n">
        <v>0</v>
      </c>
      <c r="R3" s="0" t="n">
        <v>20</v>
      </c>
      <c r="S3" s="1" t="n">
        <v>0</v>
      </c>
      <c r="T3" s="2" t="n">
        <f aca="false">SUM(J3,L3,N3,P3*2,R3*2)</f>
        <v>620</v>
      </c>
      <c r="U3" s="2" t="n">
        <f aca="false">K3+SUM(L3:O3)+SUM(P3:S3)*2</f>
        <v>870</v>
      </c>
      <c r="V3" s="1" t="n">
        <v>0</v>
      </c>
      <c r="W3" s="1" t="n">
        <f aca="false">U3+V3</f>
        <v>870</v>
      </c>
      <c r="X3" s="1" t="n">
        <v>39</v>
      </c>
      <c r="Y3" s="1" t="s">
        <v>26</v>
      </c>
      <c r="AB3" s="0" t="n">
        <v>1</v>
      </c>
      <c r="AC3" s="0" t="n">
        <v>11</v>
      </c>
      <c r="AD3" s="0" t="n">
        <v>1</v>
      </c>
      <c r="AE3" s="10" t="s">
        <v>27</v>
      </c>
    </row>
    <row r="4" customFormat="false" ht="12.8" hidden="false" customHeight="false" outlineLevel="0" collapsed="false">
      <c r="A4" s="0" t="s">
        <v>28</v>
      </c>
      <c r="B4" s="0" t="n">
        <v>130</v>
      </c>
      <c r="C4" s="1" t="n">
        <v>80</v>
      </c>
      <c r="D4" s="0" t="n">
        <v>82</v>
      </c>
      <c r="E4" s="1" t="n">
        <v>38</v>
      </c>
      <c r="F4" s="0" t="n">
        <v>42</v>
      </c>
      <c r="G4" s="1" t="n">
        <v>18</v>
      </c>
      <c r="H4" s="0" t="n">
        <v>42</v>
      </c>
      <c r="I4" s="1" t="n">
        <v>18</v>
      </c>
      <c r="J4" s="2" t="n">
        <f aca="false">SUM(B4,D4,F4*2,H4*2)</f>
        <v>380</v>
      </c>
      <c r="K4" s="2" t="n">
        <f aca="false">SUM(B4:E4) + SUM(F4:I4)*2</f>
        <v>570</v>
      </c>
      <c r="L4" s="0" t="n">
        <v>100</v>
      </c>
      <c r="M4" s="1" t="n">
        <v>100</v>
      </c>
      <c r="N4" s="0" t="n">
        <v>100</v>
      </c>
      <c r="O4" s="1" t="n">
        <v>100</v>
      </c>
      <c r="P4" s="0" t="n">
        <v>100</v>
      </c>
      <c r="Q4" s="1" t="n">
        <v>100</v>
      </c>
      <c r="R4" s="0" t="n">
        <v>100</v>
      </c>
      <c r="S4" s="1" t="n">
        <v>100</v>
      </c>
      <c r="T4" s="2" t="n">
        <f aca="false">SUM(J4,L4,N4,P4*2,R4*2)</f>
        <v>980</v>
      </c>
      <c r="U4" s="2" t="n">
        <f aca="false">K4+SUM(L4:O4)+SUM(P4:S4)*2</f>
        <v>1770</v>
      </c>
      <c r="V4" s="1" t="n">
        <v>0</v>
      </c>
      <c r="W4" s="1" t="n">
        <f aca="false">U4+V4</f>
        <v>1770</v>
      </c>
      <c r="X4" s="1" t="n">
        <v>39</v>
      </c>
      <c r="Y4" s="1" t="s">
        <v>26</v>
      </c>
      <c r="AC4" s="0" t="n">
        <v>11</v>
      </c>
      <c r="AD4" s="0" t="n">
        <v>1</v>
      </c>
      <c r="AE4" s="10"/>
    </row>
    <row r="5" customFormat="false" ht="12.8" hidden="false" customHeight="false" outlineLevel="0" collapsed="false">
      <c r="A5" s="0" t="s">
        <v>29</v>
      </c>
      <c r="B5" s="0" t="n">
        <v>200</v>
      </c>
      <c r="C5" s="1" t="n">
        <v>130</v>
      </c>
      <c r="D5" s="0" t="n">
        <v>100</v>
      </c>
      <c r="E5" s="1" t="n">
        <v>60</v>
      </c>
      <c r="F5" s="0" t="n">
        <v>50</v>
      </c>
      <c r="G5" s="1" t="n">
        <v>30</v>
      </c>
      <c r="H5" s="0" t="n">
        <v>50</v>
      </c>
      <c r="I5" s="1" t="n">
        <v>30</v>
      </c>
      <c r="J5" s="2" t="n">
        <f aca="false">SUM(B5,D5,F5*2,H5*2)</f>
        <v>500</v>
      </c>
      <c r="K5" s="2" t="n">
        <f aca="false">SUM(B5:E5) + SUM(F5:I5)*2</f>
        <v>810</v>
      </c>
      <c r="L5" s="0" t="n">
        <v>100</v>
      </c>
      <c r="M5" s="1" t="n">
        <v>100</v>
      </c>
      <c r="N5" s="0" t="n">
        <v>100</v>
      </c>
      <c r="O5" s="1" t="n">
        <v>100</v>
      </c>
      <c r="P5" s="0" t="n">
        <v>100</v>
      </c>
      <c r="Q5" s="1" t="n">
        <v>100</v>
      </c>
      <c r="R5" s="0" t="n">
        <v>100</v>
      </c>
      <c r="S5" s="1" t="n">
        <v>100</v>
      </c>
      <c r="T5" s="2" t="n">
        <f aca="false">SUM(J5,L5,N5,P5*2,R5*2)</f>
        <v>1100</v>
      </c>
      <c r="U5" s="2" t="n">
        <f aca="false">K5+SUM(L5:O5)+SUM(P5:S5)*2</f>
        <v>2010</v>
      </c>
      <c r="V5" s="1" t="n">
        <v>0</v>
      </c>
      <c r="W5" s="1" t="n">
        <f aca="false">U5+V5</f>
        <v>2010</v>
      </c>
      <c r="X5" s="1" t="n">
        <v>39</v>
      </c>
      <c r="Y5" s="1" t="s">
        <v>26</v>
      </c>
      <c r="Z5" s="0" t="n">
        <v>1</v>
      </c>
      <c r="AA5" s="0" t="n">
        <v>1</v>
      </c>
      <c r="AB5" s="0" t="n">
        <v>7</v>
      </c>
      <c r="AC5" s="0" t="n">
        <v>11</v>
      </c>
      <c r="AD5" s="0" t="n">
        <v>7</v>
      </c>
      <c r="AE5" s="10"/>
    </row>
    <row r="6" customFormat="false" ht="12.8" hidden="false" customHeight="false" outlineLevel="0" collapsed="false">
      <c r="A6" s="0" t="s">
        <v>30</v>
      </c>
      <c r="B6" s="0" t="n">
        <v>240</v>
      </c>
      <c r="C6" s="1" t="n">
        <v>130</v>
      </c>
      <c r="D6" s="0" t="n">
        <v>140</v>
      </c>
      <c r="E6" s="1" t="n">
        <v>60</v>
      </c>
      <c r="F6" s="0" t="n">
        <v>90</v>
      </c>
      <c r="G6" s="1" t="n">
        <v>30</v>
      </c>
      <c r="H6" s="0" t="n">
        <v>90</v>
      </c>
      <c r="I6" s="1" t="n">
        <v>30</v>
      </c>
      <c r="J6" s="2" t="n">
        <f aca="false">SUM(B6,D6,F6*2,H6*2)</f>
        <v>740</v>
      </c>
      <c r="K6" s="2" t="n">
        <f aca="false">SUM(B6:E6) + SUM(F6:I6)*2</f>
        <v>1050</v>
      </c>
      <c r="L6" s="0" t="n">
        <v>100</v>
      </c>
      <c r="M6" s="1" t="n">
        <v>100</v>
      </c>
      <c r="N6" s="0" t="n">
        <v>100</v>
      </c>
      <c r="O6" s="1" t="n">
        <v>100</v>
      </c>
      <c r="P6" s="0" t="n">
        <v>100</v>
      </c>
      <c r="Q6" s="1" t="n">
        <v>100</v>
      </c>
      <c r="R6" s="0" t="n">
        <v>100</v>
      </c>
      <c r="S6" s="1" t="n">
        <v>100</v>
      </c>
      <c r="T6" s="2" t="n">
        <f aca="false">SUM(J6,L6,N6,P6*2,R6*2)</f>
        <v>1340</v>
      </c>
      <c r="U6" s="2" t="n">
        <f aca="false">K6+SUM(L6:O6)+SUM(P6:S6)*2</f>
        <v>2250</v>
      </c>
      <c r="V6" s="1" t="n">
        <v>0</v>
      </c>
      <c r="W6" s="1" t="n">
        <f aca="false">U6+V6</f>
        <v>2250</v>
      </c>
      <c r="X6" s="1" t="n">
        <v>39</v>
      </c>
      <c r="Y6" s="1" t="s">
        <v>26</v>
      </c>
      <c r="AB6" s="0" t="n">
        <v>14</v>
      </c>
      <c r="AC6" s="0" t="n">
        <v>18</v>
      </c>
      <c r="AD6" s="0" t="n">
        <v>14</v>
      </c>
      <c r="AE6" s="0" t="s">
        <v>31</v>
      </c>
    </row>
    <row r="7" customFormat="false" ht="12.8" hidden="false" customHeight="false" outlineLevel="0" collapsed="false">
      <c r="A7" s="0" t="s">
        <v>32</v>
      </c>
      <c r="B7" s="0" t="n">
        <v>240</v>
      </c>
      <c r="C7" s="1" t="n">
        <v>160</v>
      </c>
      <c r="D7" s="0" t="n">
        <v>140</v>
      </c>
      <c r="E7" s="1" t="n">
        <v>90</v>
      </c>
      <c r="F7" s="0" t="n">
        <v>90</v>
      </c>
      <c r="G7" s="1" t="n">
        <v>60</v>
      </c>
      <c r="H7" s="0" t="n">
        <v>90</v>
      </c>
      <c r="I7" s="1" t="n">
        <v>60</v>
      </c>
      <c r="J7" s="2" t="n">
        <f aca="false">SUM(B7,D7,F7*2,H7*2)</f>
        <v>740</v>
      </c>
      <c r="K7" s="2" t="n">
        <f aca="false">SUM(B7:E7) + SUM(F7:I7)*2</f>
        <v>1230</v>
      </c>
      <c r="L7" s="0" t="n">
        <v>100</v>
      </c>
      <c r="M7" s="1" t="n">
        <v>100</v>
      </c>
      <c r="N7" s="0" t="n">
        <v>100</v>
      </c>
      <c r="O7" s="1" t="n">
        <v>100</v>
      </c>
      <c r="P7" s="0" t="n">
        <v>100</v>
      </c>
      <c r="Q7" s="1" t="n">
        <v>100</v>
      </c>
      <c r="R7" s="0" t="n">
        <v>100</v>
      </c>
      <c r="S7" s="1" t="n">
        <v>100</v>
      </c>
      <c r="T7" s="2" t="n">
        <f aca="false">SUM(J7,L7,N7,P7*2,R7*2)</f>
        <v>1340</v>
      </c>
      <c r="U7" s="2" t="n">
        <f aca="false">K7+SUM(L7:O7)+SUM(P7:S7)*2</f>
        <v>2430</v>
      </c>
      <c r="V7" s="1" t="n">
        <v>0</v>
      </c>
      <c r="W7" s="1" t="n">
        <f aca="false">U7+V7</f>
        <v>2430</v>
      </c>
      <c r="X7" s="1" t="n">
        <v>39</v>
      </c>
      <c r="Y7" s="1" t="s">
        <v>26</v>
      </c>
      <c r="Z7" s="0" t="n">
        <v>14</v>
      </c>
      <c r="AA7" s="0" t="n">
        <v>14</v>
      </c>
      <c r="AB7" s="0" t="n">
        <v>14</v>
      </c>
      <c r="AC7" s="0" t="n">
        <v>18</v>
      </c>
      <c r="AD7" s="0" t="n">
        <v>14</v>
      </c>
      <c r="AE7" s="10"/>
    </row>
    <row r="8" customFormat="false" ht="12.8" hidden="false" customHeight="false" outlineLevel="0" collapsed="false">
      <c r="A8" s="0" t="s">
        <v>33</v>
      </c>
      <c r="B8" s="0" t="n">
        <v>240</v>
      </c>
      <c r="C8" s="1" t="n">
        <v>160</v>
      </c>
      <c r="D8" s="0" t="n">
        <v>140</v>
      </c>
      <c r="E8" s="1" t="n">
        <v>90</v>
      </c>
      <c r="F8" s="0" t="n">
        <v>90</v>
      </c>
      <c r="G8" s="1" t="n">
        <v>60</v>
      </c>
      <c r="H8" s="0" t="n">
        <v>90</v>
      </c>
      <c r="I8" s="1" t="n">
        <v>60</v>
      </c>
      <c r="J8" s="2" t="n">
        <f aca="false">SUM(B8,D8,F8*2,H8*2)</f>
        <v>740</v>
      </c>
      <c r="K8" s="2" t="n">
        <f aca="false">SUM(B8:E8) + SUM(F8:I8)*2</f>
        <v>1230</v>
      </c>
      <c r="L8" s="0" t="n">
        <v>100</v>
      </c>
      <c r="M8" s="1" t="n">
        <v>100</v>
      </c>
      <c r="N8" s="0" t="n">
        <v>100</v>
      </c>
      <c r="O8" s="1" t="n">
        <v>100</v>
      </c>
      <c r="P8" s="0" t="n">
        <v>100</v>
      </c>
      <c r="Q8" s="1" t="n">
        <v>100</v>
      </c>
      <c r="R8" s="0" t="n">
        <v>100</v>
      </c>
      <c r="S8" s="1" t="n">
        <v>100</v>
      </c>
      <c r="T8" s="2" t="n">
        <f aca="false">SUM(J8,L8,N8,P8*2,R8*2)</f>
        <v>1340</v>
      </c>
      <c r="U8" s="2" t="n">
        <f aca="false">K8+SUM(L8:O8)+SUM(P8:S8)*2</f>
        <v>2430</v>
      </c>
      <c r="V8" s="1" t="n">
        <v>0</v>
      </c>
      <c r="W8" s="1" t="n">
        <f aca="false">U8+V8</f>
        <v>2430</v>
      </c>
      <c r="X8" s="1" t="n">
        <v>39</v>
      </c>
      <c r="Y8" s="1" t="s">
        <v>26</v>
      </c>
      <c r="AC8" s="0" t="n">
        <v>18</v>
      </c>
      <c r="AD8" s="0" t="n">
        <v>14</v>
      </c>
      <c r="AE8" s="10"/>
    </row>
    <row r="9" customFormat="false" ht="12.8" hidden="false" customHeight="false" outlineLevel="0" collapsed="false">
      <c r="A9" s="0" t="s">
        <v>34</v>
      </c>
      <c r="B9" s="0" t="n">
        <v>360</v>
      </c>
      <c r="C9" s="1" t="n">
        <v>185</v>
      </c>
      <c r="D9" s="0" t="n">
        <v>0</v>
      </c>
      <c r="E9" s="1" t="n">
        <v>0</v>
      </c>
      <c r="F9" s="0" t="n">
        <v>130</v>
      </c>
      <c r="G9" s="1" t="n">
        <v>85</v>
      </c>
      <c r="H9" s="0" t="n">
        <v>130</v>
      </c>
      <c r="I9" s="1" t="n">
        <v>85</v>
      </c>
      <c r="J9" s="2" t="n">
        <f aca="false">SUM(B9,D9,F9*2,H9*2)</f>
        <v>880</v>
      </c>
      <c r="K9" s="2" t="n">
        <f aca="false">SUM(B9:E9) + SUM(F9:I9)*2</f>
        <v>1405</v>
      </c>
      <c r="L9" s="0" t="n">
        <v>100</v>
      </c>
      <c r="M9" s="1" t="n">
        <v>100</v>
      </c>
      <c r="N9" s="0" t="n">
        <v>0</v>
      </c>
      <c r="O9" s="1" t="n">
        <v>0</v>
      </c>
      <c r="P9" s="0" t="n">
        <v>100</v>
      </c>
      <c r="Q9" s="1" t="n">
        <v>100</v>
      </c>
      <c r="R9" s="0" t="n">
        <v>100</v>
      </c>
      <c r="S9" s="1" t="n">
        <v>100</v>
      </c>
      <c r="T9" s="2" t="n">
        <f aca="false">SUM(J9,L9,N9,P9*2,R9*2)</f>
        <v>1380</v>
      </c>
      <c r="U9" s="2" t="n">
        <f aca="false">K9+SUM(L9:O9)+SUM(P9:S9)*2</f>
        <v>2405</v>
      </c>
      <c r="V9" s="1" t="n">
        <v>0</v>
      </c>
      <c r="W9" s="1" t="n">
        <f aca="false">U9+V9</f>
        <v>2405</v>
      </c>
      <c r="X9" s="1" t="n">
        <v>39</v>
      </c>
      <c r="Y9" s="1" t="s">
        <v>26</v>
      </c>
      <c r="AB9" s="0" t="s">
        <v>35</v>
      </c>
      <c r="AC9" s="0" t="n">
        <v>25</v>
      </c>
      <c r="AD9" s="0" t="n">
        <v>21</v>
      </c>
      <c r="AE9" s="10"/>
    </row>
    <row r="10" customFormat="false" ht="12.8" hidden="false" customHeight="false" outlineLevel="0" collapsed="false">
      <c r="A10" s="0" t="s">
        <v>36</v>
      </c>
      <c r="B10" s="0" t="n">
        <v>280</v>
      </c>
      <c r="C10" s="1" t="n">
        <v>185</v>
      </c>
      <c r="D10" s="0" t="n">
        <v>180</v>
      </c>
      <c r="E10" s="1" t="n">
        <v>120</v>
      </c>
      <c r="F10" s="0" t="n">
        <v>130</v>
      </c>
      <c r="G10" s="1" t="n">
        <v>85</v>
      </c>
      <c r="H10" s="0" t="n">
        <v>130</v>
      </c>
      <c r="I10" s="1" t="n">
        <v>85</v>
      </c>
      <c r="J10" s="2" t="n">
        <f aca="false">SUM(B10,D10,F10*2,H10*2)</f>
        <v>980</v>
      </c>
      <c r="K10" s="2" t="n">
        <f aca="false">SUM(B10:E10) + SUM(F10:I10)*2</f>
        <v>1625</v>
      </c>
      <c r="L10" s="0" t="n">
        <v>100</v>
      </c>
      <c r="M10" s="1" t="n">
        <v>100</v>
      </c>
      <c r="N10" s="0" t="n">
        <v>100</v>
      </c>
      <c r="O10" s="1" t="n">
        <v>100</v>
      </c>
      <c r="P10" s="0" t="n">
        <v>100</v>
      </c>
      <c r="Q10" s="1" t="n">
        <v>100</v>
      </c>
      <c r="R10" s="0" t="n">
        <v>100</v>
      </c>
      <c r="S10" s="1" t="n">
        <v>100</v>
      </c>
      <c r="T10" s="2" t="n">
        <f aca="false">SUM(J10,L10,N10,P10*2,R10*2)</f>
        <v>1580</v>
      </c>
      <c r="U10" s="2" t="n">
        <f aca="false">K10+SUM(L10:O10)+SUM(P10:S10)*2</f>
        <v>2825</v>
      </c>
      <c r="V10" s="1" t="n">
        <v>0</v>
      </c>
      <c r="W10" s="1" t="n">
        <f aca="false">U10+V10</f>
        <v>2825</v>
      </c>
      <c r="X10" s="1" t="n">
        <v>39</v>
      </c>
      <c r="Y10" s="1" t="s">
        <v>26</v>
      </c>
      <c r="Z10" s="0" t="n">
        <v>21</v>
      </c>
      <c r="AA10" s="0" t="n">
        <v>21</v>
      </c>
      <c r="AB10" s="0" t="n">
        <v>21</v>
      </c>
      <c r="AC10" s="0" t="n">
        <v>25</v>
      </c>
      <c r="AD10" s="0" t="n">
        <v>21</v>
      </c>
      <c r="AE10" s="10" t="s">
        <v>37</v>
      </c>
    </row>
    <row r="11" customFormat="false" ht="12.8" hidden="false" customHeight="false" outlineLevel="0" collapsed="false">
      <c r="A11" s="0" t="s">
        <v>38</v>
      </c>
      <c r="B11" s="0" t="n">
        <v>220</v>
      </c>
      <c r="C11" s="1" t="n">
        <v>150</v>
      </c>
      <c r="D11" s="0" t="n">
        <v>120</v>
      </c>
      <c r="E11" s="1" t="n">
        <v>80</v>
      </c>
      <c r="F11" s="0" t="n">
        <v>50</v>
      </c>
      <c r="G11" s="1" t="n">
        <v>50</v>
      </c>
      <c r="H11" s="0" t="n">
        <v>50</v>
      </c>
      <c r="I11" s="1" t="n">
        <v>50</v>
      </c>
      <c r="J11" s="2" t="n">
        <f aca="false">SUM(B11,D11,F11*2,H11*2)</f>
        <v>540</v>
      </c>
      <c r="K11" s="2" t="n">
        <f aca="false">SUM(B11:E11) + SUM(F11:I11)*2</f>
        <v>970</v>
      </c>
      <c r="L11" s="0" t="n">
        <v>200</v>
      </c>
      <c r="M11" s="1" t="n">
        <v>150</v>
      </c>
      <c r="N11" s="0" t="n">
        <v>200</v>
      </c>
      <c r="O11" s="1" t="n">
        <v>150</v>
      </c>
      <c r="P11" s="0" t="n">
        <v>200</v>
      </c>
      <c r="Q11" s="1" t="n">
        <v>150</v>
      </c>
      <c r="R11" s="0" t="n">
        <v>200</v>
      </c>
      <c r="S11" s="1" t="n">
        <v>150</v>
      </c>
      <c r="T11" s="2" t="n">
        <f aca="false">SUM(J11,L11,N11,P11*2,R11*2)</f>
        <v>1740</v>
      </c>
      <c r="U11" s="2" t="n">
        <f aca="false">K11+SUM(L11:O11)+SUM(P11:S11)*2</f>
        <v>3070</v>
      </c>
      <c r="V11" s="1" t="n">
        <v>0</v>
      </c>
      <c r="W11" s="1" t="n">
        <f aca="false">U11+V11</f>
        <v>3070</v>
      </c>
      <c r="X11" s="1" t="n">
        <v>39</v>
      </c>
      <c r="Y11" s="1" t="s">
        <v>26</v>
      </c>
      <c r="AC11" s="0" t="n">
        <v>25</v>
      </c>
      <c r="AE11" s="10"/>
    </row>
    <row r="12" customFormat="false" ht="23.85" hidden="false" customHeight="false" outlineLevel="0" collapsed="false">
      <c r="A12" s="0" t="s">
        <v>39</v>
      </c>
      <c r="B12" s="0" t="n">
        <v>230</v>
      </c>
      <c r="C12" s="1" t="n">
        <v>180</v>
      </c>
      <c r="D12" s="0" t="n">
        <v>130</v>
      </c>
      <c r="E12" s="1" t="n">
        <v>110</v>
      </c>
      <c r="F12" s="0" t="n">
        <v>80</v>
      </c>
      <c r="G12" s="1" t="n">
        <v>50</v>
      </c>
      <c r="H12" s="0" t="n">
        <v>80</v>
      </c>
      <c r="I12" s="1" t="n">
        <v>50</v>
      </c>
      <c r="J12" s="2" t="n">
        <f aca="false">SUM(B12,D12,F12*2,H12*2)</f>
        <v>680</v>
      </c>
      <c r="K12" s="2" t="n">
        <f aca="false">SUM(B12:E12) + SUM(F12:I12)*2</f>
        <v>1170</v>
      </c>
      <c r="L12" s="0" t="n">
        <v>100</v>
      </c>
      <c r="M12" s="1" t="n">
        <v>100</v>
      </c>
      <c r="N12" s="0" t="n">
        <v>100</v>
      </c>
      <c r="O12" s="1" t="n">
        <v>100</v>
      </c>
      <c r="P12" s="0" t="n">
        <v>100</v>
      </c>
      <c r="Q12" s="1" t="n">
        <v>100</v>
      </c>
      <c r="R12" s="0" t="n">
        <v>100</v>
      </c>
      <c r="S12" s="1" t="n">
        <v>100</v>
      </c>
      <c r="T12" s="2" t="n">
        <f aca="false">SUM(J12,L12,N12,P12*2,R12*2)</f>
        <v>1280</v>
      </c>
      <c r="U12" s="2" t="n">
        <f aca="false">K12+SUM(L12:O12)+SUM(P12:S12)*2</f>
        <v>2370</v>
      </c>
      <c r="V12" s="1" t="n">
        <v>840</v>
      </c>
      <c r="W12" s="1" t="n">
        <f aca="false">U12+V12</f>
        <v>3210</v>
      </c>
      <c r="X12" s="1" t="n">
        <v>41</v>
      </c>
      <c r="Y12" s="11" t="s">
        <v>40</v>
      </c>
      <c r="Z12" s="0" t="n">
        <v>21</v>
      </c>
      <c r="AA12" s="0" t="n">
        <v>21</v>
      </c>
      <c r="AB12" s="0" t="n">
        <v>21</v>
      </c>
      <c r="AC12" s="0" t="n">
        <v>25</v>
      </c>
      <c r="AD12" s="0" t="n">
        <v>21</v>
      </c>
      <c r="AE12" s="10"/>
    </row>
    <row r="13" customFormat="false" ht="12.8" hidden="false" customHeight="false" outlineLevel="0" collapsed="false">
      <c r="A13" s="0" t="s">
        <v>41</v>
      </c>
      <c r="B13" s="0" t="n">
        <v>300</v>
      </c>
      <c r="C13" s="1" t="n">
        <v>210</v>
      </c>
      <c r="D13" s="0" t="n">
        <v>200</v>
      </c>
      <c r="E13" s="1" t="n">
        <v>140</v>
      </c>
      <c r="F13" s="0" t="n">
        <v>150</v>
      </c>
      <c r="G13" s="1" t="n">
        <v>110</v>
      </c>
      <c r="H13" s="0" t="n">
        <v>150</v>
      </c>
      <c r="I13" s="1" t="n">
        <v>110</v>
      </c>
      <c r="J13" s="2" t="n">
        <f aca="false">SUM(B13,D13,F13*2,H13*2)</f>
        <v>1100</v>
      </c>
      <c r="K13" s="2" t="n">
        <f aca="false">SUM(B13:E13) + SUM(F13:I13)*2</f>
        <v>1890</v>
      </c>
      <c r="L13" s="0" t="n">
        <v>100</v>
      </c>
      <c r="M13" s="1" t="n">
        <v>100</v>
      </c>
      <c r="N13" s="0" t="n">
        <v>100</v>
      </c>
      <c r="O13" s="1" t="n">
        <v>100</v>
      </c>
      <c r="P13" s="0" t="n">
        <v>100</v>
      </c>
      <c r="Q13" s="1" t="n">
        <v>100</v>
      </c>
      <c r="R13" s="0" t="n">
        <v>100</v>
      </c>
      <c r="S13" s="1" t="n">
        <v>100</v>
      </c>
      <c r="T13" s="2" t="n">
        <f aca="false">SUM(J13,L13,N13,P13*2,R13*2)</f>
        <v>1700</v>
      </c>
      <c r="U13" s="2" t="n">
        <f aca="false">K13+SUM(L13:O13)+SUM(P13:S13)*2</f>
        <v>3090</v>
      </c>
      <c r="V13" s="1" t="n">
        <v>0</v>
      </c>
      <c r="W13" s="1" t="n">
        <f aca="false">U13+V13</f>
        <v>3090</v>
      </c>
      <c r="X13" s="1" t="n">
        <v>39</v>
      </c>
      <c r="Y13" s="1" t="s">
        <v>26</v>
      </c>
      <c r="AB13" s="0" t="n">
        <v>25</v>
      </c>
      <c r="AC13" s="0" t="n">
        <v>29</v>
      </c>
      <c r="AD13" s="0" t="n">
        <v>21</v>
      </c>
    </row>
    <row r="14" customFormat="false" ht="12.8" hidden="false" customHeight="false" outlineLevel="0" collapsed="false">
      <c r="A14" s="0" t="s">
        <v>42</v>
      </c>
      <c r="B14" s="0" t="n">
        <v>300</v>
      </c>
      <c r="C14" s="1" t="n">
        <v>210</v>
      </c>
      <c r="D14" s="0" t="n">
        <v>200</v>
      </c>
      <c r="E14" s="1" t="n">
        <v>140</v>
      </c>
      <c r="F14" s="0" t="n">
        <v>150</v>
      </c>
      <c r="G14" s="1" t="n">
        <v>110</v>
      </c>
      <c r="H14" s="0" t="n">
        <v>150</v>
      </c>
      <c r="I14" s="1" t="n">
        <v>110</v>
      </c>
      <c r="J14" s="2" t="n">
        <f aca="false">SUM(B14,D14,F14*2,H14*2)</f>
        <v>1100</v>
      </c>
      <c r="K14" s="2" t="n">
        <f aca="false">SUM(B14:E14) + SUM(F14:I14)*2</f>
        <v>1890</v>
      </c>
      <c r="L14" s="0" t="n">
        <v>100</v>
      </c>
      <c r="M14" s="1" t="n">
        <v>100</v>
      </c>
      <c r="N14" s="0" t="n">
        <v>100</v>
      </c>
      <c r="O14" s="1" t="n">
        <v>100</v>
      </c>
      <c r="P14" s="0" t="n">
        <v>100</v>
      </c>
      <c r="Q14" s="1" t="n">
        <v>100</v>
      </c>
      <c r="R14" s="0" t="n">
        <v>100</v>
      </c>
      <c r="S14" s="1" t="n">
        <v>100</v>
      </c>
      <c r="T14" s="2" t="n">
        <f aca="false">SUM(J14,L14,N14,P14*2,R14*2)</f>
        <v>1700</v>
      </c>
      <c r="U14" s="2" t="n">
        <f aca="false">K14+SUM(L14:O14)+SUM(P14:S14)*2</f>
        <v>3090</v>
      </c>
      <c r="V14" s="1" t="n">
        <v>0</v>
      </c>
      <c r="W14" s="1" t="n">
        <f aca="false">U14+V14</f>
        <v>3090</v>
      </c>
      <c r="X14" s="1" t="n">
        <v>39</v>
      </c>
      <c r="Y14" s="1" t="s">
        <v>26</v>
      </c>
      <c r="AB14" s="0" t="n">
        <v>25</v>
      </c>
      <c r="AC14" s="0" t="n">
        <v>29</v>
      </c>
      <c r="AD14" s="0" t="n">
        <v>25</v>
      </c>
      <c r="AE14" s="0" t="s">
        <v>43</v>
      </c>
    </row>
    <row r="15" customFormat="false" ht="12.8" hidden="false" customHeight="false" outlineLevel="0" collapsed="false">
      <c r="A15" s="0" t="s">
        <v>44</v>
      </c>
      <c r="B15" s="0" t="n">
        <v>320</v>
      </c>
      <c r="C15" s="1" t="n">
        <v>210</v>
      </c>
      <c r="D15" s="0" t="n">
        <v>220</v>
      </c>
      <c r="E15" s="1" t="n">
        <v>140</v>
      </c>
      <c r="F15" s="0" t="n">
        <v>170</v>
      </c>
      <c r="G15" s="1" t="n">
        <v>110</v>
      </c>
      <c r="H15" s="0" t="n">
        <v>170</v>
      </c>
      <c r="I15" s="1" t="n">
        <v>110</v>
      </c>
      <c r="J15" s="2" t="n">
        <f aca="false">SUM(B15,D15,F15*2,H15*2)</f>
        <v>1220</v>
      </c>
      <c r="K15" s="2" t="n">
        <f aca="false">SUM(B15:E15) + SUM(F15:I15)*2</f>
        <v>2010</v>
      </c>
      <c r="L15" s="0" t="n">
        <v>100</v>
      </c>
      <c r="M15" s="1" t="n">
        <v>100</v>
      </c>
      <c r="N15" s="0" t="n">
        <v>100</v>
      </c>
      <c r="O15" s="1" t="n">
        <v>100</v>
      </c>
      <c r="P15" s="0" t="n">
        <v>100</v>
      </c>
      <c r="Q15" s="1" t="n">
        <v>100</v>
      </c>
      <c r="R15" s="0" t="n">
        <v>100</v>
      </c>
      <c r="S15" s="1" t="n">
        <v>100</v>
      </c>
      <c r="T15" s="2" t="n">
        <f aca="false">SUM(J15,L15,N15,P15*2,R15*2)</f>
        <v>1820</v>
      </c>
      <c r="U15" s="2" t="n">
        <f aca="false">K15+SUM(L15:O15)+SUM(P15:S15)*2</f>
        <v>3210</v>
      </c>
      <c r="V15" s="1" t="n">
        <v>0</v>
      </c>
      <c r="W15" s="1" t="n">
        <f aca="false">U15+V15</f>
        <v>3210</v>
      </c>
      <c r="X15" s="1" t="n">
        <v>39</v>
      </c>
      <c r="Y15" s="1" t="s">
        <v>26</v>
      </c>
      <c r="Z15" s="0" t="n">
        <v>28</v>
      </c>
      <c r="AA15" s="0" t="n">
        <v>28</v>
      </c>
      <c r="AB15" s="0" t="n">
        <v>28</v>
      </c>
      <c r="AC15" s="0" t="n">
        <v>32</v>
      </c>
      <c r="AD15" s="0" t="n">
        <v>28</v>
      </c>
      <c r="AE15" s="10"/>
    </row>
    <row r="16" customFormat="false" ht="12.8" hidden="false" customHeight="false" outlineLevel="0" collapsed="false">
      <c r="A16" s="0" t="s">
        <v>45</v>
      </c>
      <c r="B16" s="0" t="n">
        <v>320</v>
      </c>
      <c r="C16" s="1" t="n">
        <v>210</v>
      </c>
      <c r="D16" s="0" t="n">
        <v>220</v>
      </c>
      <c r="E16" s="1" t="n">
        <v>140</v>
      </c>
      <c r="F16" s="0" t="n">
        <v>170</v>
      </c>
      <c r="G16" s="1" t="n">
        <v>110</v>
      </c>
      <c r="H16" s="0" t="n">
        <v>170</v>
      </c>
      <c r="I16" s="1" t="n">
        <v>110</v>
      </c>
      <c r="J16" s="2" t="n">
        <f aca="false">SUM(B16,D16,F16*2,H16*2)</f>
        <v>1220</v>
      </c>
      <c r="K16" s="2" t="n">
        <f aca="false">SUM(B16:E16) + SUM(F16:I16)*2</f>
        <v>2010</v>
      </c>
      <c r="L16" s="0" t="n">
        <v>100</v>
      </c>
      <c r="M16" s="1" t="n">
        <v>100</v>
      </c>
      <c r="N16" s="0" t="n">
        <v>100</v>
      </c>
      <c r="O16" s="1" t="n">
        <v>100</v>
      </c>
      <c r="P16" s="0" t="n">
        <v>100</v>
      </c>
      <c r="Q16" s="1" t="n">
        <v>100</v>
      </c>
      <c r="R16" s="0" t="n">
        <v>100</v>
      </c>
      <c r="S16" s="1" t="n">
        <v>125</v>
      </c>
      <c r="T16" s="2" t="n">
        <f aca="false">SUM(J16,L16,N16,P16*2,R16*2)</f>
        <v>1820</v>
      </c>
      <c r="U16" s="2" t="n">
        <f aca="false">K16+SUM(L16:O16)+SUM(P16:S16)*2</f>
        <v>3260</v>
      </c>
      <c r="V16" s="1" t="n">
        <v>0</v>
      </c>
      <c r="W16" s="1" t="n">
        <f aca="false">U16+V16</f>
        <v>3260</v>
      </c>
      <c r="X16" s="1" t="n">
        <v>39</v>
      </c>
      <c r="Y16" s="1" t="s">
        <v>26</v>
      </c>
      <c r="Z16" s="0" t="n">
        <v>28</v>
      </c>
      <c r="AA16" s="0" t="n">
        <v>28</v>
      </c>
      <c r="AC16" s="0" t="n">
        <v>32</v>
      </c>
      <c r="AD16" s="0" t="n">
        <v>28</v>
      </c>
      <c r="AE16" s="10"/>
    </row>
    <row r="17" customFormat="false" ht="12.8" hidden="false" customHeight="false" outlineLevel="0" collapsed="false">
      <c r="A17" s="0" t="s">
        <v>46</v>
      </c>
      <c r="B17" s="0" t="n">
        <v>220</v>
      </c>
      <c r="C17" s="1" t="n">
        <v>170</v>
      </c>
      <c r="D17" s="0" t="n">
        <v>120</v>
      </c>
      <c r="E17" s="1" t="n">
        <v>100</v>
      </c>
      <c r="F17" s="0" t="n">
        <v>70</v>
      </c>
      <c r="G17" s="1" t="n">
        <v>70</v>
      </c>
      <c r="H17" s="0" t="n">
        <v>70</v>
      </c>
      <c r="I17" s="1" t="n">
        <v>70</v>
      </c>
      <c r="J17" s="2" t="n">
        <f aca="false">SUM(B17,D17,F17*2,H17*2)</f>
        <v>620</v>
      </c>
      <c r="K17" s="2" t="n">
        <f aca="false">SUM(B17:E17) + SUM(F17:I17)*2</f>
        <v>1170</v>
      </c>
      <c r="L17" s="0" t="n">
        <v>200</v>
      </c>
      <c r="M17" s="1" t="n">
        <v>150</v>
      </c>
      <c r="N17" s="0" t="n">
        <v>200</v>
      </c>
      <c r="O17" s="1" t="n">
        <v>150</v>
      </c>
      <c r="P17" s="0" t="n">
        <v>200</v>
      </c>
      <c r="Q17" s="1" t="n">
        <v>150</v>
      </c>
      <c r="R17" s="0" t="n">
        <v>200</v>
      </c>
      <c r="S17" s="1" t="n">
        <v>150</v>
      </c>
      <c r="T17" s="2" t="n">
        <f aca="false">SUM(J17,L17,N17,P17*2,R17*2)</f>
        <v>1820</v>
      </c>
      <c r="U17" s="2" t="n">
        <f aca="false">K17+SUM(L17:O17)+SUM(P17:S17)*2</f>
        <v>3270</v>
      </c>
      <c r="V17" s="1" t="n">
        <v>0</v>
      </c>
      <c r="W17" s="1" t="n">
        <f aca="false">U17+V17</f>
        <v>3270</v>
      </c>
      <c r="X17" s="1" t="n">
        <v>39</v>
      </c>
      <c r="Y17" s="1" t="s">
        <v>26</v>
      </c>
      <c r="Z17" s="0" t="n">
        <v>28</v>
      </c>
      <c r="AA17" s="0" t="n">
        <v>28</v>
      </c>
      <c r="AC17" s="0" t="n">
        <v>32</v>
      </c>
      <c r="AD17" s="0" t="n">
        <v>28</v>
      </c>
      <c r="AE17" s="10"/>
    </row>
    <row r="18" customFormat="false" ht="12.8" hidden="false" customHeight="false" outlineLevel="0" collapsed="false">
      <c r="A18" s="0" t="s">
        <v>47</v>
      </c>
      <c r="B18" s="0" t="n">
        <v>320</v>
      </c>
      <c r="C18" s="1" t="n">
        <v>320</v>
      </c>
      <c r="D18" s="0" t="n">
        <v>220</v>
      </c>
      <c r="E18" s="1" t="n">
        <v>220</v>
      </c>
      <c r="F18" s="0" t="n">
        <v>170</v>
      </c>
      <c r="G18" s="1" t="n">
        <v>170</v>
      </c>
      <c r="H18" s="0" t="n">
        <v>170</v>
      </c>
      <c r="I18" s="1" t="n">
        <v>170</v>
      </c>
      <c r="J18" s="2" t="n">
        <f aca="false">SUM(B18,D18,F18*2,H18*2)</f>
        <v>1220</v>
      </c>
      <c r="K18" s="2" t="n">
        <f aca="false">SUM(B18:E18) + SUM(F18:I18)*2</f>
        <v>2440</v>
      </c>
      <c r="L18" s="0" t="n">
        <v>100</v>
      </c>
      <c r="M18" s="1" t="n">
        <v>50</v>
      </c>
      <c r="N18" s="0" t="n">
        <v>100</v>
      </c>
      <c r="O18" s="1" t="n">
        <v>50</v>
      </c>
      <c r="P18" s="0" t="n">
        <v>100</v>
      </c>
      <c r="Q18" s="1" t="n">
        <v>50</v>
      </c>
      <c r="R18" s="0" t="n">
        <v>100</v>
      </c>
      <c r="S18" s="1" t="n">
        <v>50</v>
      </c>
      <c r="T18" s="2" t="n">
        <f aca="false">SUM(J18,L18,N18,P18*2,R18*2)</f>
        <v>1820</v>
      </c>
      <c r="U18" s="2" t="n">
        <f aca="false">K18+SUM(L18:O18)+SUM(P18:S18)*2</f>
        <v>3340</v>
      </c>
      <c r="V18" s="1" t="n">
        <v>0</v>
      </c>
      <c r="W18" s="1" t="n">
        <f aca="false">U18+V18</f>
        <v>3340</v>
      </c>
      <c r="X18" s="1" t="n">
        <v>39</v>
      </c>
      <c r="Y18" s="1" t="s">
        <v>48</v>
      </c>
      <c r="AB18" s="0" t="n">
        <v>28</v>
      </c>
      <c r="AC18" s="0" t="n">
        <v>32</v>
      </c>
      <c r="AD18" s="0" t="n">
        <v>28</v>
      </c>
    </row>
    <row r="19" customFormat="false" ht="23.85" hidden="false" customHeight="false" outlineLevel="0" collapsed="false">
      <c r="A19" s="0" t="s">
        <v>49</v>
      </c>
      <c r="B19" s="0" t="n">
        <v>380</v>
      </c>
      <c r="C19" s="1" t="n">
        <v>130</v>
      </c>
      <c r="D19" s="0" t="n">
        <v>235</v>
      </c>
      <c r="E19" s="1" t="n">
        <v>60</v>
      </c>
      <c r="F19" s="0" t="n">
        <v>190</v>
      </c>
      <c r="G19" s="1" t="n">
        <v>30</v>
      </c>
      <c r="H19" s="0" t="n">
        <v>190</v>
      </c>
      <c r="I19" s="1" t="n">
        <v>30</v>
      </c>
      <c r="J19" s="2" t="n">
        <f aca="false">SUM(B19,D19,F19*2,H19*2)</f>
        <v>1375</v>
      </c>
      <c r="K19" s="2" t="n">
        <f aca="false">SUM(B19:E19) + SUM(F19:I19)*2</f>
        <v>1685</v>
      </c>
      <c r="L19" s="0" t="n">
        <v>100</v>
      </c>
      <c r="M19" s="1" t="n">
        <v>100</v>
      </c>
      <c r="N19" s="0" t="n">
        <v>100</v>
      </c>
      <c r="O19" s="1" t="n">
        <v>100</v>
      </c>
      <c r="P19" s="0" t="n">
        <v>100</v>
      </c>
      <c r="Q19" s="1" t="n">
        <v>100</v>
      </c>
      <c r="R19" s="0" t="n">
        <v>100</v>
      </c>
      <c r="S19" s="1" t="n">
        <v>100</v>
      </c>
      <c r="T19" s="2" t="n">
        <f aca="false">SUM(J19,L19,N19,P19*2,R19*2)</f>
        <v>1975</v>
      </c>
      <c r="U19" s="2" t="n">
        <f aca="false">K19+SUM(L19:O19)+SUM(P19:S19)*2</f>
        <v>2885</v>
      </c>
      <c r="V19" s="1" t="n">
        <f aca="false">(80+20)*6+80</f>
        <v>680</v>
      </c>
      <c r="W19" s="1" t="n">
        <f aca="false">U19+V19</f>
        <v>3565</v>
      </c>
      <c r="X19" s="1" t="n">
        <v>41</v>
      </c>
      <c r="Y19" s="11" t="s">
        <v>40</v>
      </c>
      <c r="AA19" s="0" t="n">
        <v>28</v>
      </c>
      <c r="AB19" s="0" t="n">
        <v>28</v>
      </c>
      <c r="AC19" s="0" t="n">
        <v>32</v>
      </c>
      <c r="AD19" s="0" t="n">
        <v>28</v>
      </c>
      <c r="AE19" s="10" t="s">
        <v>50</v>
      </c>
    </row>
    <row r="20" customFormat="false" ht="12.8" hidden="false" customHeight="false" outlineLevel="0" collapsed="false">
      <c r="A20" s="0" t="s">
        <v>51</v>
      </c>
      <c r="B20" s="0" t="n">
        <v>360</v>
      </c>
      <c r="C20" s="1" t="n">
        <v>245</v>
      </c>
      <c r="D20" s="0" t="n">
        <v>260</v>
      </c>
      <c r="E20" s="1" t="n">
        <v>160</v>
      </c>
      <c r="F20" s="0" t="n">
        <v>210</v>
      </c>
      <c r="G20" s="1" t="n">
        <v>140</v>
      </c>
      <c r="H20" s="0" t="n">
        <v>210</v>
      </c>
      <c r="I20" s="1" t="n">
        <v>135</v>
      </c>
      <c r="J20" s="2" t="n">
        <f aca="false">SUM(B20,D20,F20*2,H20*2)</f>
        <v>1460</v>
      </c>
      <c r="K20" s="2" t="n">
        <f aca="false">SUM(B20:E20) + SUM(F20:I20)*2</f>
        <v>2415</v>
      </c>
      <c r="L20" s="0" t="n">
        <v>100</v>
      </c>
      <c r="M20" s="1" t="n">
        <v>100</v>
      </c>
      <c r="N20" s="0" t="n">
        <v>100</v>
      </c>
      <c r="O20" s="1" t="n">
        <v>100</v>
      </c>
      <c r="P20" s="0" t="n">
        <v>100</v>
      </c>
      <c r="Q20" s="1" t="n">
        <v>100</v>
      </c>
      <c r="R20" s="0" t="n">
        <v>100</v>
      </c>
      <c r="S20" s="1" t="n">
        <v>100</v>
      </c>
      <c r="T20" s="2" t="n">
        <f aca="false">SUM(J20,L20,N20,P20*2,R20*2)</f>
        <v>2060</v>
      </c>
      <c r="U20" s="2" t="n">
        <f aca="false">K20+SUM(L20:O20)+SUM(P20:S20)*2</f>
        <v>3615</v>
      </c>
      <c r="V20" s="1" t="n">
        <v>0</v>
      </c>
      <c r="W20" s="1" t="n">
        <f aca="false">U20+V20</f>
        <v>3615</v>
      </c>
      <c r="X20" s="1" t="n">
        <v>39</v>
      </c>
      <c r="Y20" s="1" t="s">
        <v>26</v>
      </c>
      <c r="Z20" s="0" t="n">
        <v>35</v>
      </c>
      <c r="AA20" s="0" t="n">
        <v>40</v>
      </c>
      <c r="AB20" s="0" t="n">
        <v>35</v>
      </c>
      <c r="AC20" s="0" t="n">
        <v>39</v>
      </c>
      <c r="AD20" s="0" t="n">
        <v>35</v>
      </c>
      <c r="AE20" s="10"/>
    </row>
    <row r="21" customFormat="false" ht="12.8" hidden="false" customHeight="false" outlineLevel="0" collapsed="false">
      <c r="A21" s="0" t="s">
        <v>52</v>
      </c>
      <c r="B21" s="0" t="n">
        <v>420</v>
      </c>
      <c r="C21" s="1" t="n">
        <v>310</v>
      </c>
      <c r="D21" s="0" t="n">
        <v>320</v>
      </c>
      <c r="E21" s="1" t="n">
        <v>240</v>
      </c>
      <c r="F21" s="0" t="n">
        <v>270</v>
      </c>
      <c r="G21" s="1" t="n">
        <v>210</v>
      </c>
      <c r="H21" s="0" t="n">
        <v>270</v>
      </c>
      <c r="I21" s="1" t="n">
        <v>210</v>
      </c>
      <c r="J21" s="2" t="n">
        <f aca="false">SUM(B21,D21,F21*2,H21*2)</f>
        <v>1820</v>
      </c>
      <c r="K21" s="2" t="n">
        <f aca="false">SUM(B21:E21) + SUM(F21:I21)*2</f>
        <v>3210</v>
      </c>
      <c r="L21" s="0" t="n">
        <v>0</v>
      </c>
      <c r="M21" s="1" t="n">
        <v>0</v>
      </c>
      <c r="N21" s="0" t="n">
        <v>0</v>
      </c>
      <c r="O21" s="1" t="n">
        <v>0</v>
      </c>
      <c r="P21" s="0" t="n">
        <v>0</v>
      </c>
      <c r="Q21" s="1" t="n">
        <v>0</v>
      </c>
      <c r="R21" s="0" t="n">
        <v>0</v>
      </c>
      <c r="S21" s="1" t="n">
        <v>0</v>
      </c>
      <c r="T21" s="2" t="n">
        <f aca="false">SUM(J21,L21,N21,P21*2,R21*2)</f>
        <v>1820</v>
      </c>
      <c r="U21" s="2" t="n">
        <f aca="false">K21+SUM(L21:O21)+SUM(P21:S21)*2</f>
        <v>3210</v>
      </c>
      <c r="V21" s="1" t="n">
        <v>0</v>
      </c>
      <c r="W21" s="1" t="n">
        <f aca="false">U21+V21</f>
        <v>3210</v>
      </c>
      <c r="X21" s="1" t="n">
        <v>1</v>
      </c>
      <c r="Y21" s="1" t="s">
        <v>53</v>
      </c>
      <c r="Z21" s="0" t="n">
        <v>35</v>
      </c>
      <c r="AA21" s="0" t="n">
        <v>35</v>
      </c>
      <c r="AB21" s="0" t="n">
        <v>35</v>
      </c>
      <c r="AC21" s="0" t="n">
        <v>46</v>
      </c>
      <c r="AD21" s="0" t="n">
        <v>35</v>
      </c>
      <c r="AE21" s="0" t="s">
        <v>54</v>
      </c>
    </row>
    <row r="22" customFormat="false" ht="12.8" hidden="false" customHeight="false" outlineLevel="0" collapsed="false">
      <c r="A22" s="0" t="s">
        <v>55</v>
      </c>
      <c r="B22" s="0" t="n">
        <v>500</v>
      </c>
      <c r="C22" s="1" t="n">
        <v>210</v>
      </c>
      <c r="D22" s="0" t="n">
        <v>300</v>
      </c>
      <c r="E22" s="1" t="n">
        <v>140</v>
      </c>
      <c r="F22" s="0" t="n">
        <v>290</v>
      </c>
      <c r="G22" s="1" t="n">
        <v>110</v>
      </c>
      <c r="H22" s="0" t="n">
        <v>240</v>
      </c>
      <c r="I22" s="1" t="n">
        <v>110</v>
      </c>
      <c r="J22" s="2" t="n">
        <f aca="false">SUM(B22,D22,F22*2,H22*2)</f>
        <v>1860</v>
      </c>
      <c r="K22" s="2" t="n">
        <f aca="false">SUM(B22:E22) + SUM(F22:I22)*2</f>
        <v>2650</v>
      </c>
      <c r="L22" s="0" t="n">
        <v>100</v>
      </c>
      <c r="M22" s="1" t="n">
        <v>100</v>
      </c>
      <c r="N22" s="0" t="n">
        <v>100</v>
      </c>
      <c r="O22" s="1" t="n">
        <v>100</v>
      </c>
      <c r="P22" s="0" t="n">
        <v>100</v>
      </c>
      <c r="Q22" s="1" t="n">
        <v>100</v>
      </c>
      <c r="R22" s="0" t="n">
        <v>100</v>
      </c>
      <c r="S22" s="1" t="n">
        <v>100</v>
      </c>
      <c r="T22" s="2" t="n">
        <f aca="false">SUM(J22,L22,N22,P22*2,R22*2)</f>
        <v>2460</v>
      </c>
      <c r="U22" s="2" t="n">
        <f aca="false">K22+SUM(L22:O22)+SUM(P22:S22)*2</f>
        <v>3850</v>
      </c>
      <c r="V22" s="1" t="n">
        <v>0</v>
      </c>
      <c r="W22" s="1" t="n">
        <f aca="false">U22+V22</f>
        <v>3850</v>
      </c>
      <c r="X22" s="1" t="n">
        <v>39</v>
      </c>
      <c r="Y22" s="1" t="s">
        <v>26</v>
      </c>
      <c r="AB22" s="10" t="s">
        <v>35</v>
      </c>
      <c r="AC22" s="0" t="n">
        <v>46</v>
      </c>
      <c r="AD22" s="0" t="n">
        <v>42</v>
      </c>
      <c r="AE22" s="10" t="s">
        <v>56</v>
      </c>
    </row>
    <row r="23" customFormat="false" ht="12.8" hidden="false" customHeight="false" outlineLevel="0" collapsed="false">
      <c r="A23" s="0" t="s">
        <v>57</v>
      </c>
      <c r="B23" s="0" t="n">
        <v>460</v>
      </c>
      <c r="C23" s="1" t="n">
        <v>230</v>
      </c>
      <c r="D23" s="0" t="n">
        <v>320</v>
      </c>
      <c r="E23" s="1" t="n">
        <v>160</v>
      </c>
      <c r="F23" s="0" t="n">
        <v>260</v>
      </c>
      <c r="G23" s="1" t="n">
        <v>150</v>
      </c>
      <c r="H23" s="0" t="n">
        <v>260</v>
      </c>
      <c r="I23" s="1" t="n">
        <v>150</v>
      </c>
      <c r="J23" s="2" t="n">
        <f aca="false">SUM(B23,D23,F23*2,H23*2)</f>
        <v>1820</v>
      </c>
      <c r="K23" s="2" t="n">
        <f aca="false">SUM(B23:E23) + SUM(F23:I23)*2</f>
        <v>2810</v>
      </c>
      <c r="L23" s="0" t="n">
        <v>100</v>
      </c>
      <c r="M23" s="1" t="n">
        <v>100</v>
      </c>
      <c r="N23" s="0" t="n">
        <v>100</v>
      </c>
      <c r="O23" s="1" t="n">
        <v>100</v>
      </c>
      <c r="P23" s="0" t="n">
        <v>100</v>
      </c>
      <c r="Q23" s="1" t="n">
        <v>100</v>
      </c>
      <c r="R23" s="0" t="n">
        <v>100</v>
      </c>
      <c r="S23" s="1" t="n">
        <v>100</v>
      </c>
      <c r="T23" s="2" t="n">
        <f aca="false">SUM(J23,L23,N23,P23*2,R23*2)</f>
        <v>2420</v>
      </c>
      <c r="U23" s="2" t="n">
        <f aca="false">K23+SUM(L23:O23)+SUM(P23:S23)*2</f>
        <v>4010</v>
      </c>
      <c r="V23" s="1" t="n">
        <v>0</v>
      </c>
      <c r="W23" s="1" t="n">
        <f aca="false">U23+V23</f>
        <v>4010</v>
      </c>
      <c r="X23" s="1" t="n">
        <v>39</v>
      </c>
      <c r="Y23" s="1" t="s">
        <v>26</v>
      </c>
      <c r="Z23" s="0" t="n">
        <v>42</v>
      </c>
      <c r="AA23" s="0" t="n">
        <v>42</v>
      </c>
      <c r="AB23" s="0" t="n">
        <v>42</v>
      </c>
      <c r="AC23" s="0" t="n">
        <v>46</v>
      </c>
      <c r="AD23" s="0" t="n">
        <v>42</v>
      </c>
      <c r="AE23" s="10"/>
    </row>
    <row r="24" customFormat="false" ht="12.8" hidden="false" customHeight="false" outlineLevel="0" collapsed="false">
      <c r="A24" s="0" t="s">
        <v>58</v>
      </c>
      <c r="B24" s="0" t="n">
        <v>280</v>
      </c>
      <c r="C24" s="1" t="n">
        <v>185</v>
      </c>
      <c r="D24" s="0" t="n">
        <v>180</v>
      </c>
      <c r="E24" s="1" t="n">
        <v>120</v>
      </c>
      <c r="F24" s="0" t="n">
        <v>130</v>
      </c>
      <c r="G24" s="1" t="n">
        <v>85</v>
      </c>
      <c r="H24" s="0" t="n">
        <v>130</v>
      </c>
      <c r="I24" s="1" t="n">
        <v>85</v>
      </c>
      <c r="J24" s="2" t="n">
        <f aca="false">SUM(B24,D24,F24*2,H24*2)</f>
        <v>980</v>
      </c>
      <c r="K24" s="2" t="n">
        <f aca="false">SUM(B24:E24) + SUM(F24:I24)*2</f>
        <v>1625</v>
      </c>
      <c r="L24" s="0" t="n">
        <v>100</v>
      </c>
      <c r="M24" s="1" t="n">
        <v>100</v>
      </c>
      <c r="N24" s="0" t="n">
        <v>100</v>
      </c>
      <c r="O24" s="1" t="n">
        <v>100</v>
      </c>
      <c r="P24" s="0" t="n">
        <v>100</v>
      </c>
      <c r="Q24" s="1" t="n">
        <v>100</v>
      </c>
      <c r="R24" s="0" t="n">
        <v>100</v>
      </c>
      <c r="S24" s="1" t="n">
        <v>100</v>
      </c>
      <c r="T24" s="12" t="n">
        <f aca="false">SUM(J24,L24,N24,P24*2,R24*2)</f>
        <v>1580</v>
      </c>
      <c r="U24" s="12" t="n">
        <f aca="false">K24+SUM(L24:O24)+SUM(P24:S24)*2</f>
        <v>2825</v>
      </c>
      <c r="V24" s="1" t="n">
        <v>0</v>
      </c>
      <c r="W24" s="13" t="n">
        <f aca="false">U24+V24</f>
        <v>2825</v>
      </c>
      <c r="X24" s="1" t="n">
        <v>39</v>
      </c>
      <c r="Y24" s="1" t="s">
        <v>26</v>
      </c>
    </row>
    <row r="25" customFormat="false" ht="12.8" hidden="false" customHeight="false" outlineLevel="0" collapsed="false">
      <c r="A25" s="0" t="s">
        <v>59</v>
      </c>
      <c r="B25" s="0" t="n">
        <v>255</v>
      </c>
      <c r="C25" s="1" t="n">
        <v>175</v>
      </c>
      <c r="D25" s="0" t="n">
        <v>160</v>
      </c>
      <c r="E25" s="1" t="n">
        <v>100</v>
      </c>
      <c r="F25" s="0" t="n">
        <v>100</v>
      </c>
      <c r="G25" s="1" t="n">
        <v>75</v>
      </c>
      <c r="H25" s="0" t="n">
        <v>110</v>
      </c>
      <c r="I25" s="1" t="n">
        <v>70</v>
      </c>
      <c r="J25" s="2" t="n">
        <f aca="false">SUM(B25,D25,F25*2,H25*2)</f>
        <v>835</v>
      </c>
      <c r="K25" s="2" t="n">
        <f aca="false">SUM(B25:E25) + SUM(F25:I25)*2</f>
        <v>1400</v>
      </c>
      <c r="L25" s="0" t="n">
        <v>100</v>
      </c>
      <c r="M25" s="1" t="n">
        <v>100</v>
      </c>
      <c r="N25" s="0" t="n">
        <v>100</v>
      </c>
      <c r="O25" s="1" t="n">
        <v>100</v>
      </c>
      <c r="P25" s="0" t="n">
        <v>100</v>
      </c>
      <c r="Q25" s="1" t="n">
        <v>100</v>
      </c>
      <c r="R25" s="0" t="n">
        <v>100</v>
      </c>
      <c r="S25" s="1" t="n">
        <v>100</v>
      </c>
      <c r="T25" s="12" t="n">
        <f aca="false">SUM(J25,L25,N25,P25*2,R25*2)</f>
        <v>1435</v>
      </c>
      <c r="U25" s="12" t="n">
        <f aca="false">K25+SUM(L25:O25)+SUM(P25:S25)*2</f>
        <v>2600</v>
      </c>
      <c r="V25" s="1" t="n">
        <v>0</v>
      </c>
      <c r="W25" s="13" t="n">
        <f aca="false">U25+V25</f>
        <v>2600</v>
      </c>
      <c r="X25" s="1" t="n">
        <v>39</v>
      </c>
      <c r="Y25" s="1" t="s">
        <v>26</v>
      </c>
    </row>
    <row r="26" customFormat="false" ht="12.8" hidden="false" customHeight="false" outlineLevel="0" collapsed="false">
      <c r="A26" s="0" t="s">
        <v>60</v>
      </c>
      <c r="B26" s="0" t="n">
        <v>360</v>
      </c>
      <c r="C26" s="1" t="n">
        <v>235</v>
      </c>
      <c r="D26" s="0" t="n">
        <v>260</v>
      </c>
      <c r="E26" s="1" t="n">
        <v>160</v>
      </c>
      <c r="F26" s="0" t="n">
        <v>210</v>
      </c>
      <c r="G26" s="1" t="n">
        <v>135</v>
      </c>
      <c r="H26" s="0" t="n">
        <v>210</v>
      </c>
      <c r="I26" s="1" t="n">
        <v>135</v>
      </c>
      <c r="J26" s="2" t="n">
        <f aca="false">SUM(B26,D26,F26*2,H26*2)</f>
        <v>1460</v>
      </c>
      <c r="K26" s="2" t="n">
        <f aca="false">SUM(B26:E26) + SUM(F26:I26)*2</f>
        <v>2395</v>
      </c>
      <c r="L26" s="0" t="n">
        <v>100</v>
      </c>
      <c r="M26" s="1" t="n">
        <v>100</v>
      </c>
      <c r="N26" s="0" t="n">
        <v>100</v>
      </c>
      <c r="O26" s="1" t="n">
        <v>100</v>
      </c>
      <c r="P26" s="0" t="n">
        <v>100</v>
      </c>
      <c r="Q26" s="1" t="n">
        <v>100</v>
      </c>
      <c r="R26" s="0" t="n">
        <v>100</v>
      </c>
      <c r="S26" s="1" t="n">
        <v>100</v>
      </c>
      <c r="T26" s="12" t="n">
        <f aca="false">SUM(J26,L26,N26,P26*2,R26*2)</f>
        <v>2060</v>
      </c>
      <c r="U26" s="12" t="n">
        <f aca="false">K26+SUM(L26:O26)+SUM(P26:S26)*2</f>
        <v>3595</v>
      </c>
      <c r="V26" s="1" t="n">
        <v>0</v>
      </c>
      <c r="W26" s="13" t="n">
        <f aca="false">U26+V26</f>
        <v>3595</v>
      </c>
      <c r="X26" s="1" t="n">
        <v>39</v>
      </c>
      <c r="Y26" s="1" t="s">
        <v>26</v>
      </c>
    </row>
    <row r="27" customFormat="false" ht="12.8" hidden="false" customHeight="false" outlineLevel="0" collapsed="false">
      <c r="A27" s="0" t="s">
        <v>61</v>
      </c>
      <c r="B27" s="0" t="n">
        <v>280</v>
      </c>
      <c r="C27" s="1" t="n">
        <v>185</v>
      </c>
      <c r="D27" s="0" t="n">
        <v>180</v>
      </c>
      <c r="E27" s="1" t="n">
        <v>120</v>
      </c>
      <c r="F27" s="0" t="n">
        <v>130</v>
      </c>
      <c r="G27" s="1" t="n">
        <v>85</v>
      </c>
      <c r="H27" s="0" t="n">
        <v>130</v>
      </c>
      <c r="I27" s="1" t="n">
        <v>85</v>
      </c>
      <c r="J27" s="2" t="n">
        <f aca="false">SUM(B27,D27,F27*2,H27*2)</f>
        <v>980</v>
      </c>
      <c r="K27" s="2" t="n">
        <f aca="false">SUM(B27:E27) + SUM(F27:I27)*2</f>
        <v>1625</v>
      </c>
      <c r="L27" s="0" t="n">
        <v>100</v>
      </c>
      <c r="M27" s="1" t="n">
        <v>100</v>
      </c>
      <c r="N27" s="0" t="n">
        <v>100</v>
      </c>
      <c r="O27" s="1" t="n">
        <v>100</v>
      </c>
      <c r="P27" s="0" t="n">
        <v>100</v>
      </c>
      <c r="Q27" s="1" t="n">
        <v>100</v>
      </c>
      <c r="R27" s="0" t="n">
        <v>100</v>
      </c>
      <c r="S27" s="1" t="n">
        <v>100</v>
      </c>
      <c r="T27" s="12" t="n">
        <f aca="false">SUM(J27,L27,N27,P27*2,R27*2)</f>
        <v>1580</v>
      </c>
      <c r="U27" s="12" t="n">
        <f aca="false">K27+SUM(L27:O27)+SUM(P27:S27)*2</f>
        <v>2825</v>
      </c>
      <c r="V27" s="1" t="n">
        <v>0</v>
      </c>
      <c r="W27" s="13" t="n">
        <f aca="false">U27+V27</f>
        <v>2825</v>
      </c>
      <c r="X27" s="1" t="n">
        <v>39</v>
      </c>
      <c r="Y27" s="1" t="s">
        <v>26</v>
      </c>
    </row>
    <row r="28" customFormat="false" ht="12.8" hidden="false" customHeight="false" outlineLevel="0" collapsed="false">
      <c r="A28" s="0" t="s">
        <v>62</v>
      </c>
      <c r="B28" s="0" t="n">
        <v>365</v>
      </c>
      <c r="C28" s="1" t="n">
        <v>245</v>
      </c>
      <c r="D28" s="0" t="n">
        <v>0</v>
      </c>
      <c r="E28" s="1" t="n">
        <v>0</v>
      </c>
      <c r="F28" s="0" t="n">
        <v>205</v>
      </c>
      <c r="G28" s="1" t="n">
        <v>145</v>
      </c>
      <c r="H28" s="0" t="n">
        <v>205</v>
      </c>
      <c r="I28" s="1" t="n">
        <v>145</v>
      </c>
      <c r="J28" s="2" t="n">
        <f aca="false">SUM(B28,D28,F28*2,H28*2)</f>
        <v>1185</v>
      </c>
      <c r="K28" s="2" t="n">
        <f aca="false">SUM(B28:E28) + SUM(F28:I28)*2</f>
        <v>2010</v>
      </c>
      <c r="L28" s="0" t="n">
        <v>100</v>
      </c>
      <c r="M28" s="1" t="n">
        <v>100</v>
      </c>
      <c r="N28" s="0" t="n">
        <v>100</v>
      </c>
      <c r="O28" s="1" t="n">
        <v>100</v>
      </c>
      <c r="P28" s="0" t="n">
        <v>100</v>
      </c>
      <c r="Q28" s="1" t="n">
        <v>100</v>
      </c>
      <c r="R28" s="0" t="n">
        <v>100</v>
      </c>
      <c r="S28" s="1" t="n">
        <v>100</v>
      </c>
      <c r="T28" s="12" t="n">
        <f aca="false">SUM(J28,L28,N28,P28*2,R28*2)</f>
        <v>1785</v>
      </c>
      <c r="U28" s="12" t="n">
        <f aca="false">K28+SUM(L28:O28)+SUM(P28:S28)*2</f>
        <v>3210</v>
      </c>
      <c r="V28" s="1" t="n">
        <v>0</v>
      </c>
      <c r="W28" s="13" t="n">
        <f aca="false">U28+V28</f>
        <v>3210</v>
      </c>
      <c r="X28" s="1" t="n">
        <v>39</v>
      </c>
      <c r="Y28" s="1" t="s">
        <v>26</v>
      </c>
    </row>
    <row r="29" customFormat="false" ht="12.8" hidden="false" customHeight="false" outlineLevel="0" collapsed="false">
      <c r="A29" s="0" t="s">
        <v>63</v>
      </c>
      <c r="B29" s="0" t="n">
        <v>320</v>
      </c>
      <c r="C29" s="1" t="n">
        <v>210</v>
      </c>
      <c r="D29" s="0" t="n">
        <v>220</v>
      </c>
      <c r="E29" s="1" t="n">
        <v>140</v>
      </c>
      <c r="F29" s="0" t="n">
        <v>170</v>
      </c>
      <c r="G29" s="1" t="n">
        <v>110</v>
      </c>
      <c r="H29" s="0" t="n">
        <v>170</v>
      </c>
      <c r="I29" s="1" t="n">
        <v>110</v>
      </c>
      <c r="J29" s="2" t="n">
        <f aca="false">SUM(B29,D29,F29*2,H29*2)</f>
        <v>1220</v>
      </c>
      <c r="K29" s="2" t="n">
        <f aca="false">SUM(B29:E29) + SUM(F29:I29)*2</f>
        <v>2010</v>
      </c>
      <c r="L29" s="0" t="n">
        <v>100</v>
      </c>
      <c r="M29" s="1" t="n">
        <v>100</v>
      </c>
      <c r="N29" s="0" t="n">
        <v>100</v>
      </c>
      <c r="O29" s="1" t="n">
        <v>100</v>
      </c>
      <c r="P29" s="0" t="n">
        <v>100</v>
      </c>
      <c r="Q29" s="1" t="n">
        <v>100</v>
      </c>
      <c r="R29" s="0" t="n">
        <v>100</v>
      </c>
      <c r="S29" s="1" t="n">
        <v>100</v>
      </c>
      <c r="T29" s="12" t="n">
        <f aca="false">SUM(J29,L29,N29,P29*2,R29*2)</f>
        <v>1820</v>
      </c>
      <c r="U29" s="12" t="n">
        <f aca="false">K29+SUM(L29:O29)+SUM(P29:S29)*2</f>
        <v>3210</v>
      </c>
      <c r="V29" s="1" t="n">
        <v>0</v>
      </c>
      <c r="W29" s="13" t="n">
        <f aca="false">U29+V29</f>
        <v>3210</v>
      </c>
      <c r="X29" s="1" t="n">
        <v>39</v>
      </c>
      <c r="Y29" s="1" t="s">
        <v>26</v>
      </c>
    </row>
    <row r="30" customFormat="false" ht="12.8" hidden="false" customHeight="false" outlineLevel="0" collapsed="false">
      <c r="A30" s="0" t="s">
        <v>64</v>
      </c>
      <c r="B30" s="0" t="n">
        <v>400</v>
      </c>
      <c r="C30" s="1" t="n">
        <v>250</v>
      </c>
      <c r="D30" s="0" t="n">
        <v>0</v>
      </c>
      <c r="E30" s="1" t="n">
        <v>0</v>
      </c>
      <c r="F30" s="0" t="n">
        <v>170</v>
      </c>
      <c r="G30" s="1" t="n">
        <v>110</v>
      </c>
      <c r="H30" s="0" t="n">
        <v>170</v>
      </c>
      <c r="I30" s="1" t="n">
        <v>110</v>
      </c>
      <c r="J30" s="2" t="n">
        <f aca="false">SUM(B30,D30,F30*2,H30*2)</f>
        <v>1080</v>
      </c>
      <c r="K30" s="2" t="n">
        <f aca="false">SUM(B30:E30) + SUM(F30:I30)*2</f>
        <v>1770</v>
      </c>
      <c r="L30" s="0" t="n">
        <v>100</v>
      </c>
      <c r="M30" s="1" t="n">
        <v>100</v>
      </c>
      <c r="N30" s="0" t="n">
        <v>100</v>
      </c>
      <c r="O30" s="1" t="n">
        <v>100</v>
      </c>
      <c r="P30" s="0" t="n">
        <v>100</v>
      </c>
      <c r="Q30" s="1" t="n">
        <v>100</v>
      </c>
      <c r="R30" s="0" t="n">
        <v>100</v>
      </c>
      <c r="S30" s="1" t="n">
        <v>100</v>
      </c>
      <c r="T30" s="12" t="n">
        <f aca="false">SUM(J30,L30,N30,P30*2,R30*2)</f>
        <v>1680</v>
      </c>
      <c r="U30" s="12" t="n">
        <f aca="false">K30+SUM(L30:O30)+SUM(P30:S30)*2</f>
        <v>2970</v>
      </c>
      <c r="V30" s="1" t="n">
        <v>0</v>
      </c>
      <c r="W30" s="13" t="n">
        <f aca="false">U30+V30</f>
        <v>2970</v>
      </c>
      <c r="X30" s="1" t="n">
        <v>39</v>
      </c>
      <c r="Y30" s="1" t="s">
        <v>26</v>
      </c>
    </row>
    <row r="31" customFormat="false" ht="12.8" hidden="false" customHeight="false" outlineLevel="0" collapsed="false">
      <c r="A31" s="0" t="s">
        <v>65</v>
      </c>
      <c r="B31" s="0" t="n">
        <v>280</v>
      </c>
      <c r="C31" s="1" t="n">
        <v>185</v>
      </c>
      <c r="D31" s="0" t="n">
        <v>180</v>
      </c>
      <c r="E31" s="1" t="n">
        <v>120</v>
      </c>
      <c r="F31" s="0" t="n">
        <v>130</v>
      </c>
      <c r="G31" s="1" t="n">
        <v>85</v>
      </c>
      <c r="H31" s="0" t="n">
        <v>130</v>
      </c>
      <c r="I31" s="1" t="n">
        <v>85</v>
      </c>
      <c r="J31" s="2" t="n">
        <f aca="false">SUM(B31,D31,F31*2,H31*2)</f>
        <v>980</v>
      </c>
      <c r="K31" s="2" t="n">
        <f aca="false">SUM(B31:E31) + SUM(F31:I31)*2</f>
        <v>1625</v>
      </c>
      <c r="L31" s="0" t="n">
        <v>100</v>
      </c>
      <c r="M31" s="1" t="n">
        <v>100</v>
      </c>
      <c r="N31" s="0" t="n">
        <v>100</v>
      </c>
      <c r="O31" s="1" t="n">
        <v>100</v>
      </c>
      <c r="P31" s="0" t="n">
        <v>100</v>
      </c>
      <c r="Q31" s="1" t="n">
        <v>100</v>
      </c>
      <c r="R31" s="0" t="n">
        <v>100</v>
      </c>
      <c r="S31" s="1" t="n">
        <v>100</v>
      </c>
      <c r="T31" s="12" t="n">
        <f aca="false">SUM(J31,L31,N31,P31*2,R31*2)</f>
        <v>1580</v>
      </c>
      <c r="U31" s="12" t="n">
        <f aca="false">K31+SUM(L31:O31)+SUM(P31:S31)*2</f>
        <v>2825</v>
      </c>
      <c r="V31" s="1" t="n">
        <v>0</v>
      </c>
      <c r="W31" s="13" t="n">
        <f aca="false">U31+V31</f>
        <v>2825</v>
      </c>
      <c r="X31" s="1" t="n">
        <v>39</v>
      </c>
      <c r="Y31" s="1" t="s">
        <v>26</v>
      </c>
    </row>
  </sheetData>
  <mergeCells count="23">
    <mergeCell ref="A1:A2"/>
    <mergeCell ref="B1:C1"/>
    <mergeCell ref="D1:E1"/>
    <mergeCell ref="F1:G1"/>
    <mergeCell ref="H1:I1"/>
    <mergeCell ref="J1:J2"/>
    <mergeCell ref="K1:K2"/>
    <mergeCell ref="L1:M1"/>
    <mergeCell ref="N1:O1"/>
    <mergeCell ref="P1:Q1"/>
    <mergeCell ref="R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conditionalFormatting sqref="W32:W1048576 W2:W23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{D1BADDD2-F71F-4E87-81CE-5EBD8976B1A0}</x14:id>
        </ext>
      </extLst>
    </cfRule>
  </conditionalFormatting>
  <conditionalFormatting sqref="Z2:AA1048576 AB2:AD19 AB21:AD1048576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{E5E7BA22-5D00-498C-AFA7-CB722A30A172}</x14:id>
        </ext>
      </extLst>
    </cfRule>
  </conditionalFormatting>
  <conditionalFormatting sqref="T32:U1048576 T2:U23">
    <cfRule type="dataBar" priority="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{A5A2E14A-A2E6-49B2-9444-C2B660B482F4}</x14:id>
        </ext>
      </extLst>
    </cfRule>
  </conditionalFormatting>
  <conditionalFormatting sqref="J2:K1048576">
    <cfRule type="dataBar" priority="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{745FBFD7-4157-494B-8D5B-C88CB1A02F46}</x14:id>
        </ext>
      </extLst>
    </cfRule>
  </conditionalFormatting>
  <conditionalFormatting sqref="AB20">
    <cfRule type="dataBar" priority="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{151CAC9D-8054-4448-8174-6DFF972E44B9}</x14:id>
        </ext>
      </extLst>
    </cfRule>
  </conditionalFormatting>
  <conditionalFormatting sqref="AC20">
    <cfRule type="dataBar" priority="7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{58E9E11F-209E-40CD-9B80-CEA51851C02B}</x14:id>
        </ext>
      </extLst>
    </cfRule>
  </conditionalFormatting>
  <conditionalFormatting sqref="AD20">
    <cfRule type="dataBar" priority="8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{CE7BCCA2-98EC-4A58-87CE-48DAFE505EDC}</x14:id>
        </ext>
      </extLst>
    </cfRule>
  </conditionalFormatting>
  <conditionalFormatting sqref="T24:T31">
    <cfRule type="dataBar" priority="9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{6EF54511-57B3-47F5-B9FD-E1492F70F973}</x14:id>
        </ext>
      </extLst>
    </cfRule>
  </conditionalFormatting>
  <conditionalFormatting sqref="U24:U31">
    <cfRule type="dataBar" priority="10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{75B0905B-60A2-43B2-ADDF-6C4BE72BFB80}</x14:id>
        </ext>
      </extLst>
    </cfRule>
  </conditionalFormatting>
  <conditionalFormatting sqref="W24:W31">
    <cfRule type="dataBar" priority="11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{93B48ECC-EDD4-48A0-8EBA-7FF77C4FE0A1}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BADDD2-F71F-4E87-81CE-5EBD8976B1A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W32:W1048576 W2:W23</xm:sqref>
        </x14:conditionalFormatting>
        <x14:conditionalFormatting xmlns:xm="http://schemas.microsoft.com/office/excel/2006/main">
          <x14:cfRule type="dataBar" id="{E5E7BA22-5D00-498C-AFA7-CB722A30A172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Z2:AA1048576 AB2:AD19 AB21:AD1048576</xm:sqref>
        </x14:conditionalFormatting>
        <x14:conditionalFormatting xmlns:xm="http://schemas.microsoft.com/office/excel/2006/main">
          <x14:cfRule type="dataBar" id="{A5A2E14A-A2E6-49B2-9444-C2B660B482F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T32:U1048576 T2:U23</xm:sqref>
        </x14:conditionalFormatting>
        <x14:conditionalFormatting xmlns:xm="http://schemas.microsoft.com/office/excel/2006/main">
          <x14:cfRule type="dataBar" id="{745FBFD7-4157-494B-8D5B-C88CB1A02F46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J2:K1048576</xm:sqref>
        </x14:conditionalFormatting>
        <x14:conditionalFormatting xmlns:xm="http://schemas.microsoft.com/office/excel/2006/main">
          <x14:cfRule type="dataBar" id="{151CAC9D-8054-4448-8174-6DFF972E44B9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AB20</xm:sqref>
        </x14:conditionalFormatting>
        <x14:conditionalFormatting xmlns:xm="http://schemas.microsoft.com/office/excel/2006/main">
          <x14:cfRule type="dataBar" id="{58E9E11F-209E-40CD-9B80-CEA51851C02B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AC20</xm:sqref>
        </x14:conditionalFormatting>
        <x14:conditionalFormatting xmlns:xm="http://schemas.microsoft.com/office/excel/2006/main">
          <x14:cfRule type="dataBar" id="{CE7BCCA2-98EC-4A58-87CE-48DAFE505EDC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AD20</xm:sqref>
        </x14:conditionalFormatting>
        <x14:conditionalFormatting xmlns:xm="http://schemas.microsoft.com/office/excel/2006/main">
          <x14:cfRule type="dataBar" id="{6EF54511-57B3-47F5-B9FD-E1492F70F973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T24:T31</xm:sqref>
        </x14:conditionalFormatting>
        <x14:conditionalFormatting xmlns:xm="http://schemas.microsoft.com/office/excel/2006/main">
          <x14:cfRule type="dataBar" id="{75B0905B-60A2-43B2-ADDF-6C4BE72BFB8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U24:U31</xm:sqref>
        </x14:conditionalFormatting>
        <x14:conditionalFormatting xmlns:xm="http://schemas.microsoft.com/office/excel/2006/main">
          <x14:cfRule type="dataBar" id="{93B48ECC-EDD4-48A0-8EBA-7FF77C4FE0A1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W24:W31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9" min="9" style="0" width="14.83"/>
    <col collapsed="false" customWidth="true" hidden="false" outlineLevel="0" max="10" min="10" style="0" width="18.12"/>
    <col collapsed="false" customWidth="true" hidden="false" outlineLevel="0" max="11" min="11" style="0" width="18.52"/>
    <col collapsed="false" customWidth="true" hidden="false" outlineLevel="0" max="12" min="12" style="0" width="35.61"/>
  </cols>
  <sheetData>
    <row r="1" customFormat="false" ht="12.8" hidden="false" customHeight="false" outlineLevel="0" collapsed="false">
      <c r="A1" s="8" t="s">
        <v>66</v>
      </c>
      <c r="B1" s="8" t="s">
        <v>28</v>
      </c>
      <c r="C1" s="8" t="s">
        <v>25</v>
      </c>
      <c r="D1" s="8" t="s">
        <v>29</v>
      </c>
      <c r="E1" s="8" t="s">
        <v>32</v>
      </c>
      <c r="F1" s="8" t="s">
        <v>36</v>
      </c>
      <c r="G1" s="8" t="s">
        <v>67</v>
      </c>
      <c r="H1" s="8" t="s">
        <v>68</v>
      </c>
      <c r="I1" s="8" t="s">
        <v>69</v>
      </c>
      <c r="J1" s="8" t="s">
        <v>70</v>
      </c>
      <c r="K1" s="8" t="s">
        <v>71</v>
      </c>
      <c r="L1" s="8" t="s">
        <v>72</v>
      </c>
    </row>
    <row r="2" customFormat="false" ht="12.8" hidden="false" customHeight="false" outlineLevel="0" collapsed="false">
      <c r="A2" s="0" t="n">
        <v>11</v>
      </c>
      <c r="B2" s="0" t="n">
        <v>570</v>
      </c>
      <c r="C2" s="0" t="n">
        <v>870</v>
      </c>
      <c r="D2" s="0" t="n">
        <v>810</v>
      </c>
      <c r="H2" s="0" t="n">
        <v>870</v>
      </c>
      <c r="I2" s="14" t="n">
        <f aca="false">SUM('Power Armor Sets'!$B$4:$C$4)+SUM('Power Armor Sets'!$D$5:$E$5)+(2*SUM('Power Armor Sets'!$F$5:$G$5))+(2*SUM('Power Armor Sets'!$H$5:$I$5))+($B2-570)/6</f>
        <v>690</v>
      </c>
      <c r="J2" s="0" t="n">
        <f aca="false">MAX(B2:I2)</f>
        <v>870</v>
      </c>
      <c r="K2" s="0" t="n">
        <f aca="false">MAX(C2:J2)</f>
        <v>870</v>
      </c>
      <c r="L2" s="0" t="s">
        <v>73</v>
      </c>
    </row>
    <row r="3" customFormat="false" ht="12.8" hidden="false" customHeight="false" outlineLevel="0" collapsed="false">
      <c r="A3" s="0" t="n">
        <v>15</v>
      </c>
      <c r="B3" s="0" t="n">
        <v>810</v>
      </c>
      <c r="H3" s="0" t="n">
        <v>870</v>
      </c>
      <c r="I3" s="14" t="n">
        <f aca="false">SUM('Power Armor Sets'!$B$4:$C$4)+SUM('Power Armor Sets'!$D$5:$E$5)+(2*SUM('Power Armor Sets'!$F$5:$G$5))+(2*SUM('Power Armor Sets'!$H$5:$I$5))+($B3-570)/6</f>
        <v>730</v>
      </c>
      <c r="J3" s="0" t="n">
        <f aca="false">MAX(B3:I3)</f>
        <v>870</v>
      </c>
      <c r="K3" s="0" t="n">
        <v>870</v>
      </c>
    </row>
    <row r="4" customFormat="false" ht="12.8" hidden="false" customHeight="false" outlineLevel="0" collapsed="false">
      <c r="A4" s="0" t="n">
        <v>18</v>
      </c>
      <c r="B4" s="0" t="n">
        <v>1050</v>
      </c>
      <c r="E4" s="0" t="n">
        <v>1230</v>
      </c>
      <c r="H4" s="0" t="n">
        <v>1230</v>
      </c>
      <c r="I4" s="14" t="n">
        <f aca="false">SUM('Power Armor Sets'!$B$4:$C$4)+SUM('Power Armor Sets'!$D$5:$E$5)+(2*SUM('Power Armor Sets'!$F$6:$G$6))+(2*SUM('Power Armor Sets'!$H$6:$I$6))+($B4-570)/6</f>
        <v>930</v>
      </c>
      <c r="J4" s="0" t="n">
        <f aca="false">MAX(B4:I4)</f>
        <v>1230</v>
      </c>
      <c r="K4" s="0" t="n">
        <v>1230</v>
      </c>
      <c r="L4" s="0" t="s">
        <v>32</v>
      </c>
    </row>
    <row r="5" customFormat="false" ht="12.8" hidden="false" customHeight="false" outlineLevel="0" collapsed="false">
      <c r="A5" s="0" t="n">
        <v>22</v>
      </c>
      <c r="B5" s="0" t="n">
        <v>1290</v>
      </c>
      <c r="H5" s="0" t="n">
        <v>1230</v>
      </c>
      <c r="I5" s="14" t="n">
        <f aca="false">SUM('Power Armor Sets'!$B$4:$C$4)+SUM('Power Armor Sets'!$D$5:$E$5)+(2*SUM('Power Armor Sets'!$F$6:$G$6))+(2*SUM('Power Armor Sets'!$H$6:$I$6))+($B5-570)/6</f>
        <v>970</v>
      </c>
      <c r="J5" s="0" t="n">
        <f aca="false">MAX(B5:I5)</f>
        <v>1290</v>
      </c>
      <c r="K5" s="0" t="n">
        <v>1230</v>
      </c>
    </row>
    <row r="6" customFormat="false" ht="12.8" hidden="false" customHeight="false" outlineLevel="0" collapsed="false">
      <c r="A6" s="0" t="n">
        <v>25</v>
      </c>
      <c r="B6" s="0" t="n">
        <v>1530</v>
      </c>
      <c r="F6" s="0" t="n">
        <v>1625</v>
      </c>
      <c r="H6" s="0" t="n">
        <f aca="false">F6</f>
        <v>1625</v>
      </c>
      <c r="I6" s="14" t="n">
        <f aca="false">SUM('Power Armor Sets'!$B$4:$C$4)+SUM('Power Armor Sets'!$D$5:$E$5)+(2*SUM('Power Armor Sets'!$F$9:$G$9))+(2*SUM('Power Armor Sets'!$H$9:$I$9))+($B6-570)/6</f>
        <v>1390</v>
      </c>
      <c r="J6" s="0" t="n">
        <f aca="false">MAX(B6:I6)</f>
        <v>1625</v>
      </c>
      <c r="K6" s="0" t="n">
        <v>1625</v>
      </c>
      <c r="L6" s="0" t="s">
        <v>74</v>
      </c>
    </row>
    <row r="7" customFormat="false" ht="12.8" hidden="false" customHeight="false" outlineLevel="0" collapsed="false">
      <c r="A7" s="0" t="n">
        <v>28</v>
      </c>
      <c r="B7" s="0" t="n">
        <v>1770</v>
      </c>
      <c r="H7" s="0" t="n">
        <v>1625</v>
      </c>
      <c r="I7" s="14" t="n">
        <f aca="false">SUM('Power Armor Sets'!$B$4:$C$4)+SUM('Power Armor Sets'!$D$5:$E$5)+(2*SUM('Power Armor Sets'!$F$9:$G$9))+(2*SUM('Power Armor Sets'!$H$9:$I$9))+($B7-570)/6</f>
        <v>1430</v>
      </c>
      <c r="J7" s="0" t="n">
        <f aca="false">MAX(B7:I7)</f>
        <v>1770</v>
      </c>
      <c r="K7" s="0" t="n">
        <v>1625</v>
      </c>
    </row>
    <row r="8" customFormat="false" ht="12.8" hidden="false" customHeight="false" outlineLevel="0" collapsed="false">
      <c r="A8" s="0" t="n">
        <v>32</v>
      </c>
      <c r="B8" s="0" t="n">
        <v>1770</v>
      </c>
      <c r="G8" s="0" t="n">
        <v>2010</v>
      </c>
      <c r="H8" s="0" t="n">
        <f aca="false">G8</f>
        <v>2010</v>
      </c>
      <c r="I8" s="14" t="n">
        <f aca="false">SUM('Power Armor Sets'!$B$4:$C$4)+SUM('Power Armor Sets'!$D$13:$E$13)+(2*SUM('Power Armor Sets'!$F$13:$G$13))+(2*SUM('Power Armor Sets'!$H$15:$I$15))+($B8-570)/6</f>
        <v>1830</v>
      </c>
      <c r="J8" s="0" t="n">
        <f aca="false">MAX(B8:I8)</f>
        <v>2010</v>
      </c>
      <c r="K8" s="0" t="n">
        <v>1625</v>
      </c>
      <c r="L8" s="0" t="s">
        <v>75</v>
      </c>
    </row>
    <row r="9" customFormat="false" ht="12.8" hidden="false" customHeight="false" outlineLevel="0" collapsed="false">
      <c r="A9" s="0" t="n">
        <v>39</v>
      </c>
      <c r="B9" s="0" t="n">
        <v>1770</v>
      </c>
      <c r="H9" s="0" t="n">
        <f aca="false">G8+270</f>
        <v>2280</v>
      </c>
      <c r="I9" s="14" t="n">
        <f aca="false">SUM('Power Armor Sets'!$B$4:$C$4)+SUM('Power Armor Sets'!$D$16:$E$16)+(2*SUM('Power Armor Sets'!$F$16:$G$16))+(2*SUM('Power Armor Sets'!$H$16:$I$16))+($B9-570)/6</f>
        <v>1890</v>
      </c>
      <c r="J9" s="0" t="n">
        <f aca="false">MAX(B9:I9)</f>
        <v>2280</v>
      </c>
      <c r="K9" s="0" t="n">
        <v>1625</v>
      </c>
      <c r="L9" s="0" t="s">
        <v>76</v>
      </c>
    </row>
    <row r="10" customFormat="false" ht="12.8" hidden="false" customHeight="false" outlineLevel="0" collapsed="false">
      <c r="I10" s="14"/>
    </row>
    <row r="13" customFormat="false" ht="12.8" hidden="false" customHeight="false" outlineLevel="0" collapsed="false">
      <c r="A13" s="8" t="s">
        <v>77</v>
      </c>
      <c r="B13" s="0" t="s">
        <v>78</v>
      </c>
      <c r="C13" s="0" t="s">
        <v>78</v>
      </c>
      <c r="D13" s="0" t="s">
        <v>78</v>
      </c>
      <c r="E13" s="0" t="s">
        <v>78</v>
      </c>
      <c r="F13" s="0" t="s">
        <v>78</v>
      </c>
      <c r="G13" s="0" t="s">
        <v>78</v>
      </c>
      <c r="L13" s="0" t="s">
        <v>78</v>
      </c>
    </row>
    <row r="14" customFormat="false" ht="12.8" hidden="false" customHeight="false" outlineLevel="0" collapsed="false">
      <c r="A14" s="8" t="s">
        <v>79</v>
      </c>
      <c r="B14" s="0" t="s">
        <v>80</v>
      </c>
      <c r="C14" s="0" t="s">
        <v>81</v>
      </c>
      <c r="D14" s="0" t="s">
        <v>78</v>
      </c>
      <c r="E14" s="0" t="s">
        <v>78</v>
      </c>
      <c r="F14" s="0" t="s">
        <v>78</v>
      </c>
      <c r="G14" s="0" t="s">
        <v>78</v>
      </c>
      <c r="L14" s="0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12" min="12" style="0" width="15.46"/>
    <col collapsed="false" customWidth="true" hidden="false" outlineLevel="0" max="14" min="13" style="0" width="16.55"/>
    <col collapsed="false" customWidth="true" hidden="false" outlineLevel="0" max="15" min="15" style="0" width="18.12"/>
  </cols>
  <sheetData>
    <row r="1" s="8" customFormat="true" ht="12.8" hidden="false" customHeight="false" outlineLevel="0" collapsed="false">
      <c r="A1" s="8" t="s">
        <v>66</v>
      </c>
      <c r="B1" s="8" t="s">
        <v>29</v>
      </c>
      <c r="C1" s="8" t="s">
        <v>30</v>
      </c>
      <c r="D1" s="8" t="s">
        <v>82</v>
      </c>
      <c r="E1" s="8" t="s">
        <v>39</v>
      </c>
      <c r="F1" s="8" t="s">
        <v>36</v>
      </c>
      <c r="G1" s="8" t="s">
        <v>44</v>
      </c>
      <c r="H1" s="8" t="s">
        <v>45</v>
      </c>
      <c r="I1" s="8" t="s">
        <v>46</v>
      </c>
      <c r="J1" s="8" t="s">
        <v>49</v>
      </c>
      <c r="K1" s="8" t="s">
        <v>51</v>
      </c>
      <c r="L1" s="8" t="s">
        <v>57</v>
      </c>
      <c r="M1" s="8" t="s">
        <v>52</v>
      </c>
      <c r="N1" s="8" t="s">
        <v>70</v>
      </c>
      <c r="O1" s="8" t="s">
        <v>71</v>
      </c>
    </row>
    <row r="2" customFormat="false" ht="12.8" hidden="false" customHeight="false" outlineLevel="0" collapsed="false">
      <c r="A2" s="0" t="n">
        <v>18</v>
      </c>
      <c r="B2" s="0" t="n">
        <v>1290</v>
      </c>
      <c r="C2" s="0" t="n">
        <v>1290</v>
      </c>
      <c r="D2" s="0" t="n">
        <v>1470</v>
      </c>
      <c r="N2" s="0" t="n">
        <f aca="false">MAX(B2:L2)</f>
        <v>1470</v>
      </c>
      <c r="O2" s="0" t="n">
        <f aca="false">MAX(B2:F2)</f>
        <v>1470</v>
      </c>
    </row>
    <row r="3" customFormat="false" ht="12.8" hidden="false" customHeight="false" outlineLevel="0" collapsed="false">
      <c r="A3" s="0" t="n">
        <v>25</v>
      </c>
      <c r="B3" s="0" t="n">
        <v>1530</v>
      </c>
      <c r="C3" s="0" t="n">
        <v>1530</v>
      </c>
      <c r="D3" s="0" t="n">
        <v>1710</v>
      </c>
      <c r="E3" s="0" t="n">
        <v>1890</v>
      </c>
      <c r="F3" s="0" t="n">
        <v>1865</v>
      </c>
      <c r="N3" s="0" t="n">
        <f aca="false">MAX(B3:L3, N2)</f>
        <v>1890</v>
      </c>
      <c r="O3" s="0" t="n">
        <f aca="false">MAX(B3:F3)</f>
        <v>1890</v>
      </c>
    </row>
    <row r="4" customFormat="false" ht="12.8" hidden="false" customHeight="false" outlineLevel="0" collapsed="false">
      <c r="A4" s="0" t="n">
        <v>32</v>
      </c>
      <c r="B4" s="0" t="n">
        <v>1770</v>
      </c>
      <c r="C4" s="0" t="n">
        <v>1770</v>
      </c>
      <c r="D4" s="0" t="n">
        <v>1950</v>
      </c>
      <c r="E4" s="0" t="n">
        <v>2130</v>
      </c>
      <c r="F4" s="0" t="n">
        <v>2105</v>
      </c>
      <c r="G4" s="0" t="n">
        <v>2250</v>
      </c>
      <c r="H4" s="0" t="n">
        <v>2260</v>
      </c>
      <c r="I4" s="0" t="n">
        <v>2430</v>
      </c>
      <c r="J4" s="0" t="n">
        <v>2405</v>
      </c>
      <c r="N4" s="0" t="n">
        <f aca="false">MAX(B4:L4, N3)</f>
        <v>2430</v>
      </c>
      <c r="O4" s="0" t="n">
        <f aca="false">MAX(B4:F4)</f>
        <v>2130</v>
      </c>
    </row>
    <row r="5" customFormat="false" ht="12.8" hidden="false" customHeight="false" outlineLevel="0" collapsed="false">
      <c r="A5" s="0" t="n">
        <v>39</v>
      </c>
      <c r="C5" s="0" t="n">
        <v>2010</v>
      </c>
      <c r="D5" s="0" t="n">
        <v>2190</v>
      </c>
      <c r="E5" s="0" t="n">
        <v>2370</v>
      </c>
      <c r="F5" s="0" t="n">
        <v>2345</v>
      </c>
      <c r="G5" s="0" t="n">
        <v>2490</v>
      </c>
      <c r="H5" s="0" t="n">
        <v>2510</v>
      </c>
      <c r="I5" s="0" t="n">
        <v>2430</v>
      </c>
      <c r="J5" s="0" t="n">
        <v>2645</v>
      </c>
      <c r="K5" s="0" t="n">
        <v>2655</v>
      </c>
      <c r="N5" s="0" t="n">
        <f aca="false">MAX(B5:L5, N4)</f>
        <v>2655</v>
      </c>
      <c r="O5" s="0" t="n">
        <f aca="false">MAX(B5:F5)</f>
        <v>2370</v>
      </c>
    </row>
    <row r="6" customFormat="false" ht="12.8" hidden="false" customHeight="false" outlineLevel="0" collapsed="false">
      <c r="A6" s="0" t="n">
        <v>46</v>
      </c>
      <c r="E6" s="0" t="n">
        <v>2370</v>
      </c>
      <c r="F6" s="0" t="n">
        <v>2585</v>
      </c>
      <c r="G6" s="0" t="n">
        <v>2730</v>
      </c>
      <c r="H6" s="0" t="n">
        <v>2760</v>
      </c>
      <c r="I6" s="0" t="n">
        <v>2850</v>
      </c>
      <c r="J6" s="0" t="n">
        <v>2885</v>
      </c>
      <c r="K6" s="0" t="n">
        <v>2895</v>
      </c>
      <c r="L6" s="0" t="n">
        <v>3050</v>
      </c>
      <c r="M6" s="0" t="n">
        <v>3210</v>
      </c>
      <c r="N6" s="0" t="n">
        <f aca="false">MAX(B6:L6, N5)</f>
        <v>3050</v>
      </c>
      <c r="O6" s="0" t="n">
        <f aca="false">MAX(B6:F6, O5)</f>
        <v>2585</v>
      </c>
    </row>
    <row r="7" customFormat="false" ht="12.8" hidden="false" customHeight="false" outlineLevel="0" collapsed="false">
      <c r="A7" s="0" t="n">
        <v>50</v>
      </c>
      <c r="E7" s="8" t="n">
        <v>2970</v>
      </c>
      <c r="G7" s="8" t="n">
        <v>2970</v>
      </c>
      <c r="H7" s="0" t="n">
        <v>2760</v>
      </c>
      <c r="I7" s="0" t="n">
        <v>2850</v>
      </c>
      <c r="K7" s="0" t="n">
        <v>2895</v>
      </c>
      <c r="L7" s="0" t="n">
        <v>3050</v>
      </c>
      <c r="M7" s="8" t="n">
        <v>3210</v>
      </c>
      <c r="N7" s="0" t="n">
        <f aca="false">MAX(B7:L7, N6)</f>
        <v>3050</v>
      </c>
      <c r="O7" s="0" t="n">
        <v>2585</v>
      </c>
    </row>
    <row r="8" customFormat="false" ht="12.8" hidden="false" customHeight="false" outlineLevel="0" collapsed="false">
      <c r="A8" s="0" t="n">
        <v>53</v>
      </c>
      <c r="G8" s="0" t="n">
        <v>2970</v>
      </c>
      <c r="H8" s="0" t="n">
        <v>3010</v>
      </c>
      <c r="I8" s="0" t="n">
        <v>2850</v>
      </c>
      <c r="K8" s="0" t="n">
        <v>3135</v>
      </c>
      <c r="L8" s="0" t="n">
        <v>3290</v>
      </c>
      <c r="M8" s="8"/>
      <c r="N8" s="0" t="n">
        <f aca="false">MAX(B8:L8, N7)</f>
        <v>3290</v>
      </c>
      <c r="O8" s="0" t="n">
        <f aca="false">MAX(B8:F8, O7)</f>
        <v>2585</v>
      </c>
    </row>
    <row r="9" customFormat="false" ht="12.8" hidden="false" customHeight="false" outlineLevel="0" collapsed="false">
      <c r="A9" s="0" t="n">
        <v>60</v>
      </c>
      <c r="I9" s="0" t="n">
        <v>3270</v>
      </c>
      <c r="K9" s="0" t="n">
        <v>3375</v>
      </c>
      <c r="L9" s="0" t="n">
        <v>3530</v>
      </c>
      <c r="N9" s="0" t="n">
        <f aca="false">MAX(B9:L9, N8)</f>
        <v>3530</v>
      </c>
      <c r="O9" s="0" t="n">
        <f aca="false">MAX(B9:F9, O8)</f>
        <v>2585</v>
      </c>
    </row>
    <row r="10" customFormat="false" ht="12.8" hidden="false" customHeight="false" outlineLevel="0" collapsed="false">
      <c r="A10" s="0" t="n">
        <v>67</v>
      </c>
      <c r="N10" s="0" t="n">
        <f aca="false">MAX(B10:L10, N9)</f>
        <v>3530</v>
      </c>
      <c r="O10" s="0" t="n">
        <f aca="false">MAX(B10:F10, O9)</f>
        <v>2585</v>
      </c>
    </row>
    <row r="11" customFormat="false" ht="12.8" hidden="false" customHeight="false" outlineLevel="0" collapsed="false">
      <c r="A11" s="0" t="n">
        <v>74</v>
      </c>
      <c r="N11" s="0" t="n">
        <f aca="false">MAX(B11:L11, N10)</f>
        <v>3530</v>
      </c>
      <c r="O11" s="0" t="n">
        <f aca="false">MAX(B11:F11, O10)</f>
        <v>2585</v>
      </c>
    </row>
    <row r="12" customFormat="false" ht="12.8" hidden="false" customHeight="false" outlineLevel="0" collapsed="false">
      <c r="A12" s="0" t="n">
        <v>81</v>
      </c>
      <c r="L12" s="14"/>
      <c r="M12" s="14"/>
      <c r="N12" s="0" t="n">
        <f aca="false">MAX(B12:L12, N11)</f>
        <v>3530</v>
      </c>
      <c r="O12" s="0" t="n">
        <f aca="false">MAX(B12:F12, O11)</f>
        <v>2585</v>
      </c>
    </row>
    <row r="13" customFormat="false" ht="12.8" hidden="false" customHeight="false" outlineLevel="0" collapsed="false">
      <c r="A13" s="0" t="n">
        <v>88</v>
      </c>
      <c r="N13" s="0" t="n">
        <f aca="false">MAX(B13:L13, N12)</f>
        <v>3530</v>
      </c>
      <c r="O13" s="0" t="n">
        <f aca="false">MAX(B13:F13, O12)</f>
        <v>2585</v>
      </c>
    </row>
    <row r="16" customFormat="false" ht="12.8" hidden="false" customHeight="false" outlineLevel="0" collapsed="false">
      <c r="A16" s="8" t="s">
        <v>77</v>
      </c>
      <c r="B16" s="0" t="s">
        <v>83</v>
      </c>
      <c r="C16" s="0" t="s">
        <v>81</v>
      </c>
      <c r="D16" s="0" t="s">
        <v>81</v>
      </c>
      <c r="E16" s="0" t="s">
        <v>84</v>
      </c>
      <c r="F16" s="0" t="s">
        <v>81</v>
      </c>
      <c r="G16" s="0" t="s">
        <v>81</v>
      </c>
      <c r="H16" s="0" t="s">
        <v>81</v>
      </c>
      <c r="I16" s="0" t="s">
        <v>84</v>
      </c>
      <c r="J16" s="0" t="s">
        <v>84</v>
      </c>
      <c r="K16" s="0" t="s">
        <v>81</v>
      </c>
      <c r="L16" s="0" t="s">
        <v>81</v>
      </c>
      <c r="M16" s="15" t="s">
        <v>53</v>
      </c>
    </row>
    <row r="17" customFormat="false" ht="12.8" hidden="false" customHeight="false" outlineLevel="0" collapsed="false">
      <c r="A17" s="8" t="s">
        <v>79</v>
      </c>
      <c r="B17" s="0" t="s">
        <v>85</v>
      </c>
      <c r="C17" s="0" t="s">
        <v>85</v>
      </c>
      <c r="D17" s="0" t="s">
        <v>85</v>
      </c>
      <c r="E17" s="0" t="s">
        <v>86</v>
      </c>
      <c r="F17" s="0" t="s">
        <v>85</v>
      </c>
      <c r="G17" s="0" t="s">
        <v>87</v>
      </c>
      <c r="H17" s="0" t="s">
        <v>85</v>
      </c>
      <c r="I17" s="0" t="s">
        <v>80</v>
      </c>
      <c r="J17" s="0" t="s">
        <v>80</v>
      </c>
      <c r="K17" s="0" t="s">
        <v>85</v>
      </c>
      <c r="L17" s="0" t="s">
        <v>84</v>
      </c>
      <c r="M17" s="8" t="s">
        <v>88</v>
      </c>
    </row>
    <row r="18" customFormat="false" ht="12.8" hidden="false" customHeight="false" outlineLevel="0" collapsed="false">
      <c r="M18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8" customFormat="true" ht="12.8" hidden="false" customHeight="false" outlineLevel="0" collapsed="false">
      <c r="A1" s="8" t="s">
        <v>66</v>
      </c>
      <c r="B1" s="8" t="s">
        <v>89</v>
      </c>
      <c r="J1" s="8" t="s">
        <v>70</v>
      </c>
    </row>
    <row r="2" customFormat="false" ht="12.8" hidden="false" customHeight="false" outlineLevel="0" collapsed="false">
      <c r="A2" s="0" t="n">
        <v>25</v>
      </c>
      <c r="B2" s="0" t="n">
        <v>1605</v>
      </c>
      <c r="J2" s="0" t="n">
        <f aca="false">MAX(B2:I2)</f>
        <v>1605</v>
      </c>
    </row>
    <row r="3" customFormat="false" ht="12.8" hidden="false" customHeight="false" outlineLevel="0" collapsed="false">
      <c r="A3" s="0" t="n">
        <v>29</v>
      </c>
      <c r="B3" s="0" t="n">
        <v>1805</v>
      </c>
      <c r="J3" s="0" t="n">
        <f aca="false">MAX(B3:I3, J2)</f>
        <v>1805</v>
      </c>
    </row>
    <row r="4" customFormat="false" ht="12.8" hidden="false" customHeight="false" outlineLevel="0" collapsed="false">
      <c r="A4" s="0" t="n">
        <v>32</v>
      </c>
      <c r="B4" s="0" t="n">
        <v>2005</v>
      </c>
      <c r="J4" s="0" t="n">
        <f aca="false">MAX(B4:I4, J3)</f>
        <v>2005</v>
      </c>
    </row>
    <row r="5" customFormat="false" ht="12.8" hidden="false" customHeight="false" outlineLevel="0" collapsed="false">
      <c r="A5" s="0" t="n">
        <v>36</v>
      </c>
      <c r="B5" s="0" t="n">
        <v>2205</v>
      </c>
      <c r="J5" s="0" t="n">
        <f aca="false">MAX(B5:I5, J4)</f>
        <v>2205</v>
      </c>
    </row>
    <row r="6" customFormat="false" ht="12.8" hidden="false" customHeight="false" outlineLevel="0" collapsed="false">
      <c r="A6" s="0" t="n">
        <v>39</v>
      </c>
      <c r="B6" s="0" t="n">
        <v>2405</v>
      </c>
      <c r="J6" s="0" t="n">
        <f aca="false">MAX(B6:I6, J5)</f>
        <v>2405</v>
      </c>
    </row>
    <row r="10" customFormat="false" ht="12.8" hidden="false" customHeight="false" outlineLevel="0" collapsed="false">
      <c r="A10" s="8" t="s">
        <v>77</v>
      </c>
      <c r="B10" s="0" t="s">
        <v>81</v>
      </c>
    </row>
    <row r="11" customFormat="false" ht="12.8" hidden="false" customHeight="false" outlineLevel="0" collapsed="false">
      <c r="A11" s="8" t="s">
        <v>79</v>
      </c>
      <c r="B11" s="0" t="s"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2" min="11" style="0" width="15.46"/>
    <col collapsed="false" customWidth="true" hidden="false" outlineLevel="0" max="13" min="13" style="0" width="16.55"/>
  </cols>
  <sheetData>
    <row r="1" s="8" customFormat="true" ht="12.8" hidden="false" customHeight="false" outlineLevel="0" collapsed="false">
      <c r="A1" s="8" t="s">
        <v>66</v>
      </c>
      <c r="B1" s="16" t="s">
        <v>29</v>
      </c>
      <c r="C1" s="16" t="s">
        <v>32</v>
      </c>
      <c r="D1" s="8" t="s">
        <v>39</v>
      </c>
      <c r="E1" s="8" t="s">
        <v>36</v>
      </c>
      <c r="F1" s="8" t="s">
        <v>90</v>
      </c>
      <c r="G1" s="8" t="s">
        <v>44</v>
      </c>
      <c r="H1" s="8" t="s">
        <v>46</v>
      </c>
      <c r="I1" s="8" t="s">
        <v>49</v>
      </c>
      <c r="J1" s="8" t="s">
        <v>51</v>
      </c>
      <c r="K1" s="8" t="s">
        <v>52</v>
      </c>
      <c r="L1" s="8" t="s">
        <v>55</v>
      </c>
      <c r="M1" s="8" t="s">
        <v>70</v>
      </c>
    </row>
    <row r="2" customFormat="false" ht="12.8" hidden="false" customHeight="false" outlineLevel="0" collapsed="false">
      <c r="A2" s="0" t="n">
        <v>1</v>
      </c>
      <c r="B2" s="17" t="n">
        <v>930</v>
      </c>
      <c r="C2" s="17" t="n">
        <v>1470</v>
      </c>
      <c r="D2" s="0" t="n">
        <v>2370</v>
      </c>
      <c r="E2" s="0" t="n">
        <v>2345</v>
      </c>
      <c r="M2" s="0" t="n">
        <f aca="false">MAX(B2:L2)</f>
        <v>2370</v>
      </c>
    </row>
    <row r="3" customFormat="false" ht="12.8" hidden="false" customHeight="false" outlineLevel="0" collapsed="false">
      <c r="A3" s="0" t="n">
        <v>25</v>
      </c>
      <c r="B3" s="17" t="n">
        <v>1770</v>
      </c>
      <c r="C3" s="17" t="n">
        <v>1710</v>
      </c>
      <c r="M3" s="0" t="n">
        <f aca="false">MAX(B3:L3, M2)</f>
        <v>2370</v>
      </c>
    </row>
    <row r="4" customFormat="false" ht="12.8" hidden="false" customHeight="false" outlineLevel="0" collapsed="false">
      <c r="A4" s="0" t="n">
        <v>29</v>
      </c>
      <c r="B4" s="17" t="n">
        <v>1770</v>
      </c>
      <c r="C4" s="17" t="n">
        <v>1710</v>
      </c>
      <c r="F4" s="0" t="n">
        <v>2610</v>
      </c>
      <c r="M4" s="0" t="n">
        <f aca="false">MAX(B4:L4, M3)</f>
        <v>2610</v>
      </c>
    </row>
    <row r="5" customFormat="false" ht="12.8" hidden="false" customHeight="false" outlineLevel="0" collapsed="false">
      <c r="A5" s="0" t="n">
        <v>32</v>
      </c>
      <c r="B5" s="17" t="n">
        <v>2010</v>
      </c>
      <c r="C5" s="17" t="n">
        <v>1950</v>
      </c>
      <c r="G5" s="0" t="n">
        <v>2730</v>
      </c>
      <c r="H5" s="0" t="n">
        <v>2850</v>
      </c>
      <c r="I5" s="0" t="n">
        <v>2885</v>
      </c>
      <c r="M5" s="0" t="n">
        <f aca="false">MAX(B5:L5, M3)</f>
        <v>2885</v>
      </c>
    </row>
    <row r="6" customFormat="false" ht="12.8" hidden="false" customHeight="false" outlineLevel="0" collapsed="false">
      <c r="A6" s="0" t="n">
        <v>39</v>
      </c>
      <c r="B6" s="17"/>
      <c r="C6" s="17" t="n">
        <v>1950</v>
      </c>
      <c r="J6" s="0" t="n">
        <v>3135</v>
      </c>
      <c r="M6" s="0" t="n">
        <f aca="false">MAX(B6:L6, M5)</f>
        <v>3135</v>
      </c>
    </row>
    <row r="7" customFormat="false" ht="12.8" hidden="false" customHeight="false" outlineLevel="0" collapsed="false">
      <c r="A7" s="0" t="n">
        <v>46</v>
      </c>
      <c r="B7" s="17"/>
      <c r="C7" s="17" t="n">
        <v>2190</v>
      </c>
      <c r="K7" s="0" t="n">
        <v>3210</v>
      </c>
      <c r="M7" s="0" t="n">
        <f aca="false">MAX(B7:L7, M6)</f>
        <v>3210</v>
      </c>
    </row>
    <row r="8" customFormat="false" ht="12.8" hidden="false" customHeight="false" outlineLevel="0" collapsed="false">
      <c r="A8" s="0" t="n">
        <v>53</v>
      </c>
      <c r="B8" s="17"/>
      <c r="C8" s="17" t="n">
        <v>2430</v>
      </c>
      <c r="L8" s="0" t="n">
        <v>3610</v>
      </c>
      <c r="M8" s="0" t="n">
        <f aca="false">MAX(B8:L8, M7)</f>
        <v>3610</v>
      </c>
    </row>
    <row r="9" customFormat="false" ht="12.8" hidden="false" customHeight="false" outlineLevel="0" collapsed="false">
      <c r="A9" s="0" t="n">
        <v>60</v>
      </c>
      <c r="B9" s="17"/>
      <c r="C9" s="17"/>
      <c r="M9" s="0" t="n">
        <f aca="false">MAX(B9:L9, M8)</f>
        <v>3610</v>
      </c>
    </row>
    <row r="10" customFormat="false" ht="12.8" hidden="false" customHeight="false" outlineLevel="0" collapsed="false">
      <c r="A10" s="0" t="n">
        <v>67</v>
      </c>
      <c r="B10" s="17"/>
      <c r="C10" s="17"/>
      <c r="M10" s="0" t="n">
        <f aca="false">MAX(B10:L10, M9)</f>
        <v>3610</v>
      </c>
    </row>
    <row r="11" customFormat="false" ht="12.8" hidden="false" customHeight="false" outlineLevel="0" collapsed="false">
      <c r="A11" s="0" t="n">
        <v>74</v>
      </c>
      <c r="B11" s="17"/>
      <c r="C11" s="17"/>
      <c r="M11" s="0" t="n">
        <f aca="false">MAX(B11:L11, M10)</f>
        <v>3610</v>
      </c>
    </row>
    <row r="12" customFormat="false" ht="12.8" hidden="false" customHeight="false" outlineLevel="0" collapsed="false">
      <c r="A12" s="0" t="n">
        <v>81</v>
      </c>
      <c r="B12" s="17"/>
      <c r="C12" s="17"/>
      <c r="L12" s="14"/>
      <c r="M12" s="0" t="n">
        <f aca="false">MAX(B12:L12, M11)</f>
        <v>3610</v>
      </c>
    </row>
    <row r="13" customFormat="false" ht="12.8" hidden="false" customHeight="false" outlineLevel="0" collapsed="false">
      <c r="A13" s="0" t="n">
        <v>88</v>
      </c>
      <c r="B13" s="17"/>
      <c r="C13" s="17"/>
      <c r="M13" s="0" t="n">
        <f aca="false">MAX(B13:L13, M12)</f>
        <v>3610</v>
      </c>
    </row>
    <row r="14" customFormat="false" ht="12.8" hidden="false" customHeight="false" outlineLevel="0" collapsed="false">
      <c r="A14" s="0" t="n">
        <v>95</v>
      </c>
      <c r="B14" s="17"/>
      <c r="C14" s="17"/>
      <c r="M14" s="0" t="n">
        <f aca="false">MAX(B14:L14, M13)</f>
        <v>3610</v>
      </c>
    </row>
    <row r="15" customFormat="false" ht="12.8" hidden="false" customHeight="false" outlineLevel="0" collapsed="false">
      <c r="B15" s="17"/>
      <c r="C15" s="17"/>
    </row>
    <row r="16" customFormat="false" ht="12.8" hidden="false" customHeight="false" outlineLevel="0" collapsed="false">
      <c r="A16" s="8" t="s">
        <v>91</v>
      </c>
      <c r="B16" s="17" t="s">
        <v>92</v>
      </c>
      <c r="C16" s="17" t="s">
        <v>92</v>
      </c>
      <c r="D16" s="0" t="s">
        <v>84</v>
      </c>
      <c r="F16" s="0" t="s">
        <v>81</v>
      </c>
    </row>
    <row r="17" customFormat="false" ht="12.8" hidden="false" customHeight="false" outlineLevel="0" collapsed="false">
      <c r="A17" s="8" t="s">
        <v>93</v>
      </c>
      <c r="B17" s="17" t="s">
        <v>92</v>
      </c>
      <c r="C17" s="17" t="s">
        <v>92</v>
      </c>
      <c r="D17" s="0" t="s">
        <v>85</v>
      </c>
      <c r="F17" s="0" t="s">
        <v>83</v>
      </c>
    </row>
    <row r="18" customFormat="false" ht="12.8" hidden="false" customHeight="false" outlineLevel="0" collapsed="false">
      <c r="A18" s="8" t="s">
        <v>94</v>
      </c>
      <c r="B18" s="17" t="s">
        <v>92</v>
      </c>
      <c r="C18" s="17" t="s">
        <v>92</v>
      </c>
      <c r="D18" s="0" t="s">
        <v>80</v>
      </c>
      <c r="E18" s="0" t="s">
        <v>84</v>
      </c>
      <c r="F18" s="0" t="s">
        <v>84</v>
      </c>
      <c r="G18" s="0" t="s">
        <v>84</v>
      </c>
      <c r="H18" s="0" t="s">
        <v>85</v>
      </c>
      <c r="I18" s="0" t="s">
        <v>80</v>
      </c>
      <c r="J18" s="0" t="s">
        <v>84</v>
      </c>
      <c r="L18" s="0" t="s">
        <v>85</v>
      </c>
    </row>
    <row r="19" customFormat="false" ht="12.8" hidden="false" customHeight="false" outlineLevel="0" collapsed="false">
      <c r="B19" s="18" t="s">
        <v>95</v>
      </c>
      <c r="C19" s="18"/>
    </row>
  </sheetData>
  <mergeCells count="1">
    <mergeCell ref="B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13.24"/>
    <col collapsed="false" customWidth="true" hidden="false" outlineLevel="0" max="3" min="3" style="0" width="17.67"/>
    <col collapsed="false" customWidth="true" hidden="false" outlineLevel="0" max="4" min="4" style="0" width="19.63"/>
    <col collapsed="false" customWidth="true" hidden="false" outlineLevel="0" max="5" min="5" style="0" width="18.52"/>
    <col collapsed="false" customWidth="true" hidden="false" outlineLevel="0" max="7" min="7" style="0" width="18.1"/>
  </cols>
  <sheetData>
    <row r="1" customFormat="false" ht="12.8" hidden="false" customHeight="false" outlineLevel="0" collapsed="false">
      <c r="A1" s="8" t="s">
        <v>66</v>
      </c>
      <c r="B1" s="8" t="s">
        <v>96</v>
      </c>
      <c r="C1" s="8" t="s">
        <v>97</v>
      </c>
      <c r="D1" s="8" t="s">
        <v>98</v>
      </c>
      <c r="E1" s="8" t="s">
        <v>99</v>
      </c>
      <c r="F1" s="8" t="s">
        <v>34</v>
      </c>
      <c r="G1" s="8" t="s">
        <v>100</v>
      </c>
    </row>
    <row r="2" customFormat="false" ht="12.8" hidden="false" customHeight="false" outlineLevel="0" collapsed="false">
      <c r="A2" s="0" t="n">
        <v>11</v>
      </c>
      <c r="B2" s="0" t="n">
        <f aca="false">VLOOKUP($A2, 'Leveled Power Increase - Raider'!$A$2:$J$12, 10, 1)</f>
        <v>870</v>
      </c>
      <c r="C2" s="0" t="n">
        <f aca="false">VLOOKUP($A2, 'Leveled Power Increase - Raider'!$A$2:$K$12, 11, 1)</f>
        <v>870</v>
      </c>
      <c r="G2" s="0" t="n">
        <f aca="false">VLOOKUP($A2, 'Leveled Power Increase - BoS'!$A$2:$M$15, 13, 1)</f>
        <v>2370</v>
      </c>
    </row>
    <row r="3" customFormat="false" ht="12.8" hidden="false" customHeight="false" outlineLevel="0" collapsed="false">
      <c r="A3" s="0" t="n">
        <v>18</v>
      </c>
      <c r="B3" s="0" t="n">
        <f aca="false">VLOOKUP($A3, 'Leveled Power Increase - Raider'!$A$2:$J$12, 10, 1)</f>
        <v>1230</v>
      </c>
      <c r="C3" s="0" t="n">
        <f aca="false">VLOOKUP($A3, 'Leveled Power Increase - Raider'!$A$2:$K$12, 11, 1)</f>
        <v>1230</v>
      </c>
      <c r="D3" s="0" t="n">
        <f aca="false">VLOOKUP($A3, 'Leveled Power Increase - Gunner'!$A$2:$N$15, 14, 1)</f>
        <v>1470</v>
      </c>
      <c r="E3" s="0" t="n">
        <f aca="false">VLOOKUP($A3, 'Leveled Power Increase - Gunner'!$A$2:$O$15, 15, 1)</f>
        <v>1470</v>
      </c>
      <c r="G3" s="0" t="n">
        <f aca="false">VLOOKUP($A3, 'Leveled Power Increase - BoS'!$A$2:$M$15, 13, 1)</f>
        <v>2370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Raider'!$A$2:$J$12, 10, 1)</f>
        <v>1625</v>
      </c>
      <c r="C4" s="0" t="n">
        <f aca="false">VLOOKUP($A4, 'Leveled Power Increase - Raider'!$A$2:$K$12, 11, 1)</f>
        <v>1625</v>
      </c>
      <c r="D4" s="0" t="n">
        <f aca="false">VLOOKUP($A4, 'Leveled Power Increase - Gunner'!$A$2:$N$15, 14, 1)</f>
        <v>1890</v>
      </c>
      <c r="E4" s="0" t="n">
        <f aca="false">VLOOKUP($A4, 'Leveled Power Increase - Gunner'!$A$2:$O$15, 15, 1)</f>
        <v>1890</v>
      </c>
      <c r="F4" s="0" t="n">
        <f aca="false">VLOOKUP($A4, 'Leveled Power Increase - Instit'!$A$2:$J$9, 10, 1)</f>
        <v>1605</v>
      </c>
      <c r="G4" s="0" t="n">
        <f aca="false">VLOOKUP($A4, 'Leveled Power Increase - BoS'!$A$2:$M$15, 13, 1)</f>
        <v>2370</v>
      </c>
    </row>
    <row r="5" customFormat="false" ht="12.8" hidden="false" customHeight="false" outlineLevel="0" collapsed="false">
      <c r="A5" s="0" t="n">
        <v>32</v>
      </c>
      <c r="B5" s="0" t="n">
        <f aca="false">VLOOKUP($A5, 'Leveled Power Increase - Raider'!$A$2:$J$12, 10, 1)</f>
        <v>2010</v>
      </c>
      <c r="C5" s="0" t="n">
        <f aca="false">VLOOKUP($A5, 'Leveled Power Increase - Raider'!$A$2:$K$12, 11, 1)</f>
        <v>1625</v>
      </c>
      <c r="D5" s="0" t="n">
        <f aca="false">VLOOKUP($A5, 'Leveled Power Increase - Gunner'!$A$2:$N$15, 14, 1)</f>
        <v>2430</v>
      </c>
      <c r="E5" s="0" t="n">
        <f aca="false">VLOOKUP($A5, 'Leveled Power Increase - Gunner'!$A$2:$O$15, 15, 1)</f>
        <v>2130</v>
      </c>
      <c r="F5" s="0" t="n">
        <f aca="false">VLOOKUP($A5, 'Leveled Power Increase - Instit'!$A$2:$J$9, 10, 1)</f>
        <v>2005</v>
      </c>
      <c r="G5" s="0" t="n">
        <f aca="false">VLOOKUP($A5, 'Leveled Power Increase - BoS'!$A$2:$M$15, 13, 1)</f>
        <v>2885</v>
      </c>
    </row>
    <row r="6" customFormat="false" ht="12.8" hidden="false" customHeight="false" outlineLevel="0" collapsed="false">
      <c r="A6" s="0" t="n">
        <v>39</v>
      </c>
      <c r="B6" s="0" t="n">
        <f aca="false">VLOOKUP($A6, 'Leveled Power Increase - Raider'!$A$2:$J$12, 10, 1)</f>
        <v>2280</v>
      </c>
      <c r="C6" s="0" t="n">
        <f aca="false">VLOOKUP($A6, 'Leveled Power Increase - Raider'!$A$2:$K$12, 11, 1)</f>
        <v>1625</v>
      </c>
      <c r="D6" s="0" t="n">
        <f aca="false">VLOOKUP($A6, 'Leveled Power Increase - Gunner'!$A$2:$N$15, 14, 1)</f>
        <v>2655</v>
      </c>
      <c r="E6" s="0" t="n">
        <f aca="false">VLOOKUP($A6, 'Leveled Power Increase - Gunner'!$A$2:$O$15, 15, 1)</f>
        <v>2370</v>
      </c>
      <c r="F6" s="0" t="n">
        <f aca="false">VLOOKUP($A6, 'Leveled Power Increase - Instit'!$A$2:$J$9, 10, 1)</f>
        <v>2405</v>
      </c>
      <c r="G6" s="0" t="n">
        <f aca="false">VLOOKUP($A6, 'Leveled Power Increase - BoS'!$A$2:$M$15, 13, 1)</f>
        <v>3135</v>
      </c>
    </row>
    <row r="7" customFormat="false" ht="12.8" hidden="false" customHeight="false" outlineLevel="0" collapsed="false">
      <c r="A7" s="0" t="n">
        <v>46</v>
      </c>
      <c r="B7" s="0" t="n">
        <f aca="false">VLOOKUP($A7, 'Leveled Power Increase - Raider'!$A$2:$J$12, 10, 1)</f>
        <v>2280</v>
      </c>
      <c r="C7" s="0" t="n">
        <f aca="false">VLOOKUP($A7, 'Leveled Power Increase - Raider'!$A$2:$K$12, 11, 1)</f>
        <v>1625</v>
      </c>
      <c r="D7" s="0" t="n">
        <f aca="false">VLOOKUP($A7, 'Leveled Power Increase - Gunner'!$A$2:$N$15, 14, 1)</f>
        <v>3050</v>
      </c>
      <c r="E7" s="0" t="n">
        <f aca="false">VLOOKUP($A7, 'Leveled Power Increase - Gunner'!$A$2:$O$15, 15, 1)</f>
        <v>2585</v>
      </c>
      <c r="F7" s="0" t="n">
        <f aca="false">VLOOKUP($A7, 'Leveled Power Increase - Instit'!$A$2:$J$9, 10, 1)</f>
        <v>2405</v>
      </c>
      <c r="G7" s="0" t="n">
        <f aca="false">VLOOKUP($A7, 'Leveled Power Increase - BoS'!$A$2:$M$15, 13, 1)</f>
        <v>3210</v>
      </c>
    </row>
    <row r="8" customFormat="false" ht="12.8" hidden="false" customHeight="false" outlineLevel="0" collapsed="false">
      <c r="A8" s="0" t="n">
        <v>53</v>
      </c>
      <c r="B8" s="0" t="n">
        <f aca="false">VLOOKUP($A8, 'Leveled Power Increase - Raider'!$A$2:$J$12, 10, 1)</f>
        <v>2280</v>
      </c>
      <c r="C8" s="0" t="n">
        <f aca="false">VLOOKUP($A8, 'Leveled Power Increase - Raider'!$A$2:$K$12, 11, 1)</f>
        <v>1625</v>
      </c>
      <c r="D8" s="0" t="n">
        <f aca="false">VLOOKUP($A8, 'Leveled Power Increase - Gunner'!$A$2:$N$15, 14, 1)</f>
        <v>3290</v>
      </c>
      <c r="E8" s="0" t="n">
        <f aca="false">VLOOKUP($A8, 'Leveled Power Increase - Gunner'!$A$2:$O$15, 15, 1)</f>
        <v>2585</v>
      </c>
      <c r="F8" s="0" t="n">
        <f aca="false">VLOOKUP($A8, 'Leveled Power Increase - Instit'!$A$2:$J$9, 10, 1)</f>
        <v>2405</v>
      </c>
      <c r="G8" s="0" t="n">
        <f aca="false">VLOOKUP($A8, 'Leveled Power Increase - BoS'!$A$2:$M$15, 13, 1)</f>
        <v>3610</v>
      </c>
    </row>
    <row r="9" customFormat="false" ht="12.8" hidden="false" customHeight="false" outlineLevel="0" collapsed="false">
      <c r="A9" s="0" t="n">
        <v>60</v>
      </c>
      <c r="B9" s="0" t="n">
        <f aca="false">VLOOKUP($A9, 'Leveled Power Increase - Raider'!$A$2:$J$12, 10, 1)</f>
        <v>2280</v>
      </c>
      <c r="C9" s="0" t="n">
        <f aca="false">VLOOKUP($A9, 'Leveled Power Increase - Raider'!$A$2:$K$12, 11, 1)</f>
        <v>1625</v>
      </c>
      <c r="D9" s="0" t="n">
        <f aca="false">VLOOKUP($A9, 'Leveled Power Increase - Gunner'!$A$2:$N$15, 14, 1)</f>
        <v>3530</v>
      </c>
      <c r="E9" s="0" t="n">
        <f aca="false">VLOOKUP($A9, 'Leveled Power Increase - Gunner'!$A$2:$O$15, 15, 1)</f>
        <v>2585</v>
      </c>
      <c r="F9" s="0" t="n">
        <f aca="false">VLOOKUP($A9, 'Leveled Power Increase - Instit'!$A$2:$J$9, 10, 1)</f>
        <v>2405</v>
      </c>
      <c r="G9" s="0" t="n">
        <f aca="false">VLOOKUP($A9, 'Leveled Power Increase - BoS'!$A$2:$M$15, 13, 1)</f>
        <v>3610</v>
      </c>
    </row>
    <row r="10" customFormat="false" ht="12.8" hidden="false" customHeight="false" outlineLevel="0" collapsed="false">
      <c r="A10" s="0" t="n">
        <v>67</v>
      </c>
      <c r="B10" s="0" t="n">
        <f aca="false">VLOOKUP($A10, 'Leveled Power Increase - Raider'!$A$2:$J$12, 10, 1)</f>
        <v>2280</v>
      </c>
      <c r="C10" s="0" t="n">
        <f aca="false">VLOOKUP($A10, 'Leveled Power Increase - Raider'!$A$2:$K$12, 11, 1)</f>
        <v>1625</v>
      </c>
      <c r="D10" s="0" t="n">
        <f aca="false">VLOOKUP($A10, 'Leveled Power Increase - Gunner'!$A$2:$N$15, 14, 1)</f>
        <v>3530</v>
      </c>
      <c r="E10" s="0" t="n">
        <f aca="false">VLOOKUP($A10, 'Leveled Power Increase - Gunner'!$A$2:$O$15, 15, 1)</f>
        <v>2585</v>
      </c>
      <c r="F10" s="0" t="n">
        <f aca="false">VLOOKUP($A10, 'Leveled Power Increase - Instit'!$A$2:$J$9, 10, 1)</f>
        <v>2405</v>
      </c>
      <c r="G10" s="0" t="n">
        <f aca="false">VLOOKUP($A10, 'Leveled Power Increase - BoS'!$A$2:$M$15, 13, 1)</f>
        <v>3610</v>
      </c>
    </row>
    <row r="11" customFormat="false" ht="12.8" hidden="false" customHeight="false" outlineLevel="0" collapsed="false">
      <c r="A11" s="0" t="n">
        <v>74</v>
      </c>
      <c r="B11" s="0" t="n">
        <f aca="false">VLOOKUP($A11, 'Leveled Power Increase - Raider'!$A$2:$J$12, 10, 1)</f>
        <v>2280</v>
      </c>
      <c r="C11" s="0" t="n">
        <f aca="false">VLOOKUP($A11, 'Leveled Power Increase - Raider'!$A$2:$K$12, 11, 1)</f>
        <v>1625</v>
      </c>
      <c r="D11" s="0" t="n">
        <f aca="false">VLOOKUP($A11, 'Leveled Power Increase - Gunner'!$A$2:$N$15, 14, 1)</f>
        <v>3530</v>
      </c>
      <c r="E11" s="0" t="n">
        <f aca="false">VLOOKUP($A11, 'Leveled Power Increase - Gunner'!$A$2:$O$15, 15, 1)</f>
        <v>2585</v>
      </c>
      <c r="F11" s="0" t="n">
        <f aca="false">VLOOKUP($A11, 'Leveled Power Increase - Instit'!$A$2:$J$9, 10, 1)</f>
        <v>2405</v>
      </c>
      <c r="G11" s="0" t="n">
        <f aca="false">VLOOKUP($A11, 'Leveled Power Increase - BoS'!$A$2:$M$15, 13, 1)</f>
        <v>3610</v>
      </c>
    </row>
    <row r="12" customFormat="false" ht="12.8" hidden="false" customHeight="false" outlineLevel="0" collapsed="false">
      <c r="A12" s="0" t="n">
        <v>81</v>
      </c>
      <c r="B12" s="0" t="n">
        <f aca="false">VLOOKUP($A12, 'Leveled Power Increase - Raider'!$A$2:$J$12, 10, 1)</f>
        <v>2280</v>
      </c>
      <c r="C12" s="0" t="n">
        <f aca="false">VLOOKUP($A12, 'Leveled Power Increase - Raider'!$A$2:$K$12, 11, 1)</f>
        <v>1625</v>
      </c>
      <c r="D12" s="0" t="n">
        <f aca="false">VLOOKUP($A12, 'Leveled Power Increase - Gunner'!$A$2:$N$15, 14, 1)</f>
        <v>3530</v>
      </c>
      <c r="E12" s="0" t="n">
        <f aca="false">VLOOKUP($A12, 'Leveled Power Increase - Gunner'!$A$2:$O$15, 15, 1)</f>
        <v>2585</v>
      </c>
      <c r="F12" s="0" t="n">
        <f aca="false">VLOOKUP($A12, 'Leveled Power Increase - Instit'!$A$2:$J$9, 10, 1)</f>
        <v>2405</v>
      </c>
      <c r="G12" s="0" t="n">
        <f aca="false">VLOOKUP($A12, 'Leveled Power Increase - BoS'!$A$2:$M$15, 13, 1)</f>
        <v>3610</v>
      </c>
    </row>
    <row r="13" customFormat="false" ht="12.8" hidden="false" customHeight="false" outlineLevel="0" collapsed="false">
      <c r="A13" s="0" t="n">
        <v>88</v>
      </c>
      <c r="B13" s="0" t="n">
        <f aca="false">VLOOKUP($A13, 'Leveled Power Increase - Raider'!$A$2:$J$12, 10, 1)</f>
        <v>2280</v>
      </c>
      <c r="C13" s="0" t="n">
        <f aca="false">VLOOKUP($A13, 'Leveled Power Increase - Raider'!$A$2:$K$12, 11, 1)</f>
        <v>1625</v>
      </c>
      <c r="D13" s="0" t="n">
        <f aca="false">VLOOKUP($A13, 'Leveled Power Increase - Gunner'!$A$2:$N$15, 14, 1)</f>
        <v>3530</v>
      </c>
      <c r="E13" s="0" t="n">
        <f aca="false">VLOOKUP($A13, 'Leveled Power Increase - Gunner'!$A$2:$O$15, 15, 1)</f>
        <v>2585</v>
      </c>
      <c r="F13" s="0" t="n">
        <f aca="false">VLOOKUP($A13, 'Leveled Power Increase - Instit'!$A$2:$J$9, 10, 1)</f>
        <v>2405</v>
      </c>
      <c r="G13" s="0" t="n">
        <f aca="false">VLOOKUP($A13, 'Leveled Power Increase - BoS'!$A$2:$M$15, 13, 1)</f>
        <v>3610</v>
      </c>
    </row>
    <row r="14" customFormat="false" ht="12.8" hidden="false" customHeight="false" outlineLevel="0" collapsed="false">
      <c r="A14" s="0" t="n">
        <v>95</v>
      </c>
      <c r="B14" s="0" t="n">
        <f aca="false">VLOOKUP($A14, 'Leveled Power Increase - Raider'!$A$2:$J$12, 10, 1)</f>
        <v>2280</v>
      </c>
      <c r="C14" s="0" t="n">
        <f aca="false">VLOOKUP($A14, 'Leveled Power Increase - Raider'!$A$2:$K$12, 11, 1)</f>
        <v>1625</v>
      </c>
      <c r="D14" s="0" t="n">
        <f aca="false">VLOOKUP($A14, 'Leveled Power Increase - Gunner'!$A$2:$N$15, 14, 1)</f>
        <v>3530</v>
      </c>
      <c r="E14" s="0" t="n">
        <f aca="false">VLOOKUP($A14, 'Leveled Power Increase - Gunner'!$A$2:$O$15, 15, 1)</f>
        <v>2585</v>
      </c>
      <c r="F14" s="0" t="n">
        <f aca="false">VLOOKUP($A14, 'Leveled Power Increase - Instit'!$A$2:$J$9, 10, 1)</f>
        <v>2405</v>
      </c>
      <c r="G14" s="0" t="n">
        <f aca="false">VLOOKUP($A14, 'Leveled Power Increase - BoS'!$A$2:$M$15, 13, 1)</f>
        <v>3610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24295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2022-01-20T21:33:07Z</dcterms:modified>
  <cp:revision>305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