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 Armor Sets" sheetId="1" state="visible" r:id="rId2"/>
    <sheet name="Leveled Power Increase - Raider" sheetId="2" state="visible" r:id="rId3"/>
    <sheet name="Leveled Power Increase - Gunner" sheetId="3" state="visible" r:id="rId4"/>
    <sheet name="Leveled Power Increase - Instit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S3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<sst xmlns="http://schemas.openxmlformats.org/spreadsheetml/2006/main" count="167" uniqueCount="68">
  <si>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</si>
  <si>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</si>
  <si>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</si>
  <si>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</si>
  <si>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</si>
  <si>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</si>
  <si>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</si>
  <si>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</si>
  <si>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</si>
  <si>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</si>
  <si>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Total for an Enemy</t>
  </si>
  <si>
    <t xml:space="preserve">Additional Upgrades</t>
  </si>
  <si>
    <t xml:space="preserve">Highest Total for a Player</t>
  </si>
  <si>
    <t xml:space="preserve">Level Partial Sets Are Available</t>
  </si>
  <si>
    <t xml:space="preserve">Level Full Sets Are Available</t>
  </si>
  <si>
    <t xml:space="preserve">Level Available at Vendors</t>
  </si>
  <si>
    <t xml:space="preserve">Level First Available on Enemies</t>
  </si>
  <si>
    <t xml:space="preserve">Level First Available as Legendary</t>
  </si>
  <si>
    <t xml:space="preserve">Armor</t>
  </si>
  <si>
    <t xml:space="preserve">Health</t>
  </si>
  <si>
    <t xml:space="preserve">Raider</t>
  </si>
  <si>
    <t xml:space="preserve">Excavator</t>
  </si>
  <si>
    <t xml:space="preserve">T-45</t>
  </si>
  <si>
    <t xml:space="preserve">T-51</t>
  </si>
  <si>
    <t xml:space="preserve">T-51c</t>
  </si>
  <si>
    <t xml:space="preserve">X-02</t>
  </si>
  <si>
    <t xml:space="preserve">Institute</t>
  </si>
  <si>
    <t xml:space="preserve">Quest locked</t>
  </si>
  <si>
    <t xml:space="preserve">T-60</t>
  </si>
  <si>
    <t xml:space="preserve">Horse</t>
  </si>
  <si>
    <t xml:space="preserve">Hellfire (CC)</t>
  </si>
  <si>
    <t xml:space="preserve">X-01</t>
  </si>
  <si>
    <t xml:space="preserve">X-02 (CC)</t>
  </si>
  <si>
    <t xml:space="preserve">T-65</t>
  </si>
  <si>
    <t xml:space="preserve">X-03</t>
  </si>
  <si>
    <t xml:space="preserve">Classic Advanced</t>
  </si>
  <si>
    <t xml:space="preserve">Ultracite</t>
  </si>
  <si>
    <t xml:space="preserve">Level</t>
  </si>
  <si>
    <t xml:space="preserve">X-02 CC</t>
  </si>
  <si>
    <t xml:space="preserve">Mixed</t>
  </si>
  <si>
    <t xml:space="preserve">Excavator Mixed</t>
  </si>
  <si>
    <t xml:space="preserve">Maximum Possible</t>
  </si>
  <si>
    <t xml:space="preserve">Common Maximum</t>
  </si>
  <si>
    <t xml:space="preserve">Mixed Set Additions</t>
  </si>
  <si>
    <t xml:space="preserve">Raider, Excavator, T-45</t>
  </si>
  <si>
    <t xml:space="preserve">T-60, Horse</t>
  </si>
  <si>
    <t xml:space="preserve">Starting Lining:</t>
  </si>
  <si>
    <t xml:space="preserve">A</t>
  </si>
  <si>
    <t xml:space="preserve">Last Lining:</t>
  </si>
  <si>
    <t xml:space="preserve">F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</si>
  <si>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</si>
  <si>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</si>
  <si>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</si>
  <si>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</si>
  <si>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</si>
  <si>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  <charset val="1"/>
      </rPr>
      <t xml:space="preserve">F + </t>
    </r>
    <r>
      <rPr>
        <b val="true"/>
        <sz val="10"/>
        <rFont val="Arial"/>
        <family val="2"/>
        <charset val="1"/>
      </rPr>
      <t xml:space="preserve">Tesla</t>
    </r>
  </si>
  <si>
    <r>
      <rPr>
        <sz val="10"/>
        <rFont val="Arial"/>
        <family val="2"/>
        <charset val="1"/>
      </rPr>
      <t xml:space="preserve">E + </t>
    </r>
    <r>
      <rPr>
        <b val="true"/>
        <sz val="10"/>
        <rFont val="Arial"/>
        <family val="2"/>
        <charset val="1"/>
      </rPr>
      <t xml:space="preserve">Tesla</t>
    </r>
  </si>
  <si>
    <t xml:space="preserve">I-01</t>
  </si>
  <si>
    <t xml:space="preserve">Knight:</t>
  </si>
  <si>
    <t xml:space="preserve">B-F</t>
  </si>
  <si>
    <t xml:space="preserve">Knight Captain:</t>
  </si>
  <si>
    <t xml:space="preserve">Paladin:</t>
  </si>
  <si>
    <t xml:space="preserve">BPAO Only</t>
  </si>
  <si>
    <t xml:space="preserve">Raiders (Max)</t>
  </si>
  <si>
    <t xml:space="preserve">Raiders (Common)</t>
  </si>
  <si>
    <t xml:space="preserve">Gunners (Legendary)</t>
  </si>
  <si>
    <t xml:space="preserve">Gunners (Common)</t>
  </si>
  <si>
    <t xml:space="preserve">Brotherhood of Steel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</si>
</sst>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 (Max)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Increase'!$B$2:$B$14</c:f>
              <c:numCache>
                <c:formatCode>General</c:formatCode>
                <c:ptCount val="13"/>
                <c:pt idx="0">
                  <c:v>620</c:v>
                </c:pt>
                <c:pt idx="1">
                  <c:v>790</c:v>
                </c:pt>
                <c:pt idx="2">
                  <c:v>980</c:v>
                </c:pt>
                <c:pt idx="3">
                  <c:v>1220</c:v>
                </c:pt>
                <c:pt idx="4">
                  <c:v>1380</c:v>
                </c:pt>
                <c:pt idx="5">
                  <c:v>1455</c:v>
                </c:pt>
                <c:pt idx="6">
                  <c:v>1455</c:v>
                </c:pt>
                <c:pt idx="7">
                  <c:v>1455</c:v>
                </c:pt>
                <c:pt idx="8">
                  <c:v>1455</c:v>
                </c:pt>
                <c:pt idx="9">
                  <c:v>1455</c:v>
                </c:pt>
                <c:pt idx="10">
                  <c:v>1455</c:v>
                </c:pt>
                <c:pt idx="11">
                  <c:v>1455</c:v>
                </c:pt>
                <c:pt idx="12">
                  <c:v>1455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Raiders (Common)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Increase'!$C$2:$C$14</c:f>
              <c:numCache>
                <c:formatCode>General</c:formatCode>
                <c:ptCount val="13"/>
                <c:pt idx="0">
                  <c:v>620</c:v>
                </c:pt>
                <c:pt idx="1">
                  <c:v>740</c:v>
                </c:pt>
                <c:pt idx="2">
                  <c:v>980</c:v>
                </c:pt>
                <c:pt idx="3">
                  <c:v>980</c:v>
                </c:pt>
                <c:pt idx="4">
                  <c:v>980</c:v>
                </c:pt>
                <c:pt idx="5">
                  <c:v>980</c:v>
                </c:pt>
                <c:pt idx="6">
                  <c:v>980</c:v>
                </c:pt>
                <c:pt idx="7">
                  <c:v>980</c:v>
                </c:pt>
                <c:pt idx="8">
                  <c:v>980</c:v>
                </c:pt>
                <c:pt idx="9">
                  <c:v>980</c:v>
                </c:pt>
                <c:pt idx="10">
                  <c:v>980</c:v>
                </c:pt>
                <c:pt idx="11">
                  <c:v>980</c:v>
                </c:pt>
                <c:pt idx="12">
                  <c:v>980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Gunners (Legendary)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Increase'!$D$2:$D$14</c:f>
              <c:numCache>
                <c:formatCode>General</c:formatCode>
                <c:ptCount val="13"/>
                <c:pt idx="1">
                  <c:v>860</c:v>
                </c:pt>
                <c:pt idx="2">
                  <c:v>1100</c:v>
                </c:pt>
                <c:pt idx="3">
                  <c:v>1340</c:v>
                </c:pt>
                <c:pt idx="4">
                  <c:v>1580</c:v>
                </c:pt>
                <c:pt idx="5">
                  <c:v>1855</c:v>
                </c:pt>
                <c:pt idx="6">
                  <c:v>1980</c:v>
                </c:pt>
                <c:pt idx="7">
                  <c:v>2100</c:v>
                </c:pt>
                <c:pt idx="8">
                  <c:v>2100</c:v>
                </c:pt>
                <c:pt idx="9">
                  <c:v>2220</c:v>
                </c:pt>
                <c:pt idx="10">
                  <c:v>2220</c:v>
                </c:pt>
                <c:pt idx="11">
                  <c:v>2220</c:v>
                </c:pt>
                <c:pt idx="12">
                  <c:v>2220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Gunners (Common)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Increase'!$E$2:$E$14</c:f>
              <c:numCache>
                <c:formatCode>General</c:formatCode>
                <c:ptCount val="13"/>
                <c:pt idx="1">
                  <c:v>860</c:v>
                </c:pt>
                <c:pt idx="2">
                  <c:v>1100</c:v>
                </c:pt>
                <c:pt idx="3">
                  <c:v>1220</c:v>
                </c:pt>
                <c:pt idx="4">
                  <c:v>1340</c:v>
                </c:pt>
                <c:pt idx="5">
                  <c:v>1460</c:v>
                </c:pt>
                <c:pt idx="6">
                  <c:v>1460</c:v>
                </c:pt>
                <c:pt idx="7">
                  <c:v>1460</c:v>
                </c:pt>
                <c:pt idx="8">
                  <c:v>1460</c:v>
                </c:pt>
                <c:pt idx="9">
                  <c:v>1460</c:v>
                </c:pt>
                <c:pt idx="10">
                  <c:v>1460</c:v>
                </c:pt>
                <c:pt idx="11">
                  <c:v>1460</c:v>
                </c:pt>
                <c:pt idx="12">
                  <c:v>1460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'Global Leveled Power Increase'!$F$1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Increase'!$F$2:$F$14</c:f>
              <c:numCache>
                <c:formatCode>General</c:formatCode>
                <c:ptCount val="13"/>
                <c:pt idx="2">
                  <c:v>980</c:v>
                </c:pt>
                <c:pt idx="3">
                  <c:v>1180</c:v>
                </c:pt>
                <c:pt idx="4">
                  <c:v>1380</c:v>
                </c:pt>
                <c:pt idx="5">
                  <c:v>1380</c:v>
                </c:pt>
                <c:pt idx="6">
                  <c:v>1380</c:v>
                </c:pt>
                <c:pt idx="7">
                  <c:v>1380</c:v>
                </c:pt>
                <c:pt idx="8">
                  <c:v>1380</c:v>
                </c:pt>
                <c:pt idx="9">
                  <c:v>1380</c:v>
                </c:pt>
                <c:pt idx="10">
                  <c:v>1380</c:v>
                </c:pt>
                <c:pt idx="11">
                  <c:v>1380</c:v>
                </c:pt>
                <c:pt idx="12">
                  <c:v>1380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'Global Leveled Power Increase'!$G$1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Increase'!$G$2:$G$14</c:f>
              <c:numCache>
                <c:formatCode>General</c:formatCode>
                <c:ptCount val="13"/>
                <c:pt idx="0">
                  <c:v>1340</c:v>
                </c:pt>
                <c:pt idx="1">
                  <c:v>1340</c:v>
                </c:pt>
                <c:pt idx="2">
                  <c:v>1340</c:v>
                </c:pt>
                <c:pt idx="3">
                  <c:v>1580</c:v>
                </c:pt>
                <c:pt idx="4">
                  <c:v>1820</c:v>
                </c:pt>
                <c:pt idx="5">
                  <c:v>1975</c:v>
                </c:pt>
                <c:pt idx="6">
                  <c:v>2220</c:v>
                </c:pt>
                <c:pt idx="7">
                  <c:v>2220</c:v>
                </c:pt>
                <c:pt idx="8">
                  <c:v>2220</c:v>
                </c:pt>
                <c:pt idx="9">
                  <c:v>2220</c:v>
                </c:pt>
                <c:pt idx="10">
                  <c:v>2220</c:v>
                </c:pt>
                <c:pt idx="11">
                  <c:v>2220</c:v>
                </c:pt>
                <c:pt idx="12">
                  <c:v>2220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3852495"/>
        <c:axId val="21315057"/>
      </c:lineChart>
      <c:catAx>
        <c:axId val="138524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315057"/>
        <c:crosses val="autoZero"/>
        <c:auto val="1"/>
        <c:lblAlgn val="ctr"/>
        <c:lblOffset val="100"/>
        <c:noMultiLvlLbl val="0"/>
      </c:catAx>
      <c:valAx>
        <c:axId val="213150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Armor Rating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85249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Raider'!$B$1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Raider'!$A$2:$A$11</c:f>
              <c:strCache>
                <c:ptCount val="10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32</c:v>
                </c:pt>
                <c:pt idx="6">
                  <c:v>39</c:v>
                </c:pt>
                <c:pt idx="7">
                  <c:v>42</c:v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'Leveled Power Increase - Raider'!$B$2:$B$11</c:f>
              <c:numCache>
                <c:formatCode>General</c:formatCode>
                <c:ptCount val="10"/>
                <c:pt idx="0">
                  <c:v>500</c:v>
                </c:pt>
                <c:pt idx="1">
                  <c:v>620</c:v>
                </c:pt>
                <c:pt idx="2">
                  <c:v>740</c:v>
                </c:pt>
                <c:pt idx="3">
                  <c:v>860</c:v>
                </c:pt>
                <c:pt idx="4">
                  <c:v>980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Raider'!$A$2:$A$11</c:f>
              <c:strCache>
                <c:ptCount val="10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32</c:v>
                </c:pt>
                <c:pt idx="6">
                  <c:v>39</c:v>
                </c:pt>
                <c:pt idx="7">
                  <c:v>42</c:v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'Leveled Power Increase - Raider'!$C$2:$C$11</c:f>
              <c:numCache>
                <c:formatCode>General</c:formatCode>
                <c:ptCount val="10"/>
                <c:pt idx="0">
                  <c:v>620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Raider'!$A$2:$A$11</c:f>
              <c:strCache>
                <c:ptCount val="10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32</c:v>
                </c:pt>
                <c:pt idx="6">
                  <c:v>39</c:v>
                </c:pt>
                <c:pt idx="7">
                  <c:v>42</c:v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'Leveled Power Increase - Raider'!$D$2:$D$11</c:f>
              <c:numCache>
                <c:formatCode>General</c:formatCode>
                <c:ptCount val="10"/>
                <c:pt idx="0">
                  <c:v>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Raider'!$A$2:$A$11</c:f>
              <c:strCache>
                <c:ptCount val="10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32</c:v>
                </c:pt>
                <c:pt idx="6">
                  <c:v>39</c:v>
                </c:pt>
                <c:pt idx="7">
                  <c:v>42</c:v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'Leveled Power Increase - Raider'!$E$2:$E$11</c:f>
              <c:numCache>
                <c:formatCode>General</c:formatCode>
                <c:ptCount val="10"/>
                <c:pt idx="2">
                  <c:v>740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Raider'!$A$2:$A$11</c:f>
              <c:strCache>
                <c:ptCount val="10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32</c:v>
                </c:pt>
                <c:pt idx="6">
                  <c:v>39</c:v>
                </c:pt>
                <c:pt idx="7">
                  <c:v>42</c:v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'Leveled Power Increase - Raider'!$F$2:$F$11</c:f>
              <c:numCache>
                <c:formatCode>General</c:formatCode>
                <c:ptCount val="10"/>
                <c:pt idx="4">
                  <c:v>980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Raider'!$G$1</c:f>
              <c:strCache>
                <c:ptCount val="1"/>
                <c:pt idx="0">
                  <c:v>X-02 CC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Raider'!$A$2:$A$11</c:f>
              <c:strCache>
                <c:ptCount val="10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32</c:v>
                </c:pt>
                <c:pt idx="6">
                  <c:v>39</c:v>
                </c:pt>
                <c:pt idx="7">
                  <c:v>42</c:v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'Leveled Power Increase - Raider'!$G$2:$G$11</c:f>
              <c:numCache>
                <c:formatCode>General</c:formatCode>
                <c:ptCount val="10"/>
                <c:pt idx="5">
                  <c:v>1220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Raider'!$H$1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Raider'!$A$2:$A$11</c:f>
              <c:strCache>
                <c:ptCount val="10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32</c:v>
                </c:pt>
                <c:pt idx="6">
                  <c:v>39</c:v>
                </c:pt>
                <c:pt idx="7">
                  <c:v>42</c:v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'Leveled Power Increase - Raider'!$H$2:$H$11</c:f>
              <c:numCache>
                <c:formatCode>General</c:formatCode>
                <c:ptCount val="10"/>
                <c:pt idx="0">
                  <c:v>620</c:v>
                </c:pt>
                <c:pt idx="1">
                  <c:v>620</c:v>
                </c:pt>
                <c:pt idx="2">
                  <c:v>740</c:v>
                </c:pt>
                <c:pt idx="3">
                  <c:v>740</c:v>
                </c:pt>
                <c:pt idx="4">
                  <c:v>980</c:v>
                </c:pt>
                <c:pt idx="5">
                  <c:v>1220</c:v>
                </c:pt>
                <c:pt idx="6">
                  <c:v>1380</c:v>
                </c:pt>
                <c:pt idx="7">
                  <c:v>1455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Raider'!$I$1</c:f>
              <c:strCache>
                <c:ptCount val="1"/>
                <c:pt idx="0">
                  <c:v>Excavator Mixed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Raider'!$A$2:$A$11</c:f>
              <c:strCache>
                <c:ptCount val="10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32</c:v>
                </c:pt>
                <c:pt idx="6">
                  <c:v>39</c:v>
                </c:pt>
                <c:pt idx="7">
                  <c:v>42</c:v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'Leveled Power Increase - Raider'!$I$2:$I$11</c:f>
              <c:numCache>
                <c:formatCode>General</c:formatCode>
                <c:ptCount val="10"/>
                <c:pt idx="0">
                  <c:v>620</c:v>
                </c:pt>
                <c:pt idx="1">
                  <c:v>670</c:v>
                </c:pt>
                <c:pt idx="2">
                  <c:v>790</c:v>
                </c:pt>
                <c:pt idx="3">
                  <c:v>890</c:v>
                </c:pt>
                <c:pt idx="4">
                  <c:v>980</c:v>
                </c:pt>
                <c:pt idx="5">
                  <c:v>1130</c:v>
                </c:pt>
                <c:pt idx="6">
                  <c:v>1290</c:v>
                </c:pt>
                <c:pt idx="7">
                  <c:v>1305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8360322"/>
        <c:axId val="47399101"/>
      </c:lineChart>
      <c:catAx>
        <c:axId val="483603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399101"/>
        <c:crosses val="autoZero"/>
        <c:auto val="1"/>
        <c:lblAlgn val="ctr"/>
        <c:lblOffset val="100"/>
        <c:noMultiLvlLbl val="0"/>
      </c:catAx>
      <c:valAx>
        <c:axId val="473991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3603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Gunner'!$B$1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Gunner'!$A$2:$A$16</c:f>
              <c:strCache>
                <c:ptCount val="15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43</c:v>
                </c:pt>
                <c:pt idx="5">
                  <c:v>46</c:v>
                </c:pt>
                <c:pt idx="6">
                  <c:v>50</c:v>
                </c:pt>
                <c:pt idx="7">
                  <c:v>53</c:v>
                </c:pt>
                <c:pt idx="8">
                  <c:v>60</c:v>
                </c:pt>
                <c:pt idx="9">
                  <c:v>67</c:v>
                </c:pt>
                <c:pt idx="10">
                  <c:v>74</c:v>
                </c:pt>
                <c:pt idx="11">
                  <c:v>81</c:v>
                </c:pt>
                <c:pt idx="12">
                  <c:v>88</c:v>
                </c:pt>
                <c:pt idx="13">
                  <c:v/>
                </c:pt>
                <c:pt idx="14">
                  <c:v/>
                </c:pt>
              </c:strCache>
            </c:strRef>
          </c:cat>
          <c:val>
            <c:numRef>
              <c:f>'Leveled Power Increase - Gunner'!$B$2:$B$16</c:f>
              <c:numCache>
                <c:formatCode>General</c:formatCode>
                <c:ptCount val="15"/>
                <c:pt idx="0">
                  <c:v>740</c:v>
                </c:pt>
                <c:pt idx="1">
                  <c:v>860</c:v>
                </c:pt>
                <c:pt idx="2">
                  <c:v>980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Gunner'!$C$1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Gunner'!$A$2:$A$16</c:f>
              <c:strCache>
                <c:ptCount val="15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43</c:v>
                </c:pt>
                <c:pt idx="5">
                  <c:v>46</c:v>
                </c:pt>
                <c:pt idx="6">
                  <c:v>50</c:v>
                </c:pt>
                <c:pt idx="7">
                  <c:v>53</c:v>
                </c:pt>
                <c:pt idx="8">
                  <c:v>60</c:v>
                </c:pt>
                <c:pt idx="9">
                  <c:v>67</c:v>
                </c:pt>
                <c:pt idx="10">
                  <c:v>74</c:v>
                </c:pt>
                <c:pt idx="11">
                  <c:v>81</c:v>
                </c:pt>
                <c:pt idx="12">
                  <c:v>88</c:v>
                </c:pt>
                <c:pt idx="13">
                  <c:v/>
                </c:pt>
                <c:pt idx="14">
                  <c:v/>
                </c:pt>
              </c:strCache>
            </c:strRef>
          </c:cat>
          <c:val>
            <c:numRef>
              <c:f>'Leveled Power Increase - Gunner'!$C$2:$C$16</c:f>
              <c:numCache>
                <c:formatCode>General</c:formatCode>
                <c:ptCount val="15"/>
                <c:pt idx="0">
                  <c:v>860</c:v>
                </c:pt>
                <c:pt idx="1">
                  <c:v>980</c:v>
                </c:pt>
                <c:pt idx="2">
                  <c:v>1100</c:v>
                </c:pt>
                <c:pt idx="3">
                  <c:v>1220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Gunner'!$D$1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Gunner'!$A$2:$A$16</c:f>
              <c:strCache>
                <c:ptCount val="15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43</c:v>
                </c:pt>
                <c:pt idx="5">
                  <c:v>46</c:v>
                </c:pt>
                <c:pt idx="6">
                  <c:v>50</c:v>
                </c:pt>
                <c:pt idx="7">
                  <c:v>53</c:v>
                </c:pt>
                <c:pt idx="8">
                  <c:v>60</c:v>
                </c:pt>
                <c:pt idx="9">
                  <c:v>67</c:v>
                </c:pt>
                <c:pt idx="10">
                  <c:v>74</c:v>
                </c:pt>
                <c:pt idx="11">
                  <c:v>81</c:v>
                </c:pt>
                <c:pt idx="12">
                  <c:v>88</c:v>
                </c:pt>
                <c:pt idx="13">
                  <c:v/>
                </c:pt>
                <c:pt idx="14">
                  <c:v/>
                </c:pt>
              </c:strCache>
            </c:strRef>
          </c:cat>
          <c:val>
            <c:numRef>
              <c:f>'Leveled Power Increase - Gunner'!$D$2:$D$16</c:f>
              <c:numCache>
                <c:formatCode>General</c:formatCode>
                <c:ptCount val="15"/>
                <c:pt idx="1">
                  <c:v>1040</c:v>
                </c:pt>
                <c:pt idx="2">
                  <c:v>1160</c:v>
                </c:pt>
                <c:pt idx="3">
                  <c:v>1280</c:v>
                </c:pt>
                <c:pt idx="4">
                  <c:v>1520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Gunner'!$E$1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Gunner'!$A$2:$A$16</c:f>
              <c:strCache>
                <c:ptCount val="15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43</c:v>
                </c:pt>
                <c:pt idx="5">
                  <c:v>46</c:v>
                </c:pt>
                <c:pt idx="6">
                  <c:v>50</c:v>
                </c:pt>
                <c:pt idx="7">
                  <c:v>53</c:v>
                </c:pt>
                <c:pt idx="8">
                  <c:v>60</c:v>
                </c:pt>
                <c:pt idx="9">
                  <c:v>67</c:v>
                </c:pt>
                <c:pt idx="10">
                  <c:v>74</c:v>
                </c:pt>
                <c:pt idx="11">
                  <c:v>81</c:v>
                </c:pt>
                <c:pt idx="12">
                  <c:v>88</c:v>
                </c:pt>
                <c:pt idx="13">
                  <c:v/>
                </c:pt>
                <c:pt idx="14">
                  <c:v/>
                </c:pt>
              </c:strCache>
            </c:strRef>
          </c:cat>
          <c:val>
            <c:numRef>
              <c:f>'Leveled Power Increase - Gunner'!$E$2:$E$16</c:f>
              <c:numCache>
                <c:formatCode>General</c:formatCode>
                <c:ptCount val="15"/>
                <c:pt idx="1">
                  <c:v>1100</c:v>
                </c:pt>
                <c:pt idx="2">
                  <c:v>1220</c:v>
                </c:pt>
                <c:pt idx="3">
                  <c:v>1340</c:v>
                </c:pt>
                <c:pt idx="4">
                  <c:v>1340</c:v>
                </c:pt>
                <c:pt idx="5">
                  <c:v>1460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Gunner'!$F$1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Gunner'!$A$2:$A$16</c:f>
              <c:strCache>
                <c:ptCount val="15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43</c:v>
                </c:pt>
                <c:pt idx="5">
                  <c:v>46</c:v>
                </c:pt>
                <c:pt idx="6">
                  <c:v>50</c:v>
                </c:pt>
                <c:pt idx="7">
                  <c:v>53</c:v>
                </c:pt>
                <c:pt idx="8">
                  <c:v>60</c:v>
                </c:pt>
                <c:pt idx="9">
                  <c:v>67</c:v>
                </c:pt>
                <c:pt idx="10">
                  <c:v>74</c:v>
                </c:pt>
                <c:pt idx="11">
                  <c:v>81</c:v>
                </c:pt>
                <c:pt idx="12">
                  <c:v>88</c:v>
                </c:pt>
                <c:pt idx="13">
                  <c:v/>
                </c:pt>
                <c:pt idx="14">
                  <c:v/>
                </c:pt>
              </c:strCache>
            </c:strRef>
          </c:cat>
          <c:val>
            <c:numRef>
              <c:f>'Leveled Power Increase - Gunner'!$F$2:$F$16</c:f>
              <c:numCache>
                <c:formatCode>General</c:formatCode>
                <c:ptCount val="15"/>
                <c:pt idx="2">
                  <c:v>1340</c:v>
                </c:pt>
                <c:pt idx="3">
                  <c:v>1460</c:v>
                </c:pt>
                <c:pt idx="4">
                  <c:v>1460</c:v>
                </c:pt>
                <c:pt idx="5">
                  <c:v>1580</c:v>
                </c:pt>
                <c:pt idx="6">
                  <c:v>1700</c:v>
                </c:pt>
                <c:pt idx="7">
                  <c:v>1700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Gunner'!$G$1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Gunner'!$A$2:$A$16</c:f>
              <c:strCache>
                <c:ptCount val="15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43</c:v>
                </c:pt>
                <c:pt idx="5">
                  <c:v>46</c:v>
                </c:pt>
                <c:pt idx="6">
                  <c:v>50</c:v>
                </c:pt>
                <c:pt idx="7">
                  <c:v>53</c:v>
                </c:pt>
                <c:pt idx="8">
                  <c:v>60</c:v>
                </c:pt>
                <c:pt idx="9">
                  <c:v>67</c:v>
                </c:pt>
                <c:pt idx="10">
                  <c:v>74</c:v>
                </c:pt>
                <c:pt idx="11">
                  <c:v>81</c:v>
                </c:pt>
                <c:pt idx="12">
                  <c:v>88</c:v>
                </c:pt>
                <c:pt idx="13">
                  <c:v/>
                </c:pt>
                <c:pt idx="14">
                  <c:v/>
                </c:pt>
              </c:strCache>
            </c:strRef>
          </c:cat>
          <c:val>
            <c:numRef>
              <c:f>'Leveled Power Increase - Gunner'!$G$2:$G$16</c:f>
              <c:numCache>
                <c:formatCode>General</c:formatCode>
                <c:ptCount val="15"/>
                <c:pt idx="2">
                  <c:v>1340</c:v>
                </c:pt>
                <c:pt idx="3">
                  <c:v>1460</c:v>
                </c:pt>
                <c:pt idx="4">
                  <c:v>1460</c:v>
                </c:pt>
                <c:pt idx="5">
                  <c:v>1580</c:v>
                </c:pt>
                <c:pt idx="6">
                  <c:v>1580</c:v>
                </c:pt>
                <c:pt idx="7">
                  <c:v>1700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Gunner'!$H$1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Gunner'!$A$2:$A$16</c:f>
              <c:strCache>
                <c:ptCount val="15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43</c:v>
                </c:pt>
                <c:pt idx="5">
                  <c:v>46</c:v>
                </c:pt>
                <c:pt idx="6">
                  <c:v>50</c:v>
                </c:pt>
                <c:pt idx="7">
                  <c:v>53</c:v>
                </c:pt>
                <c:pt idx="8">
                  <c:v>60</c:v>
                </c:pt>
                <c:pt idx="9">
                  <c:v>67</c:v>
                </c:pt>
                <c:pt idx="10">
                  <c:v>74</c:v>
                </c:pt>
                <c:pt idx="11">
                  <c:v>81</c:v>
                </c:pt>
                <c:pt idx="12">
                  <c:v>88</c:v>
                </c:pt>
                <c:pt idx="13">
                  <c:v/>
                </c:pt>
                <c:pt idx="14">
                  <c:v/>
                </c:pt>
              </c:strCache>
            </c:strRef>
          </c:cat>
          <c:val>
            <c:numRef>
              <c:f>'Leveled Power Increase - Gunner'!$H$2:$H$16</c:f>
              <c:numCache>
                <c:formatCode>General</c:formatCode>
                <c:ptCount val="15"/>
                <c:pt idx="2">
                  <c:v>1340</c:v>
                </c:pt>
                <c:pt idx="3">
                  <c:v>1340</c:v>
                </c:pt>
                <c:pt idx="4">
                  <c:v>1340</c:v>
                </c:pt>
                <c:pt idx="5">
                  <c:v>1580</c:v>
                </c:pt>
                <c:pt idx="6">
                  <c:v>1580</c:v>
                </c:pt>
                <c:pt idx="7">
                  <c:v>1580</c:v>
                </c:pt>
                <c:pt idx="8">
                  <c:v>1580</c:v>
                </c:pt>
                <c:pt idx="9">
                  <c:v>1820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Gunner'!$I$1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Gunner'!$A$2:$A$16</c:f>
              <c:strCache>
                <c:ptCount val="15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43</c:v>
                </c:pt>
                <c:pt idx="5">
                  <c:v>46</c:v>
                </c:pt>
                <c:pt idx="6">
                  <c:v>50</c:v>
                </c:pt>
                <c:pt idx="7">
                  <c:v>53</c:v>
                </c:pt>
                <c:pt idx="8">
                  <c:v>60</c:v>
                </c:pt>
                <c:pt idx="9">
                  <c:v>67</c:v>
                </c:pt>
                <c:pt idx="10">
                  <c:v>74</c:v>
                </c:pt>
                <c:pt idx="11">
                  <c:v>81</c:v>
                </c:pt>
                <c:pt idx="12">
                  <c:v>88</c:v>
                </c:pt>
                <c:pt idx="13">
                  <c:v/>
                </c:pt>
                <c:pt idx="14">
                  <c:v/>
                </c:pt>
              </c:strCache>
            </c:strRef>
          </c:cat>
          <c:val>
            <c:numRef>
              <c:f>'Leveled Power Increase - Gunner'!$I$2:$I$16</c:f>
              <c:numCache>
                <c:formatCode>General</c:formatCode>
                <c:ptCount val="15"/>
                <c:pt idx="3">
                  <c:v>1580</c:v>
                </c:pt>
                <c:pt idx="4">
                  <c:v>1580</c:v>
                </c:pt>
                <c:pt idx="5">
                  <c:v>1700</c:v>
                </c:pt>
                <c:pt idx="6">
                  <c:v>1700</c:v>
                </c:pt>
                <c:pt idx="7">
                  <c:v>1820</c:v>
                </c:pt>
                <c:pt idx="8">
                  <c:v>1820</c:v>
                </c:pt>
                <c:pt idx="9">
                  <c:v>1940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Gunner'!$J$1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Gunner'!$A$2:$A$16</c:f>
              <c:strCache>
                <c:ptCount val="15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43</c:v>
                </c:pt>
                <c:pt idx="5">
                  <c:v>46</c:v>
                </c:pt>
                <c:pt idx="6">
                  <c:v>50</c:v>
                </c:pt>
                <c:pt idx="7">
                  <c:v>53</c:v>
                </c:pt>
                <c:pt idx="8">
                  <c:v>60</c:v>
                </c:pt>
                <c:pt idx="9">
                  <c:v>67</c:v>
                </c:pt>
                <c:pt idx="10">
                  <c:v>74</c:v>
                </c:pt>
                <c:pt idx="11">
                  <c:v>81</c:v>
                </c:pt>
                <c:pt idx="12">
                  <c:v>88</c:v>
                </c:pt>
                <c:pt idx="13">
                  <c:v/>
                </c:pt>
                <c:pt idx="14">
                  <c:v/>
                </c:pt>
              </c:strCache>
            </c:strRef>
          </c:cat>
          <c:val>
            <c:numRef>
              <c:f>'Leveled Power Increase - Gunner'!$J$2:$J$16</c:f>
              <c:numCache>
                <c:formatCode>General</c:formatCode>
                <c:ptCount val="15"/>
                <c:pt idx="5">
                  <c:v>1855</c:v>
                </c:pt>
                <c:pt idx="6">
                  <c:v>1855</c:v>
                </c:pt>
                <c:pt idx="7">
                  <c:v>1975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Gunner'!$K$1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Gunner'!$A$2:$A$16</c:f>
              <c:strCache>
                <c:ptCount val="15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43</c:v>
                </c:pt>
                <c:pt idx="5">
                  <c:v>46</c:v>
                </c:pt>
                <c:pt idx="6">
                  <c:v>50</c:v>
                </c:pt>
                <c:pt idx="7">
                  <c:v>53</c:v>
                </c:pt>
                <c:pt idx="8">
                  <c:v>60</c:v>
                </c:pt>
                <c:pt idx="9">
                  <c:v>67</c:v>
                </c:pt>
                <c:pt idx="10">
                  <c:v>74</c:v>
                </c:pt>
                <c:pt idx="11">
                  <c:v>81</c:v>
                </c:pt>
                <c:pt idx="12">
                  <c:v>88</c:v>
                </c:pt>
                <c:pt idx="13">
                  <c:v/>
                </c:pt>
                <c:pt idx="14">
                  <c:v/>
                </c:pt>
              </c:strCache>
            </c:strRef>
          </c:cat>
          <c:val>
            <c:numRef>
              <c:f>'Leveled Power Increase - Gunner'!$K$2:$K$16</c:f>
              <c:numCache>
                <c:formatCode>General</c:formatCode>
                <c:ptCount val="15"/>
                <c:pt idx="6">
                  <c:v>1980</c:v>
                </c:pt>
                <c:pt idx="7">
                  <c:v>1980</c:v>
                </c:pt>
                <c:pt idx="8">
                  <c:v>2100</c:v>
                </c:pt>
                <c:pt idx="9">
                  <c:v>2100</c:v>
                </c:pt>
                <c:pt idx="10">
                  <c:v>2220</c:v>
                </c:pt>
                <c:pt idx="11">
                  <c:v>2220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6637537"/>
        <c:axId val="13272039"/>
      </c:lineChart>
      <c:catAx>
        <c:axId val="266375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272039"/>
        <c:crosses val="autoZero"/>
        <c:auto val="1"/>
        <c:lblAlgn val="ctr"/>
        <c:lblOffset val="100"/>
        <c:noMultiLvlLbl val="0"/>
      </c:catAx>
      <c:valAx>
        <c:axId val="132720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6375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Instit'!$B$1:$B$1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Instit'!$A$2:$A$9</c:f>
              <c:strCache>
                <c:ptCount val="8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  <c:pt idx="4">
                  <c:v>39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Instit'!$B$2:$B$9</c:f>
              <c:numCache>
                <c:formatCode>General</c:formatCode>
                <c:ptCount val="8"/>
                <c:pt idx="0">
                  <c:v>980</c:v>
                </c:pt>
                <c:pt idx="1">
                  <c:v>1080</c:v>
                </c:pt>
                <c:pt idx="2">
                  <c:v>1180</c:v>
                </c:pt>
                <c:pt idx="3">
                  <c:v>1280</c:v>
                </c:pt>
                <c:pt idx="4">
                  <c:v>1380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5294981"/>
        <c:axId val="1420090"/>
      </c:lineChart>
      <c:catAx>
        <c:axId val="8529498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20090"/>
        <c:crosses val="autoZero"/>
        <c:auto val="1"/>
        <c:lblAlgn val="ctr"/>
        <c:lblOffset val="100"/>
        <c:noMultiLvlLbl val="0"/>
      </c:catAx>
      <c:valAx>
        <c:axId val="14200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2949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BoS'!$B$1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1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BoS'!$B$2:$B$14</c:f>
              <c:numCache>
                <c:formatCode>General</c:formatCode>
                <c:ptCount val="13"/>
                <c:pt idx="0">
                  <c:v>860</c:v>
                </c:pt>
                <c:pt idx="1">
                  <c:v>1100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1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BoS'!$C$2:$C$14</c:f>
              <c:numCache>
                <c:formatCode>General</c:formatCode>
                <c:ptCount val="13"/>
                <c:pt idx="0">
                  <c:v>860</c:v>
                </c:pt>
                <c:pt idx="1">
                  <c:v>980</c:v>
                </c:pt>
                <c:pt idx="2">
                  <c:v>1100</c:v>
                </c:pt>
                <c:pt idx="3">
                  <c:v>1220</c:v>
                </c:pt>
                <c:pt idx="4">
                  <c:v>1340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1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BoS'!$D$2:$D$14</c:f>
              <c:numCache>
                <c:formatCode>General</c:formatCode>
                <c:ptCount val="13"/>
                <c:pt idx="1">
                  <c:v>1280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1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BoS'!$E$2:$E$14</c:f>
              <c:numCache>
                <c:formatCode>General</c:formatCode>
                <c:ptCount val="13"/>
                <c:pt idx="0">
                  <c:v>1340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1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BoS'!$F$2:$F$14</c:f>
              <c:numCache>
                <c:formatCode>General</c:formatCode>
                <c:ptCount val="13"/>
                <c:pt idx="2">
                  <c:v>1580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1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BoS'!$G$2:$G$14</c:f>
              <c:numCache>
                <c:formatCode>General</c:formatCode>
                <c:ptCount val="13"/>
                <c:pt idx="2">
                  <c:v>1580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1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BoS'!$H$2:$H$14</c:f>
              <c:numCache>
                <c:formatCode>General</c:formatCode>
                <c:ptCount val="13"/>
                <c:pt idx="2">
                  <c:v>1580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1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BoS'!$I$2:$I$14</c:f>
              <c:numCache>
                <c:formatCode>General</c:formatCode>
                <c:ptCount val="13"/>
                <c:pt idx="3">
                  <c:v>1820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BoS'!$J$1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1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BoS'!$J$2:$J$14</c:f>
              <c:numCache>
                <c:formatCode>General</c:formatCode>
                <c:ptCount val="13"/>
                <c:pt idx="4">
                  <c:v>1975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BoS'!$K$1</c:f>
              <c:strCache>
                <c:ptCount val="1"/>
                <c:pt idx="0">
                  <c:v>Ultracite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1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BoS'!$K$2:$K$14</c:f>
              <c:numCache>
                <c:formatCode>General</c:formatCode>
                <c:ptCount val="13"/>
                <c:pt idx="5">
                  <c:v>2220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2383610"/>
        <c:axId val="2879370"/>
      </c:lineChart>
      <c:catAx>
        <c:axId val="8238361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79370"/>
        <c:crosses val="autoZero"/>
        <c:auto val="1"/>
        <c:lblAlgn val="ctr"/>
        <c:lblOffset val="100"/>
        <c:noMultiLvlLbl val="0"/>
      </c:catAx>
      <c:valAx>
        <c:axId val="28793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38361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15</xdr:row>
      <xdr:rowOff>131040</xdr:rowOff>
    </xdr:from>
    <xdr:to>
      <xdr:col>9</xdr:col>
      <xdr:colOff>282240</xdr:colOff>
      <xdr:row>42</xdr:row>
      <xdr:rowOff>15480</xdr:rowOff>
    </xdr:to>
    <xdr:graphicFrame>
      <xdr:nvGraphicFramePr>
        <xdr:cNvPr id="0" name=""/>
        <xdr:cNvGraphicFramePr/>
      </xdr:nvGraphicFramePr>
      <xdr:xfrm>
        <a:off x="468720" y="2569320"/>
        <a:ext cx="7628760" cy="427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20</xdr:row>
      <xdr:rowOff>127440</xdr:rowOff>
    </xdr:from>
    <xdr:to>
      <xdr:col>11</xdr:col>
      <xdr:colOff>1164960</xdr:colOff>
      <xdr:row>47</xdr:row>
      <xdr:rowOff>11880</xdr:rowOff>
    </xdr:to>
    <xdr:graphicFrame>
      <xdr:nvGraphicFramePr>
        <xdr:cNvPr id="1" name=""/>
        <xdr:cNvGraphicFramePr/>
      </xdr:nvGraphicFramePr>
      <xdr:xfrm>
        <a:off x="468720" y="3381120"/>
        <a:ext cx="10189440" cy="427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514800</xdr:colOff>
      <xdr:row>40</xdr:row>
      <xdr:rowOff>14400</xdr:rowOff>
    </xdr:to>
    <xdr:graphicFrame>
      <xdr:nvGraphicFramePr>
        <xdr:cNvPr id="2" name=""/>
        <xdr:cNvGraphicFramePr/>
      </xdr:nvGraphicFramePr>
      <xdr:xfrm>
        <a:off x="468720" y="2243160"/>
        <a:ext cx="7631640" cy="427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18</xdr:row>
      <xdr:rowOff>127440</xdr:rowOff>
    </xdr:from>
    <xdr:to>
      <xdr:col>11</xdr:col>
      <xdr:colOff>1164960</xdr:colOff>
      <xdr:row>45</xdr:row>
      <xdr:rowOff>11880</xdr:rowOff>
    </xdr:to>
    <xdr:graphicFrame>
      <xdr:nvGraphicFramePr>
        <xdr:cNvPr id="3" name=""/>
        <xdr:cNvGraphicFramePr/>
      </xdr:nvGraphicFramePr>
      <xdr:xfrm>
        <a:off x="468720" y="3053520"/>
        <a:ext cx="10189440" cy="427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260280</xdr:colOff>
      <xdr:row>16</xdr:row>
      <xdr:rowOff>30960</xdr:rowOff>
    </xdr:from>
    <xdr:to>
      <xdr:col>8</xdr:col>
      <xdr:colOff>66240</xdr:colOff>
      <xdr:row>45</xdr:row>
      <xdr:rowOff>28080</xdr:rowOff>
    </xdr:to>
    <xdr:graphicFrame>
      <xdr:nvGraphicFramePr>
        <xdr:cNvPr id="4" name=""/>
        <xdr:cNvGraphicFramePr/>
      </xdr:nvGraphicFramePr>
      <xdr:xfrm>
        <a:off x="260280" y="2631600"/>
        <a:ext cx="8405640" cy="471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false" hidden="false" outlineLevel="0" max="10" min="10" style="1" width="11.52"/>
    <col collapsed="false" customWidth="true" hidden="false" outlineLevel="0" max="11" min="11" style="0" width="6.83"/>
    <col collapsed="false" customWidth="true" hidden="false" outlineLevel="0" max="12" min="12" style="1" width="6.92"/>
    <col collapsed="false" customWidth="true" hidden="false" outlineLevel="0" max="13" min="13" style="0" width="6.83"/>
    <col collapsed="false" customWidth="true" hidden="false" outlineLevel="0" max="14" min="14" style="1" width="6.92"/>
    <col collapsed="false" customWidth="true" hidden="false" outlineLevel="0" max="15" min="15" style="0" width="6.83"/>
    <col collapsed="false" customWidth="true" hidden="false" outlineLevel="0" max="16" min="16" style="1" width="6.92"/>
    <col collapsed="false" customWidth="true" hidden="false" outlineLevel="0" max="17" min="17" style="0" width="6.83"/>
    <col collapsed="false" customWidth="true" hidden="false" outlineLevel="0" max="18" min="18" style="1" width="6.92"/>
    <col collapsed="false" customWidth="true" hidden="false" outlineLevel="0" max="19" min="19" style="1" width="13.99"/>
    <col collapsed="false" customWidth="true" hidden="false" outlineLevel="0" max="20" min="20" style="1" width="10.08"/>
    <col collapsed="false" customWidth="true" hidden="false" outlineLevel="0" max="21" min="21" style="1" width="13.55"/>
    <col collapsed="false" customWidth="true" hidden="false" outlineLevel="0" max="22" min="22" style="0" width="13.55"/>
  </cols>
  <sheetData>
    <row r="1" s="6" customFormat="true" ht="19" hidden="false" customHeight="true" outlineLevel="0" collapsed="false">
      <c r="A1" s="2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 t="s">
        <v>6</v>
      </c>
      <c r="L1" s="3"/>
      <c r="M1" s="3" t="s">
        <v>7</v>
      </c>
      <c r="N1" s="3"/>
      <c r="O1" s="3" t="s">
        <v>8</v>
      </c>
      <c r="P1" s="3"/>
      <c r="Q1" s="3" t="s">
        <v>9</v>
      </c>
      <c r="R1" s="3"/>
      <c r="S1" s="4" t="s">
        <v>10</v>
      </c>
      <c r="T1" s="4" t="s">
        <v>11</v>
      </c>
      <c r="U1" s="4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</row>
    <row r="2" s="6" customFormat="true" ht="17.5" hidden="false" customHeight="true" outlineLevel="0" collapsed="false">
      <c r="A2" s="2"/>
      <c r="B2" s="6" t="s">
        <v>18</v>
      </c>
      <c r="C2" s="7" t="s">
        <v>19</v>
      </c>
      <c r="D2" s="6" t="s">
        <v>18</v>
      </c>
      <c r="E2" s="7" t="s">
        <v>19</v>
      </c>
      <c r="F2" s="6" t="s">
        <v>18</v>
      </c>
      <c r="G2" s="7" t="s">
        <v>19</v>
      </c>
      <c r="H2" s="6" t="s">
        <v>18</v>
      </c>
      <c r="I2" s="7" t="s">
        <v>19</v>
      </c>
      <c r="J2" s="3"/>
      <c r="K2" s="6" t="s">
        <v>18</v>
      </c>
      <c r="L2" s="7" t="s">
        <v>19</v>
      </c>
      <c r="M2" s="6" t="s">
        <v>18</v>
      </c>
      <c r="N2" s="7" t="s">
        <v>19</v>
      </c>
      <c r="O2" s="6" t="s">
        <v>18</v>
      </c>
      <c r="P2" s="7" t="s">
        <v>19</v>
      </c>
      <c r="Q2" s="6" t="s">
        <v>18</v>
      </c>
      <c r="R2" s="7" t="s">
        <v>19</v>
      </c>
      <c r="S2" s="4"/>
      <c r="T2" s="4"/>
      <c r="U2" s="4"/>
      <c r="V2" s="5"/>
      <c r="W2" s="5"/>
      <c r="X2" s="5"/>
      <c r="Y2" s="5"/>
      <c r="Z2" s="5"/>
    </row>
    <row r="3" customFormat="false" ht="12.8" hidden="false" customHeight="false" outlineLevel="0" collapsed="false">
      <c r="A3" s="0" t="s">
        <v>20</v>
      </c>
      <c r="B3" s="0" t="n">
        <v>200</v>
      </c>
      <c r="C3" s="1" t="n">
        <v>100</v>
      </c>
      <c r="D3" s="0" t="n">
        <v>100</v>
      </c>
      <c r="E3" s="1" t="n">
        <v>50</v>
      </c>
      <c r="F3" s="0" t="n">
        <v>50</v>
      </c>
      <c r="G3" s="1" t="n">
        <v>50</v>
      </c>
      <c r="H3" s="0" t="n">
        <v>50</v>
      </c>
      <c r="I3" s="1" t="n">
        <v>50</v>
      </c>
      <c r="J3" s="1" t="n">
        <f aca="false">SUM(B3,D3,F3*2,H3*2)</f>
        <v>500</v>
      </c>
      <c r="K3" s="0" t="n">
        <v>20</v>
      </c>
      <c r="L3" s="1" t="n">
        <v>100</v>
      </c>
      <c r="M3" s="0" t="n">
        <v>20</v>
      </c>
      <c r="N3" s="1" t="n">
        <v>50</v>
      </c>
      <c r="O3" s="0" t="n">
        <v>20</v>
      </c>
      <c r="P3" s="1" t="n">
        <v>50</v>
      </c>
      <c r="Q3" s="0" t="n">
        <v>20</v>
      </c>
      <c r="R3" s="1" t="n">
        <v>50</v>
      </c>
      <c r="S3" s="1" t="n">
        <f aca="false">SUM(J3,K3,M3,O3*2,Q3*2)</f>
        <v>620</v>
      </c>
      <c r="T3" s="1" t="n">
        <v>0</v>
      </c>
      <c r="U3" s="1" t="n">
        <f aca="false">S3+T3</f>
        <v>620</v>
      </c>
      <c r="X3" s="0" t="n">
        <v>1</v>
      </c>
      <c r="Y3" s="0" t="n">
        <v>11</v>
      </c>
      <c r="Z3" s="0" t="n">
        <v>1</v>
      </c>
    </row>
    <row r="4" customFormat="false" ht="12.8" hidden="false" customHeight="false" outlineLevel="0" collapsed="false">
      <c r="A4" s="0" t="s">
        <v>21</v>
      </c>
      <c r="B4" s="0" t="n">
        <v>130</v>
      </c>
      <c r="C4" s="1" t="n">
        <v>200</v>
      </c>
      <c r="D4" s="0" t="n">
        <v>82</v>
      </c>
      <c r="E4" s="1" t="n">
        <v>50</v>
      </c>
      <c r="F4" s="0" t="n">
        <v>42</v>
      </c>
      <c r="G4" s="1" t="n">
        <v>50</v>
      </c>
      <c r="H4" s="0" t="n">
        <v>42</v>
      </c>
      <c r="I4" s="1" t="n">
        <v>50</v>
      </c>
      <c r="J4" s="1" t="n">
        <f aca="false">SUM(B4,D4,F4*2,H4*2)</f>
        <v>380</v>
      </c>
      <c r="K4" s="0" t="n">
        <v>100</v>
      </c>
      <c r="L4" s="1" t="n">
        <v>300</v>
      </c>
      <c r="M4" s="0" t="n">
        <v>100</v>
      </c>
      <c r="N4" s="1" t="n">
        <v>75</v>
      </c>
      <c r="O4" s="0" t="n">
        <v>100</v>
      </c>
      <c r="P4" s="1" t="n">
        <v>75</v>
      </c>
      <c r="Q4" s="0" t="n">
        <v>100</v>
      </c>
      <c r="R4" s="1" t="n">
        <v>75</v>
      </c>
      <c r="S4" s="1" t="n">
        <f aca="false">SUM(J4,K4,M4,O4*2,Q4*2)</f>
        <v>980</v>
      </c>
      <c r="T4" s="1" t="n">
        <v>0</v>
      </c>
      <c r="U4" s="1" t="n">
        <f aca="false">S4+T4</f>
        <v>980</v>
      </c>
      <c r="Y4" s="0" t="n">
        <v>11</v>
      </c>
      <c r="Z4" s="0" t="n">
        <v>1</v>
      </c>
    </row>
    <row r="5" customFormat="false" ht="12.8" hidden="false" customHeight="false" outlineLevel="0" collapsed="false">
      <c r="A5" s="0" t="s">
        <v>22</v>
      </c>
      <c r="B5" s="0" t="n">
        <v>200</v>
      </c>
      <c r="C5" s="1" t="n">
        <v>200</v>
      </c>
      <c r="D5" s="0" t="n">
        <v>100</v>
      </c>
      <c r="E5" s="1" t="n">
        <v>50</v>
      </c>
      <c r="F5" s="0" t="n">
        <v>50</v>
      </c>
      <c r="G5" s="1" t="n">
        <v>50</v>
      </c>
      <c r="H5" s="0" t="n">
        <v>50</v>
      </c>
      <c r="I5" s="1" t="n">
        <v>50</v>
      </c>
      <c r="J5" s="1" t="n">
        <f aca="false">SUM(B5,D5,F5*2,H5*2)</f>
        <v>500</v>
      </c>
      <c r="K5" s="0" t="n">
        <v>100</v>
      </c>
      <c r="L5" s="1" t="n">
        <v>300</v>
      </c>
      <c r="M5" s="0" t="n">
        <v>100</v>
      </c>
      <c r="N5" s="1" t="n">
        <v>75</v>
      </c>
      <c r="O5" s="0" t="n">
        <v>100</v>
      </c>
      <c r="P5" s="1" t="n">
        <v>75</v>
      </c>
      <c r="Q5" s="0" t="n">
        <v>100</v>
      </c>
      <c r="R5" s="1" t="n">
        <v>75</v>
      </c>
      <c r="S5" s="1" t="n">
        <f aca="false">SUM(J5,K5,M5,O5*2,Q5*2)</f>
        <v>1100</v>
      </c>
      <c r="T5" s="1" t="n">
        <v>0</v>
      </c>
      <c r="U5" s="1" t="n">
        <f aca="false">S5+T5</f>
        <v>1100</v>
      </c>
      <c r="V5" s="0" t="n">
        <v>1</v>
      </c>
      <c r="W5" s="0" t="n">
        <v>1</v>
      </c>
      <c r="X5" s="0" t="n">
        <v>7</v>
      </c>
      <c r="Y5" s="0" t="n">
        <v>11</v>
      </c>
      <c r="Z5" s="0" t="n">
        <v>7</v>
      </c>
    </row>
    <row r="6" customFormat="false" ht="12.8" hidden="false" customHeight="false" outlineLevel="0" collapsed="false">
      <c r="A6" s="0" t="s">
        <v>23</v>
      </c>
      <c r="B6" s="0" t="n">
        <v>240</v>
      </c>
      <c r="C6" s="1" t="n">
        <v>320</v>
      </c>
      <c r="D6" s="0" t="n">
        <v>140</v>
      </c>
      <c r="E6" s="1" t="n">
        <v>80</v>
      </c>
      <c r="F6" s="0" t="n">
        <v>90</v>
      </c>
      <c r="G6" s="1" t="n">
        <v>80</v>
      </c>
      <c r="H6" s="0" t="n">
        <v>90</v>
      </c>
      <c r="I6" s="1" t="n">
        <v>80</v>
      </c>
      <c r="J6" s="1" t="n">
        <f aca="false">SUM(B6,D6,F6*2,H6*2)</f>
        <v>740</v>
      </c>
      <c r="K6" s="0" t="n">
        <v>100</v>
      </c>
      <c r="L6" s="1" t="n">
        <v>300</v>
      </c>
      <c r="M6" s="0" t="n">
        <v>100</v>
      </c>
      <c r="N6" s="1" t="n">
        <v>75</v>
      </c>
      <c r="O6" s="0" t="n">
        <v>100</v>
      </c>
      <c r="P6" s="1" t="n">
        <v>75</v>
      </c>
      <c r="Q6" s="0" t="n">
        <v>100</v>
      </c>
      <c r="R6" s="1" t="n">
        <v>75</v>
      </c>
      <c r="S6" s="1" t="n">
        <f aca="false">SUM(J6,K6,M6,O6*2,Q6*2)</f>
        <v>1340</v>
      </c>
      <c r="T6" s="1" t="n">
        <v>0</v>
      </c>
      <c r="U6" s="1" t="n">
        <f aca="false">S6+T6</f>
        <v>1340</v>
      </c>
      <c r="V6" s="0" t="n">
        <v>14</v>
      </c>
      <c r="W6" s="0" t="n">
        <v>14</v>
      </c>
      <c r="X6" s="0" t="n">
        <v>14</v>
      </c>
      <c r="Y6" s="0" t="n">
        <v>18</v>
      </c>
      <c r="Z6" s="0" t="n">
        <v>14</v>
      </c>
    </row>
    <row r="7" customFormat="false" ht="12.8" hidden="false" customHeight="false" outlineLevel="0" collapsed="false">
      <c r="A7" s="0" t="s">
        <v>24</v>
      </c>
      <c r="B7" s="0" t="n">
        <v>240</v>
      </c>
      <c r="C7" s="1" t="n">
        <v>320</v>
      </c>
      <c r="D7" s="0" t="n">
        <v>140</v>
      </c>
      <c r="E7" s="1" t="n">
        <v>80</v>
      </c>
      <c r="F7" s="0" t="n">
        <v>90</v>
      </c>
      <c r="G7" s="1" t="n">
        <v>80</v>
      </c>
      <c r="H7" s="0" t="n">
        <v>90</v>
      </c>
      <c r="I7" s="1" t="n">
        <v>80</v>
      </c>
      <c r="J7" s="1" t="n">
        <f aca="false">SUM(B7,D7,F7*2,H7*2)</f>
        <v>740</v>
      </c>
      <c r="K7" s="0" t="n">
        <v>100</v>
      </c>
      <c r="L7" s="1" t="n">
        <v>300</v>
      </c>
      <c r="M7" s="0" t="n">
        <v>100</v>
      </c>
      <c r="N7" s="1" t="n">
        <v>75</v>
      </c>
      <c r="O7" s="0" t="n">
        <v>100</v>
      </c>
      <c r="P7" s="1" t="n">
        <v>75</v>
      </c>
      <c r="Q7" s="0" t="n">
        <v>100</v>
      </c>
      <c r="R7" s="1" t="n">
        <v>75</v>
      </c>
      <c r="S7" s="1" t="n">
        <f aca="false">SUM(J7,K7,M7,O7*2,Q7*2)</f>
        <v>1340</v>
      </c>
      <c r="T7" s="1" t="n">
        <v>0</v>
      </c>
      <c r="U7" s="1" t="n">
        <f aca="false">S7+T7</f>
        <v>1340</v>
      </c>
      <c r="Y7" s="0" t="n">
        <v>18</v>
      </c>
      <c r="Z7" s="0" t="n">
        <v>14</v>
      </c>
    </row>
    <row r="8" customFormat="false" ht="12.8" hidden="false" customHeight="false" outlineLevel="0" collapsed="false">
      <c r="A8" s="0" t="s">
        <v>25</v>
      </c>
      <c r="B8" s="0" t="n">
        <v>230</v>
      </c>
      <c r="C8" s="1" t="n">
        <v>500</v>
      </c>
      <c r="D8" s="0" t="n">
        <v>130</v>
      </c>
      <c r="E8" s="1" t="n">
        <v>126</v>
      </c>
      <c r="F8" s="0" t="n">
        <v>80</v>
      </c>
      <c r="G8" s="1" t="n">
        <v>126</v>
      </c>
      <c r="H8" s="0" t="n">
        <v>80</v>
      </c>
      <c r="I8" s="1" t="n">
        <v>126</v>
      </c>
      <c r="J8" s="1" t="n">
        <f aca="false">SUM(B8,D8,F8*2,H8*2)</f>
        <v>680</v>
      </c>
      <c r="K8" s="0" t="n">
        <v>100</v>
      </c>
      <c r="L8" s="1" t="n">
        <v>300</v>
      </c>
      <c r="M8" s="0" t="n">
        <v>100</v>
      </c>
      <c r="N8" s="1" t="n">
        <v>75</v>
      </c>
      <c r="O8" s="0" t="n">
        <v>100</v>
      </c>
      <c r="P8" s="1" t="n">
        <v>75</v>
      </c>
      <c r="Q8" s="0" t="n">
        <v>100</v>
      </c>
      <c r="R8" s="1" t="n">
        <v>75</v>
      </c>
      <c r="S8" s="1" t="n">
        <f aca="false">SUM(J8,K8,M8,O8*2,Q8*2)</f>
        <v>1280</v>
      </c>
      <c r="T8" s="1" t="n">
        <f aca="false">(25+40)*6</f>
        <v>390</v>
      </c>
      <c r="U8" s="1" t="n">
        <f aca="false">S8+T8</f>
        <v>1670</v>
      </c>
      <c r="W8" s="0" t="n">
        <v>21</v>
      </c>
      <c r="X8" s="0" t="n">
        <v>21</v>
      </c>
      <c r="Y8" s="0" t="n">
        <v>25</v>
      </c>
      <c r="Z8" s="0" t="n">
        <v>21</v>
      </c>
    </row>
    <row r="9" customFormat="false" ht="12.8" hidden="false" customHeight="false" outlineLevel="0" collapsed="false">
      <c r="A9" s="0" t="s">
        <v>26</v>
      </c>
      <c r="B9" s="0" t="n">
        <v>360</v>
      </c>
      <c r="C9" s="1" t="n">
        <v>550</v>
      </c>
      <c r="D9" s="0" t="n">
        <v>0</v>
      </c>
      <c r="E9" s="1" t="n">
        <v>0</v>
      </c>
      <c r="F9" s="0" t="n">
        <v>130</v>
      </c>
      <c r="G9" s="1" t="n">
        <v>110</v>
      </c>
      <c r="H9" s="0" t="n">
        <v>130</v>
      </c>
      <c r="I9" s="1" t="n">
        <v>110</v>
      </c>
      <c r="J9" s="1" t="n">
        <f aca="false">SUM(B9,D9,F9*2,H9*2)</f>
        <v>880</v>
      </c>
      <c r="K9" s="0" t="n">
        <v>100</v>
      </c>
      <c r="L9" s="1" t="n">
        <v>300</v>
      </c>
      <c r="M9" s="0" t="n">
        <v>0</v>
      </c>
      <c r="N9" s="1" t="n">
        <v>0</v>
      </c>
      <c r="O9" s="0" t="n">
        <v>100</v>
      </c>
      <c r="P9" s="1" t="n">
        <v>75</v>
      </c>
      <c r="Q9" s="0" t="n">
        <v>100</v>
      </c>
      <c r="R9" s="1" t="n">
        <v>75</v>
      </c>
      <c r="S9" s="1" t="n">
        <f aca="false">SUM(J9,K9,M9,O9*2,Q9*2)</f>
        <v>1380</v>
      </c>
      <c r="T9" s="1" t="n">
        <v>0</v>
      </c>
      <c r="U9" s="1" t="n">
        <f aca="false">S9+T9</f>
        <v>1380</v>
      </c>
      <c r="X9" s="0" t="s">
        <v>27</v>
      </c>
      <c r="Y9" s="0" t="n">
        <v>25</v>
      </c>
      <c r="Z9" s="0" t="n">
        <v>21</v>
      </c>
    </row>
    <row r="10" customFormat="false" ht="12.8" hidden="false" customHeight="false" outlineLevel="0" collapsed="false">
      <c r="A10" s="0" t="s">
        <v>28</v>
      </c>
      <c r="B10" s="0" t="n">
        <v>280</v>
      </c>
      <c r="C10" s="1" t="n">
        <v>440</v>
      </c>
      <c r="D10" s="0" t="n">
        <v>180</v>
      </c>
      <c r="E10" s="1" t="n">
        <v>110</v>
      </c>
      <c r="F10" s="0" t="n">
        <v>130</v>
      </c>
      <c r="G10" s="1" t="n">
        <v>110</v>
      </c>
      <c r="H10" s="0" t="n">
        <v>130</v>
      </c>
      <c r="I10" s="1" t="n">
        <v>110</v>
      </c>
      <c r="J10" s="1" t="n">
        <f aca="false">SUM(B10,D10,F10*2,H10*2)</f>
        <v>980</v>
      </c>
      <c r="K10" s="0" t="n">
        <v>100</v>
      </c>
      <c r="L10" s="1" t="n">
        <v>300</v>
      </c>
      <c r="M10" s="0" t="n">
        <v>100</v>
      </c>
      <c r="N10" s="1" t="n">
        <v>75</v>
      </c>
      <c r="O10" s="0" t="n">
        <v>100</v>
      </c>
      <c r="P10" s="1" t="n">
        <v>75</v>
      </c>
      <c r="Q10" s="0" t="n">
        <v>100</v>
      </c>
      <c r="R10" s="1" t="n">
        <v>75</v>
      </c>
      <c r="S10" s="1" t="n">
        <f aca="false">SUM(J10,K10,M10,O10*2,Q10*2)</f>
        <v>1580</v>
      </c>
      <c r="T10" s="1" t="n">
        <v>0</v>
      </c>
      <c r="U10" s="1" t="n">
        <f aca="false">S10+T10</f>
        <v>1580</v>
      </c>
      <c r="V10" s="0" t="n">
        <v>21</v>
      </c>
      <c r="W10" s="0" t="n">
        <v>21</v>
      </c>
      <c r="X10" s="0" t="n">
        <v>21</v>
      </c>
      <c r="Y10" s="0" t="n">
        <v>25</v>
      </c>
      <c r="Z10" s="0" t="n">
        <v>21</v>
      </c>
    </row>
    <row r="11" customFormat="false" ht="12.8" hidden="false" customHeight="false" outlineLevel="0" collapsed="false">
      <c r="A11" s="0" t="s">
        <v>29</v>
      </c>
      <c r="B11" s="0" t="n">
        <v>220</v>
      </c>
      <c r="C11" s="1" t="n">
        <v>230</v>
      </c>
      <c r="D11" s="0" t="n">
        <v>120</v>
      </c>
      <c r="E11" s="1" t="n">
        <v>50</v>
      </c>
      <c r="F11" s="0" t="n">
        <v>50</v>
      </c>
      <c r="G11" s="1" t="n">
        <v>50</v>
      </c>
      <c r="H11" s="0" t="n">
        <v>50</v>
      </c>
      <c r="I11" s="1" t="n">
        <v>50</v>
      </c>
      <c r="J11" s="1" t="n">
        <f aca="false">SUM(B11,D11,F11*2,H11*2)</f>
        <v>540</v>
      </c>
      <c r="K11" s="0" t="n">
        <v>200</v>
      </c>
      <c r="L11" s="1" t="n">
        <v>320</v>
      </c>
      <c r="M11" s="0" t="n">
        <v>200</v>
      </c>
      <c r="N11" s="1" t="n">
        <v>150</v>
      </c>
      <c r="O11" s="0" t="n">
        <v>200</v>
      </c>
      <c r="P11" s="1" t="n">
        <v>150</v>
      </c>
      <c r="Q11" s="0" t="n">
        <v>200</v>
      </c>
      <c r="R11" s="1" t="n">
        <v>150</v>
      </c>
      <c r="S11" s="1" t="n">
        <f aca="false">SUM(J11,K11,M11,O11*2,Q11*2)</f>
        <v>1740</v>
      </c>
      <c r="T11" s="1" t="n">
        <v>0</v>
      </c>
      <c r="U11" s="1" t="n">
        <f aca="false">S11+T11</f>
        <v>1740</v>
      </c>
      <c r="Y11" s="0" t="n">
        <v>25</v>
      </c>
    </row>
    <row r="12" customFormat="false" ht="12.8" hidden="false" customHeight="false" outlineLevel="0" collapsed="false">
      <c r="A12" s="0" t="s">
        <v>30</v>
      </c>
      <c r="B12" s="0" t="n">
        <v>220</v>
      </c>
      <c r="C12" s="1" t="n">
        <v>260</v>
      </c>
      <c r="D12" s="0" t="n">
        <v>120</v>
      </c>
      <c r="E12" s="1" t="n">
        <v>65</v>
      </c>
      <c r="F12" s="0" t="n">
        <v>70</v>
      </c>
      <c r="G12" s="1" t="n">
        <v>65</v>
      </c>
      <c r="H12" s="0" t="n">
        <v>70</v>
      </c>
      <c r="I12" s="1" t="n">
        <v>65</v>
      </c>
      <c r="J12" s="1" t="n">
        <f aca="false">SUM(B12,D12,F12*2,H12*2)</f>
        <v>620</v>
      </c>
      <c r="K12" s="0" t="n">
        <v>200</v>
      </c>
      <c r="L12" s="1" t="n">
        <v>320</v>
      </c>
      <c r="M12" s="0" t="n">
        <v>200</v>
      </c>
      <c r="N12" s="1" t="n">
        <v>150</v>
      </c>
      <c r="O12" s="0" t="n">
        <v>200</v>
      </c>
      <c r="P12" s="1" t="n">
        <v>150</v>
      </c>
      <c r="Q12" s="0" t="n">
        <v>200</v>
      </c>
      <c r="R12" s="1" t="n">
        <v>150</v>
      </c>
      <c r="S12" s="1" t="n">
        <f aca="false">SUM(J12,K12,M12,O12*2,Q12*2)</f>
        <v>1820</v>
      </c>
      <c r="T12" s="1" t="n">
        <v>0</v>
      </c>
      <c r="U12" s="1" t="n">
        <f aca="false">S12+T12</f>
        <v>1820</v>
      </c>
      <c r="Y12" s="0" t="n">
        <v>32</v>
      </c>
      <c r="Z12" s="0" t="n">
        <v>28</v>
      </c>
    </row>
    <row r="13" customFormat="false" ht="12.8" hidden="false" customHeight="false" outlineLevel="0" collapsed="false">
      <c r="A13" s="0" t="s">
        <v>31</v>
      </c>
      <c r="B13" s="0" t="n">
        <v>320</v>
      </c>
      <c r="C13" s="1" t="n">
        <v>560</v>
      </c>
      <c r="D13" s="0" t="n">
        <v>220</v>
      </c>
      <c r="E13" s="1" t="n">
        <v>140</v>
      </c>
      <c r="F13" s="0" t="n">
        <v>170</v>
      </c>
      <c r="G13" s="1" t="n">
        <v>140</v>
      </c>
      <c r="H13" s="0" t="n">
        <v>170</v>
      </c>
      <c r="I13" s="1" t="n">
        <v>140</v>
      </c>
      <c r="J13" s="1" t="n">
        <f aca="false">SUM(B13,D13,F13*2,H13*2)</f>
        <v>1220</v>
      </c>
      <c r="K13" s="0" t="n">
        <v>100</v>
      </c>
      <c r="L13" s="1" t="n">
        <v>300</v>
      </c>
      <c r="M13" s="0" t="n">
        <v>100</v>
      </c>
      <c r="N13" s="1" t="n">
        <v>75</v>
      </c>
      <c r="O13" s="0" t="n">
        <v>100</v>
      </c>
      <c r="P13" s="1" t="n">
        <v>75</v>
      </c>
      <c r="Q13" s="0" t="n">
        <v>100</v>
      </c>
      <c r="R13" s="1" t="n">
        <v>75</v>
      </c>
      <c r="S13" s="1" t="n">
        <f aca="false">SUM(J13,K13,M13,O13*2,Q13*2)</f>
        <v>1820</v>
      </c>
      <c r="T13" s="1" t="n">
        <v>0</v>
      </c>
      <c r="U13" s="1" t="n">
        <f aca="false">S13+T13</f>
        <v>1820</v>
      </c>
      <c r="V13" s="0" t="n">
        <v>28</v>
      </c>
      <c r="W13" s="0" t="n">
        <v>28</v>
      </c>
      <c r="X13" s="0" t="n">
        <v>28</v>
      </c>
      <c r="Y13" s="0" t="n">
        <v>32</v>
      </c>
      <c r="Z13" s="0" t="n">
        <v>28</v>
      </c>
    </row>
    <row r="14" customFormat="false" ht="12.8" hidden="false" customHeight="false" outlineLevel="0" collapsed="false">
      <c r="A14" s="0" t="s">
        <v>32</v>
      </c>
      <c r="B14" s="0" t="n">
        <v>320</v>
      </c>
      <c r="C14" s="1" t="n">
        <v>560</v>
      </c>
      <c r="D14" s="0" t="n">
        <v>220</v>
      </c>
      <c r="E14" s="1" t="n">
        <v>140</v>
      </c>
      <c r="F14" s="0" t="n">
        <v>170</v>
      </c>
      <c r="G14" s="1" t="n">
        <v>140</v>
      </c>
      <c r="H14" s="0" t="n">
        <v>170</v>
      </c>
      <c r="I14" s="1" t="n">
        <v>140</v>
      </c>
      <c r="J14" s="1" t="n">
        <f aca="false">SUM(B14,D14,F14*2,H14*2)</f>
        <v>1220</v>
      </c>
      <c r="K14" s="0" t="n">
        <v>100</v>
      </c>
      <c r="L14" s="1" t="n">
        <v>350</v>
      </c>
      <c r="M14" s="0" t="n">
        <v>100</v>
      </c>
      <c r="N14" s="1" t="n">
        <v>100</v>
      </c>
      <c r="O14" s="0" t="n">
        <v>100</v>
      </c>
      <c r="P14" s="1" t="n">
        <v>100</v>
      </c>
      <c r="Q14" s="0" t="n">
        <v>100</v>
      </c>
      <c r="R14" s="1" t="n">
        <v>100</v>
      </c>
      <c r="S14" s="1" t="n">
        <f aca="false">SUM(J14,K14,M14,O14*2,Q14*2)</f>
        <v>1820</v>
      </c>
      <c r="T14" s="1" t="n">
        <v>0</v>
      </c>
      <c r="U14" s="1" t="n">
        <f aca="false">S14+T14</f>
        <v>1820</v>
      </c>
      <c r="Y14" s="0" t="n">
        <v>32</v>
      </c>
      <c r="Z14" s="0" t="n">
        <v>28</v>
      </c>
    </row>
    <row r="15" customFormat="false" ht="12.8" hidden="false" customHeight="false" outlineLevel="0" collapsed="false">
      <c r="A15" s="0" t="s">
        <v>33</v>
      </c>
      <c r="B15" s="0" t="n">
        <v>360</v>
      </c>
      <c r="C15" s="1" t="n">
        <v>680</v>
      </c>
      <c r="D15" s="0" t="n">
        <v>260</v>
      </c>
      <c r="E15" s="1" t="n">
        <v>170</v>
      </c>
      <c r="F15" s="0" t="n">
        <v>210</v>
      </c>
      <c r="G15" s="1" t="n">
        <v>170</v>
      </c>
      <c r="H15" s="0" t="n">
        <v>210</v>
      </c>
      <c r="I15" s="1" t="n">
        <v>170</v>
      </c>
      <c r="J15" s="1" t="n">
        <f aca="false">SUM(B15,D15,F15*2,H15*2)</f>
        <v>1460</v>
      </c>
      <c r="K15" s="0" t="n">
        <v>100</v>
      </c>
      <c r="L15" s="1" t="n">
        <v>300</v>
      </c>
      <c r="M15" s="0" t="n">
        <v>100</v>
      </c>
      <c r="N15" s="1" t="n">
        <v>75</v>
      </c>
      <c r="O15" s="0" t="n">
        <v>100</v>
      </c>
      <c r="P15" s="1" t="n">
        <v>75</v>
      </c>
      <c r="Q15" s="0" t="n">
        <v>100</v>
      </c>
      <c r="R15" s="1" t="n">
        <v>75</v>
      </c>
      <c r="S15" s="1" t="n">
        <f aca="false">SUM(J15,K15,M15,O15*2,Q15*2)</f>
        <v>2060</v>
      </c>
      <c r="T15" s="1" t="n">
        <v>0</v>
      </c>
      <c r="U15" s="1" t="n">
        <f aca="false">S15+T15</f>
        <v>2060</v>
      </c>
      <c r="V15" s="0" t="n">
        <v>35</v>
      </c>
      <c r="W15" s="0" t="n">
        <v>35</v>
      </c>
      <c r="X15" s="0" t="n">
        <v>35</v>
      </c>
      <c r="Y15" s="0" t="n">
        <v>39</v>
      </c>
      <c r="Z15" s="0" t="n">
        <v>35</v>
      </c>
    </row>
    <row r="16" customFormat="false" ht="12.8" hidden="false" customHeight="false" outlineLevel="0" collapsed="false">
      <c r="A16" s="0" t="s">
        <v>34</v>
      </c>
      <c r="B16" s="0" t="n">
        <v>380</v>
      </c>
      <c r="C16" s="1" t="n">
        <v>600</v>
      </c>
      <c r="D16" s="0" t="n">
        <v>235</v>
      </c>
      <c r="E16" s="1" t="n">
        <v>190</v>
      </c>
      <c r="F16" s="0" t="n">
        <v>190</v>
      </c>
      <c r="G16" s="1" t="n">
        <v>170</v>
      </c>
      <c r="H16" s="0" t="n">
        <v>190</v>
      </c>
      <c r="I16" s="1" t="n">
        <v>170</v>
      </c>
      <c r="J16" s="1" t="n">
        <f aca="false">SUM(B16,D16,F16*2,H16*2)</f>
        <v>1375</v>
      </c>
      <c r="K16" s="0" t="n">
        <v>100</v>
      </c>
      <c r="L16" s="1" t="n">
        <v>300</v>
      </c>
      <c r="M16" s="0" t="n">
        <v>100</v>
      </c>
      <c r="N16" s="1" t="n">
        <v>75</v>
      </c>
      <c r="O16" s="0" t="n">
        <v>100</v>
      </c>
      <c r="P16" s="1" t="n">
        <v>75</v>
      </c>
      <c r="Q16" s="0" t="n">
        <v>100</v>
      </c>
      <c r="R16" s="1" t="n">
        <v>75</v>
      </c>
      <c r="S16" s="1" t="n">
        <f aca="false">SUM(J16,K16,M16,O16*2,Q16*2)</f>
        <v>1975</v>
      </c>
      <c r="T16" s="1" t="n">
        <f aca="false">(80+20)*6+80</f>
        <v>680</v>
      </c>
      <c r="U16" s="1" t="n">
        <f aca="false">S16+T16</f>
        <v>2655</v>
      </c>
      <c r="W16" s="0" t="n">
        <v>42</v>
      </c>
      <c r="X16" s="0" t="n">
        <v>42</v>
      </c>
      <c r="Y16" s="0" t="n">
        <v>46</v>
      </c>
      <c r="Z16" s="0" t="n">
        <v>42</v>
      </c>
    </row>
    <row r="17" customFormat="false" ht="12.8" hidden="false" customHeight="false" outlineLevel="0" collapsed="false">
      <c r="A17" s="0" t="s">
        <v>35</v>
      </c>
      <c r="B17" s="0" t="n">
        <v>460</v>
      </c>
      <c r="C17" s="1" t="n">
        <v>710</v>
      </c>
      <c r="D17" s="0" t="n">
        <v>320</v>
      </c>
      <c r="E17" s="1" t="n">
        <v>260</v>
      </c>
      <c r="F17" s="0" t="n">
        <v>260</v>
      </c>
      <c r="G17" s="1" t="n">
        <v>320</v>
      </c>
      <c r="H17" s="0" t="n">
        <v>260</v>
      </c>
      <c r="I17" s="1" t="n">
        <v>320</v>
      </c>
      <c r="J17" s="1" t="n">
        <f aca="false">SUM(B17,D17,F17*2,H17*2)</f>
        <v>1820</v>
      </c>
      <c r="K17" s="0" t="n">
        <v>100</v>
      </c>
      <c r="L17" s="1" t="n">
        <v>300</v>
      </c>
      <c r="M17" s="0" t="n">
        <v>100</v>
      </c>
      <c r="N17" s="1" t="n">
        <v>75</v>
      </c>
      <c r="O17" s="0" t="n">
        <v>100</v>
      </c>
      <c r="P17" s="1" t="n">
        <v>75</v>
      </c>
      <c r="Q17" s="0" t="n">
        <v>100</v>
      </c>
      <c r="R17" s="1" t="n">
        <v>75</v>
      </c>
      <c r="S17" s="1" t="n">
        <f aca="false">SUM(J17,K17,M17,O17*2,Q17*2)</f>
        <v>2420</v>
      </c>
      <c r="T17" s="1" t="n">
        <v>0</v>
      </c>
      <c r="U17" s="1" t="n">
        <f aca="false">S17+T17</f>
        <v>2420</v>
      </c>
      <c r="W17" s="0" t="n">
        <v>42</v>
      </c>
      <c r="X17" s="0" t="n">
        <v>42</v>
      </c>
      <c r="Y17" s="0" t="n">
        <v>50</v>
      </c>
      <c r="Z17" s="0" t="n">
        <v>42</v>
      </c>
    </row>
    <row r="18" customFormat="false" ht="12.8" hidden="false" customHeight="false" outlineLevel="0" collapsed="false">
      <c r="A18" s="0" t="s">
        <v>36</v>
      </c>
      <c r="B18" s="0" t="n">
        <v>500</v>
      </c>
      <c r="C18" s="1" t="n">
        <v>560</v>
      </c>
      <c r="D18" s="0" t="n">
        <v>300</v>
      </c>
      <c r="E18" s="1" t="n">
        <v>140</v>
      </c>
      <c r="F18" s="0" t="n">
        <v>290</v>
      </c>
      <c r="G18" s="1" t="n">
        <v>140</v>
      </c>
      <c r="H18" s="0" t="n">
        <v>240</v>
      </c>
      <c r="I18" s="1" t="n">
        <v>140</v>
      </c>
      <c r="J18" s="1" t="n">
        <f aca="false">SUM(B18,D18,F18*2,H18*2)</f>
        <v>1860</v>
      </c>
      <c r="K18" s="0" t="n">
        <v>100</v>
      </c>
      <c r="L18" s="1" t="n">
        <v>300</v>
      </c>
      <c r="M18" s="0" t="n">
        <v>100</v>
      </c>
      <c r="N18" s="1" t="n">
        <v>75</v>
      </c>
      <c r="O18" s="0" t="n">
        <v>100</v>
      </c>
      <c r="P18" s="1" t="n">
        <v>75</v>
      </c>
      <c r="Q18" s="0" t="n">
        <v>100</v>
      </c>
      <c r="R18" s="1" t="n">
        <v>75</v>
      </c>
      <c r="S18" s="1" t="n">
        <f aca="false">SUM(J18,K18,M18,O18*2,Q18*2)</f>
        <v>2460</v>
      </c>
      <c r="T18" s="1" t="n">
        <v>0</v>
      </c>
      <c r="U18" s="1" t="n">
        <f aca="false">S18+T18</f>
        <v>2460</v>
      </c>
      <c r="X18" s="8" t="s">
        <v>27</v>
      </c>
      <c r="Y18" s="0" t="n">
        <v>53</v>
      </c>
      <c r="Z18" s="0" t="n">
        <v>42</v>
      </c>
    </row>
  </sheetData>
  <mergeCells count="18">
    <mergeCell ref="A1:A2"/>
    <mergeCell ref="B1:C1"/>
    <mergeCell ref="D1:E1"/>
    <mergeCell ref="F1:G1"/>
    <mergeCell ref="H1:I1"/>
    <mergeCell ref="J1:J2"/>
    <mergeCell ref="K1:L1"/>
    <mergeCell ref="M1:N1"/>
    <mergeCell ref="O1:P1"/>
    <mergeCell ref="Q1:R1"/>
    <mergeCell ref="S1:S2"/>
    <mergeCell ref="T1:T2"/>
    <mergeCell ref="U1:U2"/>
    <mergeCell ref="V1:V2"/>
    <mergeCell ref="W1:W2"/>
    <mergeCell ref="X1:X2"/>
    <mergeCell ref="Y1:Y2"/>
    <mergeCell ref="Z1:Z2"/>
  </mergeCells>
  <conditionalFormatting sqref="S2:S1048576 U2:U1048576">
    <cfRule type="dataBar" priority="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{A8C6C72F-BF1E-42EF-8B20-67B9B367CA84}</x14:id>
        </ext>
      </extLst>
    </cfRule>
  </conditionalFormatting>
  <conditionalFormatting sqref="V2:Z1048576">
    <cfRule type="dataBar" priority="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{DDE86045-3EE2-4DD4-B8B9-36183B61EF67}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C6C72F-BF1E-42EF-8B20-67B9B367CA84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S2:S1048576 U2:U1048576</xm:sqref>
        </x14:conditionalFormatting>
        <x14:conditionalFormatting xmlns:xm="http://schemas.microsoft.com/office/excel/2006/main">
          <x14:cfRule type="dataBar" id="{DDE86045-3EE2-4DD4-B8B9-36183B61EF67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V2:Z1048576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9" min="9" style="0" width="14.83"/>
    <col collapsed="false" customWidth="true" hidden="false" outlineLevel="0" max="10" min="10" style="0" width="18.12"/>
    <col collapsed="false" customWidth="true" hidden="false" outlineLevel="0" max="11" min="11" style="0" width="18.52"/>
    <col collapsed="false" customWidth="true" hidden="false" outlineLevel="0" max="12" min="12" style="0" width="20.3"/>
  </cols>
  <sheetData>
    <row r="1" customFormat="false" ht="12.8" hidden="false" customHeight="false" outlineLevel="0" collapsed="false">
      <c r="A1" s="6" t="s">
        <v>37</v>
      </c>
      <c r="B1" s="6" t="s">
        <v>21</v>
      </c>
      <c r="C1" s="6" t="s">
        <v>20</v>
      </c>
      <c r="D1" s="6" t="s">
        <v>22</v>
      </c>
      <c r="E1" s="6" t="s">
        <v>23</v>
      </c>
      <c r="F1" s="6" t="s">
        <v>28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</row>
    <row r="2" customFormat="false" ht="12.8" hidden="false" customHeight="false" outlineLevel="0" collapsed="false">
      <c r="A2" s="0" t="n">
        <v>11</v>
      </c>
      <c r="B2" s="0" t="n">
        <v>500</v>
      </c>
      <c r="C2" s="0" t="n">
        <v>620</v>
      </c>
      <c r="D2" s="0" t="n">
        <v>500</v>
      </c>
      <c r="H2" s="0" t="n">
        <f aca="false">220+(2*70)+(2*70)+120</f>
        <v>620</v>
      </c>
      <c r="I2" s="9" t="n">
        <f aca="false">220+(2*70)+(2*70)+120</f>
        <v>620</v>
      </c>
      <c r="J2" s="0" t="n">
        <f aca="false">MAX(B2:I2)</f>
        <v>620</v>
      </c>
      <c r="K2" s="0" t="n">
        <f aca="false">MAX(C2:J2)</f>
        <v>620</v>
      </c>
      <c r="L2" s="0" t="s">
        <v>44</v>
      </c>
    </row>
    <row r="3" customFormat="false" ht="12.8" hidden="false" customHeight="false" outlineLevel="0" collapsed="false">
      <c r="A3" s="0" t="n">
        <v>15</v>
      </c>
      <c r="B3" s="0" t="n">
        <v>620</v>
      </c>
      <c r="H3" s="0" t="n">
        <f aca="false">220+(2*70)+(2*70)+120</f>
        <v>620</v>
      </c>
      <c r="I3" s="9" t="n">
        <f aca="false">220+(4*82)+122</f>
        <v>670</v>
      </c>
      <c r="J3" s="0" t="n">
        <f aca="false">MAX(B3:I3)</f>
        <v>670</v>
      </c>
      <c r="K3" s="0" t="n">
        <v>620</v>
      </c>
    </row>
    <row r="4" customFormat="false" ht="12.8" hidden="false" customHeight="false" outlineLevel="0" collapsed="false">
      <c r="A4" s="0" t="n">
        <v>18</v>
      </c>
      <c r="B4" s="0" t="n">
        <v>740</v>
      </c>
      <c r="E4" s="0" t="n">
        <v>740</v>
      </c>
      <c r="H4" s="0" t="n">
        <f aca="false">240+(2*90)+(2*90)+140</f>
        <v>740</v>
      </c>
      <c r="I4" s="9" t="n">
        <f aca="false">240+(4*102)+142</f>
        <v>790</v>
      </c>
      <c r="J4" s="0" t="n">
        <f aca="false">MAX(B4:I4)</f>
        <v>790</v>
      </c>
      <c r="K4" s="0" t="n">
        <v>740</v>
      </c>
      <c r="L4" s="0" t="s">
        <v>23</v>
      </c>
    </row>
    <row r="5" customFormat="false" ht="12.8" hidden="false" customHeight="false" outlineLevel="0" collapsed="false">
      <c r="A5" s="0" t="n">
        <v>22</v>
      </c>
      <c r="B5" s="0" t="n">
        <v>860</v>
      </c>
      <c r="H5" s="0" t="n">
        <f aca="false">240+(2*90)+(2*90)+140</f>
        <v>740</v>
      </c>
      <c r="I5" s="9" t="n">
        <f aca="false">240+(4*122)+162</f>
        <v>890</v>
      </c>
      <c r="J5" s="0" t="n">
        <f aca="false">MAX(B5:I5)</f>
        <v>890</v>
      </c>
      <c r="K5" s="0" t="n">
        <v>740</v>
      </c>
    </row>
    <row r="6" customFormat="false" ht="12.8" hidden="false" customHeight="false" outlineLevel="0" collapsed="false">
      <c r="A6" s="0" t="n">
        <v>25</v>
      </c>
      <c r="B6" s="0" t="n">
        <v>980</v>
      </c>
      <c r="F6" s="0" t="n">
        <v>980</v>
      </c>
      <c r="H6" s="0" t="n">
        <f aca="false">F6</f>
        <v>980</v>
      </c>
      <c r="I6" s="0" t="n">
        <v>980</v>
      </c>
      <c r="J6" s="0" t="n">
        <f aca="false">MAX(B6:I6)</f>
        <v>980</v>
      </c>
      <c r="K6" s="0" t="n">
        <v>980</v>
      </c>
      <c r="L6" s="0" t="s">
        <v>45</v>
      </c>
    </row>
    <row r="7" customFormat="false" ht="12.8" hidden="false" customHeight="false" outlineLevel="0" collapsed="false">
      <c r="A7" s="0" t="n">
        <v>32</v>
      </c>
      <c r="G7" s="0" t="n">
        <v>1220</v>
      </c>
      <c r="H7" s="0" t="n">
        <f aca="false">G7</f>
        <v>1220</v>
      </c>
      <c r="I7" s="0" t="n">
        <f aca="false">H7-90</f>
        <v>1130</v>
      </c>
      <c r="J7" s="0" t="n">
        <f aca="false">MAX(B7:I7)</f>
        <v>1220</v>
      </c>
      <c r="K7" s="0" t="n">
        <v>980</v>
      </c>
      <c r="L7" s="0" t="s">
        <v>38</v>
      </c>
    </row>
    <row r="8" customFormat="false" ht="12.8" hidden="false" customHeight="false" outlineLevel="0" collapsed="false">
      <c r="A8" s="0" t="n">
        <v>39</v>
      </c>
      <c r="H8" s="0" t="n">
        <f aca="false">320+220+(4*210)</f>
        <v>1380</v>
      </c>
      <c r="I8" s="9" t="n">
        <f aca="false">230+220+(4*210)</f>
        <v>1290</v>
      </c>
      <c r="J8" s="0" t="n">
        <f aca="false">MAX(B8:I8)</f>
        <v>1380</v>
      </c>
      <c r="K8" s="0" t="n">
        <v>980</v>
      </c>
      <c r="L8" s="0" t="s">
        <v>33</v>
      </c>
    </row>
    <row r="9" customFormat="false" ht="12.8" hidden="false" customHeight="false" outlineLevel="0" collapsed="false">
      <c r="A9" s="0" t="n">
        <v>42</v>
      </c>
      <c r="H9" s="0" t="n">
        <f aca="false">380+235+(4*210)</f>
        <v>1455</v>
      </c>
      <c r="I9" s="0" t="n">
        <f aca="false">230+235+(4*210)</f>
        <v>1305</v>
      </c>
      <c r="J9" s="0" t="n">
        <f aca="false">MAX(B9:I9)</f>
        <v>1455</v>
      </c>
      <c r="K9" s="0" t="n">
        <v>980</v>
      </c>
      <c r="L9" s="0" t="s">
        <v>34</v>
      </c>
    </row>
    <row r="12" customFormat="false" ht="12.8" hidden="false" customHeight="false" outlineLevel="0" collapsed="false">
      <c r="A12" s="6" t="s">
        <v>46</v>
      </c>
      <c r="B12" s="0" t="s">
        <v>47</v>
      </c>
      <c r="C12" s="0" t="s">
        <v>47</v>
      </c>
      <c r="D12" s="0" t="s">
        <v>47</v>
      </c>
      <c r="E12" s="0" t="s">
        <v>47</v>
      </c>
      <c r="F12" s="0" t="s">
        <v>47</v>
      </c>
      <c r="G12" s="0" t="s">
        <v>47</v>
      </c>
      <c r="L12" s="0" t="s">
        <v>47</v>
      </c>
    </row>
    <row r="13" customFormat="false" ht="12.8" hidden="false" customHeight="false" outlineLevel="0" collapsed="false">
      <c r="A13" s="6" t="s">
        <v>48</v>
      </c>
      <c r="B13" s="0" t="s">
        <v>49</v>
      </c>
      <c r="C13" s="0" t="s">
        <v>50</v>
      </c>
      <c r="D13" s="0" t="s">
        <v>47</v>
      </c>
      <c r="E13" s="0" t="s">
        <v>47</v>
      </c>
      <c r="F13" s="0" t="s">
        <v>47</v>
      </c>
      <c r="G13" s="0" t="s">
        <v>47</v>
      </c>
      <c r="L13" s="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1" min="11" style="0" width="15.46"/>
    <col collapsed="false" customWidth="true" hidden="false" outlineLevel="0" max="12" min="12" style="0" width="16.55"/>
    <col collapsed="false" customWidth="true" hidden="false" outlineLevel="0" max="13" min="13" style="0" width="18.12"/>
  </cols>
  <sheetData>
    <row r="1" s="6" customFormat="true" ht="12.8" hidden="false" customHeight="false" outlineLevel="0" collapsed="false">
      <c r="A1" s="6" t="s">
        <v>37</v>
      </c>
      <c r="B1" s="6" t="s">
        <v>22</v>
      </c>
      <c r="C1" s="6" t="s">
        <v>51</v>
      </c>
      <c r="D1" s="6" t="s">
        <v>25</v>
      </c>
      <c r="E1" s="6" t="s">
        <v>28</v>
      </c>
      <c r="F1" s="6" t="s">
        <v>31</v>
      </c>
      <c r="G1" s="6" t="s">
        <v>32</v>
      </c>
      <c r="H1" s="6" t="s">
        <v>30</v>
      </c>
      <c r="I1" s="6" t="s">
        <v>33</v>
      </c>
      <c r="J1" s="6" t="s">
        <v>34</v>
      </c>
      <c r="K1" s="6" t="s">
        <v>35</v>
      </c>
      <c r="L1" s="6" t="s">
        <v>41</v>
      </c>
      <c r="M1" s="6" t="s">
        <v>42</v>
      </c>
    </row>
    <row r="2" customFormat="false" ht="12.8" hidden="false" customHeight="false" outlineLevel="0" collapsed="false">
      <c r="A2" s="0" t="n">
        <v>18</v>
      </c>
      <c r="B2" s="0" t="n">
        <v>740</v>
      </c>
      <c r="C2" s="0" t="n">
        <v>860</v>
      </c>
      <c r="L2" s="0" t="n">
        <f aca="false">MAX(B2:K2)</f>
        <v>860</v>
      </c>
      <c r="M2" s="0" t="n">
        <f aca="false">MAX(B2:E2)</f>
        <v>860</v>
      </c>
    </row>
    <row r="3" customFormat="false" ht="12.8" hidden="false" customHeight="false" outlineLevel="0" collapsed="false">
      <c r="A3" s="0" t="n">
        <v>25</v>
      </c>
      <c r="B3" s="0" t="n">
        <v>860</v>
      </c>
      <c r="C3" s="0" t="n">
        <v>980</v>
      </c>
      <c r="D3" s="0" t="n">
        <v>1040</v>
      </c>
      <c r="E3" s="0" t="n">
        <v>1100</v>
      </c>
      <c r="L3" s="0" t="n">
        <f aca="false">MAX(B3:K3, L2)</f>
        <v>1100</v>
      </c>
      <c r="M3" s="0" t="n">
        <f aca="false">MAX(B3:E3)</f>
        <v>1100</v>
      </c>
    </row>
    <row r="4" customFormat="false" ht="12.8" hidden="false" customHeight="false" outlineLevel="0" collapsed="false">
      <c r="A4" s="0" t="n">
        <v>32</v>
      </c>
      <c r="B4" s="0" t="n">
        <v>980</v>
      </c>
      <c r="C4" s="0" t="n">
        <v>1100</v>
      </c>
      <c r="D4" s="0" t="n">
        <v>1160</v>
      </c>
      <c r="E4" s="0" t="n">
        <v>1220</v>
      </c>
      <c r="F4" s="0" t="n">
        <v>1340</v>
      </c>
      <c r="G4" s="0" t="n">
        <v>1340</v>
      </c>
      <c r="H4" s="0" t="n">
        <v>1340</v>
      </c>
      <c r="L4" s="0" t="n">
        <f aca="false">MAX(B4:K4, L3)</f>
        <v>1340</v>
      </c>
      <c r="M4" s="0" t="n">
        <f aca="false">MAX(B4:E4)</f>
        <v>1220</v>
      </c>
    </row>
    <row r="5" customFormat="false" ht="12.8" hidden="false" customHeight="false" outlineLevel="0" collapsed="false">
      <c r="A5" s="0" t="n">
        <v>39</v>
      </c>
      <c r="C5" s="0" t="n">
        <v>1220</v>
      </c>
      <c r="D5" s="0" t="n">
        <v>1280</v>
      </c>
      <c r="E5" s="0" t="n">
        <v>1340</v>
      </c>
      <c r="F5" s="0" t="n">
        <v>1460</v>
      </c>
      <c r="G5" s="0" t="n">
        <v>1460</v>
      </c>
      <c r="H5" s="0" t="n">
        <v>1340</v>
      </c>
      <c r="I5" s="0" t="n">
        <v>1580</v>
      </c>
      <c r="L5" s="0" t="n">
        <f aca="false">MAX(B5:K5, L4)</f>
        <v>1580</v>
      </c>
      <c r="M5" s="0" t="n">
        <f aca="false">MAX(B5:E5)</f>
        <v>1340</v>
      </c>
    </row>
    <row r="6" customFormat="false" ht="12.8" hidden="false" customHeight="false" outlineLevel="0" collapsed="false">
      <c r="A6" s="0" t="n">
        <v>43</v>
      </c>
      <c r="D6" s="6" t="n">
        <v>1520</v>
      </c>
      <c r="E6" s="0" t="n">
        <v>1340</v>
      </c>
      <c r="F6" s="0" t="n">
        <v>1460</v>
      </c>
      <c r="G6" s="0" t="n">
        <v>1460</v>
      </c>
      <c r="H6" s="0" t="n">
        <v>1340</v>
      </c>
      <c r="I6" s="0" t="n">
        <v>1580</v>
      </c>
      <c r="L6" s="0" t="n">
        <f aca="false">MAX(B6:K6, L5)</f>
        <v>1580</v>
      </c>
      <c r="M6" s="0" t="n">
        <v>1340</v>
      </c>
    </row>
    <row r="7" customFormat="false" ht="12.8" hidden="false" customHeight="false" outlineLevel="0" collapsed="false">
      <c r="A7" s="0" t="n">
        <v>46</v>
      </c>
      <c r="E7" s="0" t="n">
        <v>1460</v>
      </c>
      <c r="F7" s="0" t="n">
        <v>1580</v>
      </c>
      <c r="G7" s="0" t="n">
        <v>1580</v>
      </c>
      <c r="H7" s="0" t="n">
        <v>1580</v>
      </c>
      <c r="I7" s="0" t="n">
        <v>1700</v>
      </c>
      <c r="J7" s="0" t="n">
        <v>1855</v>
      </c>
      <c r="L7" s="0" t="n">
        <f aca="false">MAX(B7:K7, L6)</f>
        <v>1855</v>
      </c>
      <c r="M7" s="0" t="n">
        <f aca="false">MAX(B7:E7, M6)</f>
        <v>1460</v>
      </c>
    </row>
    <row r="8" customFormat="false" ht="12.8" hidden="false" customHeight="false" outlineLevel="0" collapsed="false">
      <c r="A8" s="0" t="n">
        <v>50</v>
      </c>
      <c r="F8" s="6" t="n">
        <v>1700</v>
      </c>
      <c r="G8" s="9" t="n">
        <v>1580</v>
      </c>
      <c r="H8" s="0" t="n">
        <v>1580</v>
      </c>
      <c r="I8" s="0" t="n">
        <v>1700</v>
      </c>
      <c r="J8" s="0" t="n">
        <v>1855</v>
      </c>
      <c r="K8" s="0" t="n">
        <v>1980</v>
      </c>
      <c r="L8" s="0" t="n">
        <f aca="false">MAX(B8:K8, L7)</f>
        <v>1980</v>
      </c>
      <c r="M8" s="0" t="n">
        <f aca="false">MAX(B8:E8, M7)</f>
        <v>1460</v>
      </c>
    </row>
    <row r="9" customFormat="false" ht="12.8" hidden="false" customHeight="false" outlineLevel="0" collapsed="false">
      <c r="A9" s="0" t="n">
        <v>53</v>
      </c>
      <c r="F9" s="0" t="n">
        <v>1700</v>
      </c>
      <c r="G9" s="0" t="n">
        <v>1700</v>
      </c>
      <c r="H9" s="0" t="n">
        <v>1580</v>
      </c>
      <c r="I9" s="0" t="n">
        <v>1820</v>
      </c>
      <c r="J9" s="0" t="n">
        <v>1975</v>
      </c>
      <c r="K9" s="0" t="n">
        <v>1980</v>
      </c>
      <c r="L9" s="0" t="n">
        <f aca="false">MAX(B9:K9, L8)</f>
        <v>1980</v>
      </c>
      <c r="M9" s="0" t="n">
        <f aca="false">MAX(B9:E9, M8)</f>
        <v>1460</v>
      </c>
    </row>
    <row r="10" customFormat="false" ht="12.8" hidden="false" customHeight="false" outlineLevel="0" collapsed="false">
      <c r="A10" s="0" t="n">
        <v>60</v>
      </c>
      <c r="H10" s="0" t="n">
        <v>1580</v>
      </c>
      <c r="I10" s="0" t="n">
        <v>1820</v>
      </c>
      <c r="K10" s="0" t="n">
        <v>2100</v>
      </c>
      <c r="L10" s="0" t="n">
        <f aca="false">MAX(B10:K10, L9)</f>
        <v>2100</v>
      </c>
      <c r="M10" s="0" t="n">
        <f aca="false">MAX(B10:E10, M9)</f>
        <v>1460</v>
      </c>
    </row>
    <row r="11" customFormat="false" ht="12.8" hidden="false" customHeight="false" outlineLevel="0" collapsed="false">
      <c r="A11" s="0" t="n">
        <v>67</v>
      </c>
      <c r="H11" s="0" t="n">
        <v>1820</v>
      </c>
      <c r="I11" s="0" t="n">
        <v>1940</v>
      </c>
      <c r="K11" s="0" t="n">
        <v>2100</v>
      </c>
      <c r="L11" s="0" t="n">
        <f aca="false">MAX(B11:K11, L10)</f>
        <v>2100</v>
      </c>
      <c r="M11" s="0" t="n">
        <f aca="false">MAX(B11:E11, M10)</f>
        <v>1460</v>
      </c>
    </row>
    <row r="12" customFormat="false" ht="12.8" hidden="false" customHeight="false" outlineLevel="0" collapsed="false">
      <c r="A12" s="0" t="n">
        <v>74</v>
      </c>
      <c r="K12" s="0" t="n">
        <v>2220</v>
      </c>
      <c r="L12" s="0" t="n">
        <f aca="false">MAX(B12:K12, L11)</f>
        <v>2220</v>
      </c>
      <c r="M12" s="0" t="n">
        <f aca="false">MAX(B12:E12, M11)</f>
        <v>1460</v>
      </c>
    </row>
    <row r="13" customFormat="false" ht="12.8" hidden="false" customHeight="false" outlineLevel="0" collapsed="false">
      <c r="A13" s="0" t="n">
        <v>81</v>
      </c>
      <c r="K13" s="9" t="n">
        <v>2220</v>
      </c>
      <c r="L13" s="0" t="n">
        <f aca="false">MAX(B13:K13, L12)</f>
        <v>2220</v>
      </c>
      <c r="M13" s="0" t="n">
        <f aca="false">MAX(B13:E13, M12)</f>
        <v>1460</v>
      </c>
    </row>
    <row r="14" customFormat="false" ht="12.8" hidden="false" customHeight="false" outlineLevel="0" collapsed="false">
      <c r="A14" s="0" t="n">
        <v>88</v>
      </c>
      <c r="L14" s="0" t="n">
        <f aca="false">MAX(B14:K14, L13)</f>
        <v>2220</v>
      </c>
      <c r="M14" s="0" t="n">
        <f aca="false">MAX(B14:E14, M13)</f>
        <v>1460</v>
      </c>
    </row>
    <row r="17" customFormat="false" ht="12.8" hidden="false" customHeight="false" outlineLevel="0" collapsed="false">
      <c r="A17" s="6" t="s">
        <v>46</v>
      </c>
      <c r="B17" s="0" t="s">
        <v>52</v>
      </c>
      <c r="C17" s="0" t="s">
        <v>50</v>
      </c>
      <c r="D17" s="0" t="s">
        <v>53</v>
      </c>
      <c r="E17" s="0" t="s">
        <v>50</v>
      </c>
      <c r="F17" s="0" t="s">
        <v>50</v>
      </c>
      <c r="G17" s="0" t="s">
        <v>50</v>
      </c>
      <c r="H17" s="0" t="s">
        <v>53</v>
      </c>
      <c r="I17" s="0" t="s">
        <v>50</v>
      </c>
      <c r="J17" s="0" t="s">
        <v>54</v>
      </c>
      <c r="K17" s="0" t="s">
        <v>50</v>
      </c>
    </row>
    <row r="18" customFormat="false" ht="13" hidden="false" customHeight="false" outlineLevel="0" collapsed="false">
      <c r="A18" s="6" t="s">
        <v>48</v>
      </c>
      <c r="B18" s="0" t="s">
        <v>54</v>
      </c>
      <c r="C18" s="0" t="s">
        <v>54</v>
      </c>
      <c r="D18" s="0" t="s">
        <v>55</v>
      </c>
      <c r="E18" s="0" t="s">
        <v>54</v>
      </c>
      <c r="F18" s="0" t="s">
        <v>56</v>
      </c>
      <c r="G18" s="0" t="s">
        <v>54</v>
      </c>
      <c r="H18" s="0" t="s">
        <v>49</v>
      </c>
      <c r="I18" s="0" t="s">
        <v>54</v>
      </c>
      <c r="J18" s="0" t="s">
        <v>49</v>
      </c>
      <c r="K18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0" min="10" style="0" width="16.55"/>
  </cols>
  <sheetData>
    <row r="1" s="6" customFormat="true" ht="12.8" hidden="false" customHeight="false" outlineLevel="0" collapsed="false">
      <c r="A1" s="6" t="s">
        <v>37</v>
      </c>
      <c r="B1" s="6" t="s">
        <v>57</v>
      </c>
      <c r="J1" s="6" t="s">
        <v>41</v>
      </c>
    </row>
    <row r="2" customFormat="false" ht="12.8" hidden="false" customHeight="false" outlineLevel="0" collapsed="false">
      <c r="A2" s="0" t="n">
        <v>25</v>
      </c>
      <c r="B2" s="0" t="n">
        <v>980</v>
      </c>
      <c r="J2" s="0" t="n">
        <f aca="false">MAX(B2:I2)</f>
        <v>980</v>
      </c>
    </row>
    <row r="3" customFormat="false" ht="12.8" hidden="false" customHeight="false" outlineLevel="0" collapsed="false">
      <c r="A3" s="0" t="n">
        <v>29</v>
      </c>
      <c r="B3" s="0" t="n">
        <v>1080</v>
      </c>
      <c r="J3" s="0" t="n">
        <f aca="false">MAX(B3:I3, J2)</f>
        <v>1080</v>
      </c>
    </row>
    <row r="4" customFormat="false" ht="12.8" hidden="false" customHeight="false" outlineLevel="0" collapsed="false">
      <c r="A4" s="0" t="n">
        <v>32</v>
      </c>
      <c r="B4" s="0" t="n">
        <v>1180</v>
      </c>
      <c r="J4" s="0" t="n">
        <f aca="false">MAX(B4:I4, J3)</f>
        <v>1180</v>
      </c>
    </row>
    <row r="5" customFormat="false" ht="12.8" hidden="false" customHeight="false" outlineLevel="0" collapsed="false">
      <c r="A5" s="0" t="n">
        <v>36</v>
      </c>
      <c r="B5" s="0" t="n">
        <v>1280</v>
      </c>
      <c r="J5" s="0" t="n">
        <f aca="false">MAX(B5:I5, J4)</f>
        <v>1280</v>
      </c>
    </row>
    <row r="6" customFormat="false" ht="12.8" hidden="false" customHeight="false" outlineLevel="0" collapsed="false">
      <c r="A6" s="0" t="n">
        <v>39</v>
      </c>
      <c r="B6" s="0" t="n">
        <v>1380</v>
      </c>
      <c r="J6" s="0" t="n">
        <f aca="false">MAX(B6:I6, J5)</f>
        <v>1380</v>
      </c>
    </row>
    <row r="10" customFormat="false" ht="12.8" hidden="false" customHeight="false" outlineLevel="0" collapsed="false">
      <c r="A10" s="6" t="s">
        <v>46</v>
      </c>
      <c r="B10" s="0" t="s">
        <v>50</v>
      </c>
    </row>
    <row r="11" customFormat="false" ht="12.8" hidden="false" customHeight="false" outlineLevel="0" collapsed="false">
      <c r="A11" s="6" t="s">
        <v>48</v>
      </c>
      <c r="B11" s="0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1" min="11" style="0" width="15.46"/>
    <col collapsed="false" customWidth="true" hidden="false" outlineLevel="0" max="12" min="12" style="0" width="16.55"/>
  </cols>
  <sheetData>
    <row r="1" s="6" customFormat="true" ht="12.8" hidden="false" customHeight="false" outlineLevel="0" collapsed="false">
      <c r="A1" s="6" t="s">
        <v>37</v>
      </c>
      <c r="B1" s="10" t="s">
        <v>22</v>
      </c>
      <c r="C1" s="10" t="s">
        <v>23</v>
      </c>
      <c r="D1" s="6" t="s">
        <v>25</v>
      </c>
      <c r="E1" s="6" t="s">
        <v>28</v>
      </c>
      <c r="F1" s="6" t="s">
        <v>31</v>
      </c>
      <c r="G1" s="6" t="s">
        <v>32</v>
      </c>
      <c r="H1" s="6" t="s">
        <v>30</v>
      </c>
      <c r="I1" s="6" t="s">
        <v>33</v>
      </c>
      <c r="J1" s="6" t="s">
        <v>34</v>
      </c>
      <c r="K1" s="6" t="s">
        <v>36</v>
      </c>
      <c r="L1" s="6" t="s">
        <v>41</v>
      </c>
    </row>
    <row r="2" customFormat="false" ht="12.8" hidden="false" customHeight="false" outlineLevel="0" collapsed="false">
      <c r="A2" s="0" t="n">
        <v>1</v>
      </c>
      <c r="B2" s="11" t="n">
        <v>860</v>
      </c>
      <c r="C2" s="11" t="n">
        <v>860</v>
      </c>
      <c r="E2" s="0" t="n">
        <v>1340</v>
      </c>
      <c r="L2" s="0" t="n">
        <f aca="false">MAX(B2:K2)</f>
        <v>1340</v>
      </c>
    </row>
    <row r="3" customFormat="false" ht="12.8" hidden="false" customHeight="false" outlineLevel="0" collapsed="false">
      <c r="A3" s="0" t="n">
        <v>25</v>
      </c>
      <c r="B3" s="11" t="n">
        <v>1100</v>
      </c>
      <c r="C3" s="11" t="n">
        <v>980</v>
      </c>
      <c r="D3" s="0" t="n">
        <v>1280</v>
      </c>
      <c r="L3" s="0" t="n">
        <f aca="false">MAX(B3:K3, L2)</f>
        <v>1340</v>
      </c>
    </row>
    <row r="4" customFormat="false" ht="12.8" hidden="false" customHeight="false" outlineLevel="0" collapsed="false">
      <c r="A4" s="0" t="n">
        <v>32</v>
      </c>
      <c r="B4" s="11"/>
      <c r="C4" s="11" t="n">
        <v>1100</v>
      </c>
      <c r="F4" s="0" t="n">
        <v>1580</v>
      </c>
      <c r="G4" s="0" t="n">
        <v>1580</v>
      </c>
      <c r="H4" s="0" t="n">
        <v>1580</v>
      </c>
      <c r="L4" s="0" t="n">
        <f aca="false">MAX(B4:K4, L3)</f>
        <v>1580</v>
      </c>
    </row>
    <row r="5" customFormat="false" ht="12.8" hidden="false" customHeight="false" outlineLevel="0" collapsed="false">
      <c r="A5" s="0" t="n">
        <v>39</v>
      </c>
      <c r="B5" s="11"/>
      <c r="C5" s="11" t="n">
        <v>1220</v>
      </c>
      <c r="I5" s="0" t="n">
        <v>1820</v>
      </c>
      <c r="L5" s="0" t="n">
        <f aca="false">MAX(B5:K5, L4)</f>
        <v>1820</v>
      </c>
    </row>
    <row r="6" customFormat="false" ht="12.8" hidden="false" customHeight="false" outlineLevel="0" collapsed="false">
      <c r="A6" s="0" t="n">
        <v>46</v>
      </c>
      <c r="B6" s="11"/>
      <c r="C6" s="11" t="n">
        <v>1340</v>
      </c>
      <c r="J6" s="0" t="n">
        <v>1975</v>
      </c>
      <c r="L6" s="0" t="n">
        <f aca="false">MAX(B6:K6, L5)</f>
        <v>1975</v>
      </c>
    </row>
    <row r="7" customFormat="false" ht="12.8" hidden="false" customHeight="false" outlineLevel="0" collapsed="false">
      <c r="A7" s="0" t="n">
        <v>53</v>
      </c>
      <c r="B7" s="11"/>
      <c r="C7" s="11"/>
      <c r="K7" s="0" t="n">
        <v>2220</v>
      </c>
      <c r="L7" s="0" t="n">
        <f aca="false">MAX(B7:K7, L6)</f>
        <v>2220</v>
      </c>
    </row>
    <row r="8" customFormat="false" ht="12.8" hidden="false" customHeight="false" outlineLevel="0" collapsed="false">
      <c r="A8" s="0" t="n">
        <v>60</v>
      </c>
      <c r="B8" s="11"/>
      <c r="C8" s="11"/>
      <c r="L8" s="0" t="n">
        <f aca="false">MAX(B8:K8, L7)</f>
        <v>2220</v>
      </c>
    </row>
    <row r="9" customFormat="false" ht="12.8" hidden="false" customHeight="false" outlineLevel="0" collapsed="false">
      <c r="A9" s="0" t="n">
        <v>67</v>
      </c>
      <c r="B9" s="11"/>
      <c r="C9" s="11"/>
      <c r="L9" s="0" t="n">
        <f aca="false">MAX(B9:K9, L8)</f>
        <v>2220</v>
      </c>
    </row>
    <row r="10" customFormat="false" ht="12.8" hidden="false" customHeight="false" outlineLevel="0" collapsed="false">
      <c r="A10" s="0" t="n">
        <v>74</v>
      </c>
      <c r="B10" s="11"/>
      <c r="C10" s="11"/>
      <c r="L10" s="0" t="n">
        <f aca="false">MAX(B10:K10, L9)</f>
        <v>2220</v>
      </c>
    </row>
    <row r="11" customFormat="false" ht="12.8" hidden="false" customHeight="false" outlineLevel="0" collapsed="false">
      <c r="A11" s="0" t="n">
        <v>81</v>
      </c>
      <c r="B11" s="11"/>
      <c r="C11" s="11"/>
      <c r="K11" s="9"/>
      <c r="L11" s="0" t="n">
        <f aca="false">MAX(B11:K11, L10)</f>
        <v>2220</v>
      </c>
    </row>
    <row r="12" customFormat="false" ht="12.8" hidden="false" customHeight="false" outlineLevel="0" collapsed="false">
      <c r="A12" s="0" t="n">
        <v>88</v>
      </c>
      <c r="B12" s="11"/>
      <c r="C12" s="11"/>
      <c r="L12" s="0" t="n">
        <f aca="false">MAX(B12:K12, L11)</f>
        <v>2220</v>
      </c>
    </row>
    <row r="13" customFormat="false" ht="12.8" hidden="false" customHeight="false" outlineLevel="0" collapsed="false">
      <c r="A13" s="0" t="n">
        <v>95</v>
      </c>
      <c r="B13" s="11"/>
      <c r="C13" s="11"/>
      <c r="L13" s="0" t="n">
        <f aca="false">MAX(B13:K13, L12)</f>
        <v>2220</v>
      </c>
    </row>
    <row r="14" customFormat="false" ht="12.8" hidden="false" customHeight="false" outlineLevel="0" collapsed="false">
      <c r="B14" s="11"/>
      <c r="C14" s="11"/>
    </row>
    <row r="15" customFormat="false" ht="12.8" hidden="false" customHeight="false" outlineLevel="0" collapsed="false">
      <c r="A15" s="6" t="s">
        <v>58</v>
      </c>
      <c r="B15" s="11" t="s">
        <v>59</v>
      </c>
      <c r="C15" s="11" t="s">
        <v>59</v>
      </c>
      <c r="D15" s="0" t="s">
        <v>53</v>
      </c>
    </row>
    <row r="16" customFormat="false" ht="12.8" hidden="false" customHeight="false" outlineLevel="0" collapsed="false">
      <c r="A16" s="6" t="s">
        <v>60</v>
      </c>
      <c r="B16" s="11" t="s">
        <v>59</v>
      </c>
      <c r="C16" s="11" t="s">
        <v>59</v>
      </c>
      <c r="D16" s="0" t="s">
        <v>54</v>
      </c>
    </row>
    <row r="17" customFormat="false" ht="12.8" hidden="false" customHeight="false" outlineLevel="0" collapsed="false">
      <c r="A17" s="6" t="s">
        <v>61</v>
      </c>
      <c r="B17" s="11" t="s">
        <v>59</v>
      </c>
      <c r="C17" s="11" t="s">
        <v>59</v>
      </c>
      <c r="D17" s="0" t="s">
        <v>49</v>
      </c>
      <c r="E17" s="0" t="s">
        <v>53</v>
      </c>
      <c r="F17" s="0" t="s">
        <v>53</v>
      </c>
      <c r="G17" s="0" t="s">
        <v>53</v>
      </c>
      <c r="H17" s="0" t="s">
        <v>54</v>
      </c>
      <c r="I17" s="0" t="s">
        <v>53</v>
      </c>
      <c r="J17" s="0" t="s">
        <v>49</v>
      </c>
      <c r="K17" s="0" t="s">
        <v>53</v>
      </c>
    </row>
    <row r="18" customFormat="false" ht="12.8" hidden="false" customHeight="false" outlineLevel="0" collapsed="false">
      <c r="B18" s="12" t="s">
        <v>62</v>
      </c>
      <c r="C18" s="12"/>
    </row>
  </sheetData>
  <mergeCells count="1">
    <mergeCell ref="B18:C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3.24"/>
    <col collapsed="false" customWidth="true" hidden="false" outlineLevel="0" max="3" min="3" style="0" width="17.67"/>
    <col collapsed="false" customWidth="true" hidden="false" outlineLevel="0" max="4" min="4" style="0" width="19.63"/>
    <col collapsed="false" customWidth="true" hidden="false" outlineLevel="0" max="5" min="5" style="0" width="18.52"/>
    <col collapsed="false" customWidth="true" hidden="false" outlineLevel="0" max="7" min="7" style="0" width="18.1"/>
  </cols>
  <sheetData>
    <row r="1" customFormat="false" ht="12.8" hidden="false" customHeight="false" outlineLevel="0" collapsed="false">
      <c r="A1" s="6" t="s">
        <v>37</v>
      </c>
      <c r="B1" s="6" t="s">
        <v>63</v>
      </c>
      <c r="C1" s="6" t="s">
        <v>64</v>
      </c>
      <c r="D1" s="6" t="s">
        <v>65</v>
      </c>
      <c r="E1" s="6" t="s">
        <v>66</v>
      </c>
      <c r="F1" s="6" t="s">
        <v>26</v>
      </c>
      <c r="G1" s="6" t="s">
        <v>67</v>
      </c>
    </row>
    <row r="2" customFormat="false" ht="12.8" hidden="false" customHeight="false" outlineLevel="0" collapsed="false">
      <c r="A2" s="0" t="n">
        <v>11</v>
      </c>
      <c r="B2" s="0" t="n">
        <f aca="false">VLOOKUP($A2, 'Leveled Power Increase - Raider'!$A$2:$J$11, 10, 1)</f>
        <v>620</v>
      </c>
      <c r="C2" s="0" t="n">
        <f aca="false">VLOOKUP($A2, 'Leveled Power Increase - Raider'!$A$2:$K$11, 11, 1)</f>
        <v>620</v>
      </c>
      <c r="G2" s="0" t="n">
        <f aca="false">VLOOKUP($A2, 'Leveled Power Increase - BoS'!$A$2:$L$14, 12, 1)</f>
        <v>1340</v>
      </c>
    </row>
    <row r="3" customFormat="false" ht="12.8" hidden="false" customHeight="false" outlineLevel="0" collapsed="false">
      <c r="A3" s="0" t="n">
        <v>18</v>
      </c>
      <c r="B3" s="0" t="n">
        <f aca="false">VLOOKUP($A3, 'Leveled Power Increase - Raider'!$A$2:$J$11, 10, 1)</f>
        <v>790</v>
      </c>
      <c r="C3" s="0" t="n">
        <f aca="false">VLOOKUP($A3, 'Leveled Power Increase - Raider'!$A$2:$K$11, 11, 1)</f>
        <v>740</v>
      </c>
      <c r="D3" s="0" t="n">
        <f aca="false">VLOOKUP($A3, 'Leveled Power Increase - Gunner'!$A$2:$L$16, 12, 1)</f>
        <v>860</v>
      </c>
      <c r="E3" s="0" t="n">
        <f aca="false">VLOOKUP($A3, 'Leveled Power Increase - Gunner'!$A$2:$M$16, 13, 1)</f>
        <v>860</v>
      </c>
      <c r="G3" s="0" t="n">
        <f aca="false">VLOOKUP($A3, 'Leveled Power Increase - BoS'!$A$2:$L$14, 12, 1)</f>
        <v>1340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Raider'!$A$2:$J$11, 10, 1)</f>
        <v>980</v>
      </c>
      <c r="C4" s="0" t="n">
        <f aca="false">VLOOKUP($A4, 'Leveled Power Increase - Raider'!$A$2:$K$11, 11, 1)</f>
        <v>980</v>
      </c>
      <c r="D4" s="0" t="n">
        <f aca="false">VLOOKUP($A4, 'Leveled Power Increase - Gunner'!$A$2:$L$16, 12, 1)</f>
        <v>1100</v>
      </c>
      <c r="E4" s="0" t="n">
        <f aca="false">VLOOKUP($A4, 'Leveled Power Increase - Gunner'!$A$2:$M$16, 13, 1)</f>
        <v>1100</v>
      </c>
      <c r="F4" s="0" t="n">
        <f aca="false">VLOOKUP($A4, 'Leveled Power Increase - Instit'!$A$2:$J$9, 10, 1)</f>
        <v>980</v>
      </c>
      <c r="G4" s="0" t="n">
        <f aca="false">VLOOKUP($A4, 'Leveled Power Increase - BoS'!$A$2:$L$14, 12, 1)</f>
        <v>1340</v>
      </c>
    </row>
    <row r="5" customFormat="false" ht="12.8" hidden="false" customHeight="false" outlineLevel="0" collapsed="false">
      <c r="A5" s="0" t="n">
        <v>32</v>
      </c>
      <c r="B5" s="0" t="n">
        <f aca="false">VLOOKUP($A5, 'Leveled Power Increase - Raider'!$A$2:$J$11, 10, 1)</f>
        <v>1220</v>
      </c>
      <c r="C5" s="0" t="n">
        <f aca="false">VLOOKUP($A5, 'Leveled Power Increase - Raider'!$A$2:$K$11, 11, 1)</f>
        <v>980</v>
      </c>
      <c r="D5" s="0" t="n">
        <f aca="false">VLOOKUP($A5, 'Leveled Power Increase - Gunner'!$A$2:$L$16, 12, 1)</f>
        <v>1340</v>
      </c>
      <c r="E5" s="0" t="n">
        <f aca="false">VLOOKUP($A5, 'Leveled Power Increase - Gunner'!$A$2:$M$16, 13, 1)</f>
        <v>1220</v>
      </c>
      <c r="F5" s="0" t="n">
        <f aca="false">VLOOKUP($A5, 'Leveled Power Increase - Instit'!$A$2:$J$9, 10, 1)</f>
        <v>1180</v>
      </c>
      <c r="G5" s="0" t="n">
        <f aca="false">VLOOKUP($A5, 'Leveled Power Increase - BoS'!$A$2:$L$14, 12, 1)</f>
        <v>1580</v>
      </c>
    </row>
    <row r="6" customFormat="false" ht="12.8" hidden="false" customHeight="false" outlineLevel="0" collapsed="false">
      <c r="A6" s="0" t="n">
        <v>39</v>
      </c>
      <c r="B6" s="0" t="n">
        <f aca="false">VLOOKUP($A6, 'Leveled Power Increase - Raider'!$A$2:$J$11, 10, 1)</f>
        <v>1380</v>
      </c>
      <c r="C6" s="0" t="n">
        <f aca="false">VLOOKUP($A6, 'Leveled Power Increase - Raider'!$A$2:$K$11, 11, 1)</f>
        <v>980</v>
      </c>
      <c r="D6" s="0" t="n">
        <f aca="false">VLOOKUP($A6, 'Leveled Power Increase - Gunner'!$A$2:$L$16, 12, 1)</f>
        <v>1580</v>
      </c>
      <c r="E6" s="0" t="n">
        <f aca="false">VLOOKUP($A6, 'Leveled Power Increase - Gunner'!$A$2:$M$16, 13, 1)</f>
        <v>1340</v>
      </c>
      <c r="F6" s="0" t="n">
        <f aca="false">VLOOKUP($A6, 'Leveled Power Increase - Instit'!$A$2:$J$9, 10, 1)</f>
        <v>1380</v>
      </c>
      <c r="G6" s="0" t="n">
        <f aca="false">VLOOKUP($A6, 'Leveled Power Increase - BoS'!$A$2:$L$14, 12, 1)</f>
        <v>1820</v>
      </c>
    </row>
    <row r="7" customFormat="false" ht="12.8" hidden="false" customHeight="false" outlineLevel="0" collapsed="false">
      <c r="A7" s="0" t="n">
        <v>46</v>
      </c>
      <c r="B7" s="0" t="n">
        <f aca="false">VLOOKUP($A7, 'Leveled Power Increase - Raider'!$A$2:$J$11, 10, 1)</f>
        <v>1455</v>
      </c>
      <c r="C7" s="0" t="n">
        <f aca="false">VLOOKUP($A7, 'Leveled Power Increase - Raider'!$A$2:$K$11, 11, 1)</f>
        <v>980</v>
      </c>
      <c r="D7" s="0" t="n">
        <f aca="false">VLOOKUP($A7, 'Leveled Power Increase - Gunner'!$A$2:$L$16, 12, 1)</f>
        <v>1855</v>
      </c>
      <c r="E7" s="0" t="n">
        <f aca="false">VLOOKUP($A7, 'Leveled Power Increase - Gunner'!$A$2:$M$16, 13, 1)</f>
        <v>1460</v>
      </c>
      <c r="F7" s="0" t="n">
        <f aca="false">VLOOKUP($A7, 'Leveled Power Increase - Instit'!$A$2:$J$9, 10, 1)</f>
        <v>1380</v>
      </c>
      <c r="G7" s="0" t="n">
        <f aca="false">VLOOKUP($A7, 'Leveled Power Increase - BoS'!$A$2:$L$14, 12, 1)</f>
        <v>1975</v>
      </c>
    </row>
    <row r="8" customFormat="false" ht="12.8" hidden="false" customHeight="false" outlineLevel="0" collapsed="false">
      <c r="A8" s="0" t="n">
        <v>53</v>
      </c>
      <c r="B8" s="0" t="n">
        <f aca="false">VLOOKUP($A8, 'Leveled Power Increase - Raider'!$A$2:$J$11, 10, 1)</f>
        <v>1455</v>
      </c>
      <c r="C8" s="0" t="n">
        <f aca="false">VLOOKUP($A8, 'Leveled Power Increase - Raider'!$A$2:$K$11, 11, 1)</f>
        <v>980</v>
      </c>
      <c r="D8" s="0" t="n">
        <f aca="false">VLOOKUP($A8, 'Leveled Power Increase - Gunner'!$A$2:$L$16, 12, 1)</f>
        <v>1980</v>
      </c>
      <c r="E8" s="0" t="n">
        <f aca="false">VLOOKUP($A8, 'Leveled Power Increase - Gunner'!$A$2:$M$16, 13, 1)</f>
        <v>1460</v>
      </c>
      <c r="F8" s="0" t="n">
        <f aca="false">VLOOKUP($A8, 'Leveled Power Increase - Instit'!$A$2:$J$9, 10, 1)</f>
        <v>1380</v>
      </c>
      <c r="G8" s="0" t="n">
        <f aca="false">VLOOKUP($A8, 'Leveled Power Increase - BoS'!$A$2:$L$14, 12, 1)</f>
        <v>2220</v>
      </c>
    </row>
    <row r="9" customFormat="false" ht="12.8" hidden="false" customHeight="false" outlineLevel="0" collapsed="false">
      <c r="A9" s="0" t="n">
        <v>60</v>
      </c>
      <c r="B9" s="0" t="n">
        <f aca="false">VLOOKUP($A9, 'Leveled Power Increase - Raider'!$A$2:$J$11, 10, 1)</f>
        <v>1455</v>
      </c>
      <c r="C9" s="0" t="n">
        <f aca="false">VLOOKUP($A9, 'Leveled Power Increase - Raider'!$A$2:$K$11, 11, 1)</f>
        <v>980</v>
      </c>
      <c r="D9" s="0" t="n">
        <f aca="false">VLOOKUP($A9, 'Leveled Power Increase - Gunner'!$A$2:$L$16, 12, 1)</f>
        <v>2100</v>
      </c>
      <c r="E9" s="0" t="n">
        <f aca="false">VLOOKUP($A9, 'Leveled Power Increase - Gunner'!$A$2:$M$16, 13, 1)</f>
        <v>1460</v>
      </c>
      <c r="F9" s="0" t="n">
        <f aca="false">VLOOKUP($A9, 'Leveled Power Increase - Instit'!$A$2:$J$9, 10, 1)</f>
        <v>1380</v>
      </c>
      <c r="G9" s="0" t="n">
        <f aca="false">VLOOKUP($A9, 'Leveled Power Increase - BoS'!$A$2:$L$14, 12, 1)</f>
        <v>2220</v>
      </c>
    </row>
    <row r="10" customFormat="false" ht="12.8" hidden="false" customHeight="false" outlineLevel="0" collapsed="false">
      <c r="A10" s="0" t="n">
        <v>67</v>
      </c>
      <c r="B10" s="0" t="n">
        <f aca="false">VLOOKUP($A10, 'Leveled Power Increase - Raider'!$A$2:$J$11, 10, 1)</f>
        <v>1455</v>
      </c>
      <c r="C10" s="0" t="n">
        <f aca="false">VLOOKUP($A10, 'Leveled Power Increase - Raider'!$A$2:$K$11, 11, 1)</f>
        <v>980</v>
      </c>
      <c r="D10" s="0" t="n">
        <f aca="false">VLOOKUP($A10, 'Leveled Power Increase - Gunner'!$A$2:$L$16, 12, 1)</f>
        <v>2100</v>
      </c>
      <c r="E10" s="0" t="n">
        <f aca="false">VLOOKUP($A10, 'Leveled Power Increase - Gunner'!$A$2:$M$16, 13, 1)</f>
        <v>1460</v>
      </c>
      <c r="F10" s="0" t="n">
        <f aca="false">VLOOKUP($A10, 'Leveled Power Increase - Instit'!$A$2:$J$9, 10, 1)</f>
        <v>1380</v>
      </c>
      <c r="G10" s="0" t="n">
        <f aca="false">VLOOKUP($A10, 'Leveled Power Increase - BoS'!$A$2:$L$14, 12, 1)</f>
        <v>2220</v>
      </c>
    </row>
    <row r="11" customFormat="false" ht="12.8" hidden="false" customHeight="false" outlineLevel="0" collapsed="false">
      <c r="A11" s="0" t="n">
        <v>74</v>
      </c>
      <c r="B11" s="0" t="n">
        <f aca="false">VLOOKUP($A11, 'Leveled Power Increase - Raider'!$A$2:$J$11, 10, 1)</f>
        <v>1455</v>
      </c>
      <c r="C11" s="0" t="n">
        <f aca="false">VLOOKUP($A11, 'Leveled Power Increase - Raider'!$A$2:$K$11, 11, 1)</f>
        <v>980</v>
      </c>
      <c r="D11" s="0" t="n">
        <f aca="false">VLOOKUP($A11, 'Leveled Power Increase - Gunner'!$A$2:$L$16, 12, 1)</f>
        <v>2220</v>
      </c>
      <c r="E11" s="0" t="n">
        <f aca="false">VLOOKUP($A11, 'Leveled Power Increase - Gunner'!$A$2:$M$16, 13, 1)</f>
        <v>1460</v>
      </c>
      <c r="F11" s="0" t="n">
        <f aca="false">VLOOKUP($A11, 'Leveled Power Increase - Instit'!$A$2:$J$9, 10, 1)</f>
        <v>1380</v>
      </c>
      <c r="G11" s="0" t="n">
        <f aca="false">VLOOKUP($A11, 'Leveled Power Increase - BoS'!$A$2:$L$14, 12, 1)</f>
        <v>2220</v>
      </c>
    </row>
    <row r="12" customFormat="false" ht="12.8" hidden="false" customHeight="false" outlineLevel="0" collapsed="false">
      <c r="A12" s="0" t="n">
        <v>81</v>
      </c>
      <c r="B12" s="0" t="n">
        <f aca="false">VLOOKUP($A12, 'Leveled Power Increase - Raider'!$A$2:$J$11, 10, 1)</f>
        <v>1455</v>
      </c>
      <c r="C12" s="0" t="n">
        <f aca="false">VLOOKUP($A12, 'Leveled Power Increase - Raider'!$A$2:$K$11, 11, 1)</f>
        <v>980</v>
      </c>
      <c r="D12" s="0" t="n">
        <f aca="false">VLOOKUP($A12, 'Leveled Power Increase - Gunner'!$A$2:$L$16, 12, 1)</f>
        <v>2220</v>
      </c>
      <c r="E12" s="0" t="n">
        <f aca="false">VLOOKUP($A12, 'Leveled Power Increase - Gunner'!$A$2:$M$16, 13, 1)</f>
        <v>1460</v>
      </c>
      <c r="F12" s="0" t="n">
        <f aca="false">VLOOKUP($A12, 'Leveled Power Increase - Instit'!$A$2:$J$9, 10, 1)</f>
        <v>1380</v>
      </c>
      <c r="G12" s="0" t="n">
        <f aca="false">VLOOKUP($A12, 'Leveled Power Increase - BoS'!$A$2:$L$14, 12, 1)</f>
        <v>2220</v>
      </c>
    </row>
    <row r="13" customFormat="false" ht="12.8" hidden="false" customHeight="false" outlineLevel="0" collapsed="false">
      <c r="A13" s="0" t="n">
        <v>88</v>
      </c>
      <c r="B13" s="0" t="n">
        <f aca="false">VLOOKUP($A13, 'Leveled Power Increase - Raider'!$A$2:$J$11, 10, 1)</f>
        <v>1455</v>
      </c>
      <c r="C13" s="0" t="n">
        <f aca="false">VLOOKUP($A13, 'Leveled Power Increase - Raider'!$A$2:$K$11, 11, 1)</f>
        <v>980</v>
      </c>
      <c r="D13" s="0" t="n">
        <f aca="false">VLOOKUP($A13, 'Leveled Power Increase - Gunner'!$A$2:$L$16, 12, 1)</f>
        <v>2220</v>
      </c>
      <c r="E13" s="0" t="n">
        <f aca="false">VLOOKUP($A13, 'Leveled Power Increase - Gunner'!$A$2:$M$16, 13, 1)</f>
        <v>1460</v>
      </c>
      <c r="F13" s="0" t="n">
        <f aca="false">VLOOKUP($A13, 'Leveled Power Increase - Instit'!$A$2:$J$9, 10, 1)</f>
        <v>1380</v>
      </c>
      <c r="G13" s="0" t="n">
        <f aca="false">VLOOKUP($A13, 'Leveled Power Increase - BoS'!$A$2:$L$14, 12, 1)</f>
        <v>2220</v>
      </c>
    </row>
    <row r="14" customFormat="false" ht="12.8" hidden="false" customHeight="false" outlineLevel="0" collapsed="false">
      <c r="A14" s="0" t="n">
        <v>95</v>
      </c>
      <c r="B14" s="0" t="n">
        <f aca="false">VLOOKUP($A14, 'Leveled Power Increase - Raider'!$A$2:$J$11, 10, 1)</f>
        <v>1455</v>
      </c>
      <c r="C14" s="0" t="n">
        <f aca="false">VLOOKUP($A14, 'Leveled Power Increase - Raider'!$A$2:$K$11, 11, 1)</f>
        <v>980</v>
      </c>
      <c r="D14" s="0" t="n">
        <f aca="false">VLOOKUP($A14, 'Leveled Power Increase - Gunner'!$A$2:$L$16, 12, 1)</f>
        <v>2220</v>
      </c>
      <c r="E14" s="0" t="n">
        <f aca="false">VLOOKUP($A14, 'Leveled Power Increase - Gunner'!$A$2:$M$16, 13, 1)</f>
        <v>1460</v>
      </c>
      <c r="F14" s="0" t="n">
        <f aca="false">VLOOKUP($A14, 'Leveled Power Increase - Instit'!$A$2:$J$9, 10, 1)</f>
        <v>1380</v>
      </c>
      <c r="G14" s="0" t="n">
        <f aca="false">VLOOKUP($A14, 'Leveled Power Increase - BoS'!$A$2:$L$14, 12, 1)</f>
        <v>2220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8670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2021-05-11T19:49:47Z</dcterms:modified>
  <cp:revision>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