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4.xml.rels" ContentType="application/vnd.openxmlformats-package.relationships+xml"/>
  <Override PartName="/xl/drawings/_rels/drawing5.xml.rels" ContentType="application/vnd.openxmlformats-package.relationships+xml"/>
  <Override PartName="/xl/charts/chart281.xml" ContentType="application/vnd.openxmlformats-officedocument.drawingml.chart+xml"/>
  <Override PartName="/xl/charts/chart282.xml" ContentType="application/vnd.openxmlformats-officedocument.drawingml.chart+xml"/>
  <Override PartName="/xl/charts/chart283.xml" ContentType="application/vnd.openxmlformats-officedocument.drawingml.chart+xml"/>
  <Override PartName="/xl/charts/chart284.xml" ContentType="application/vnd.openxmlformats-officedocument.drawingml.chart+xml"/>
  <Override PartName="/xl/charts/chart285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Power Armor Sets" sheetId="1" state="visible" r:id="rId2"/>
    <sheet name="Leveled Power Increase - Raider" sheetId="2" state="visible" r:id="rId3"/>
    <sheet name="Leveled Power Increase - Gunner" sheetId="3" state="visible" r:id="rId4"/>
    <sheet name="Leveled Power Increase - Instit" sheetId="4" state="visible" r:id="rId5"/>
    <sheet name="Leveled Power Increase - BoS" sheetId="5" state="visible" r:id="rId6"/>
    <sheet name="Global Leveled Power Increase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T3" authorId="0">
      <text>
        <r>
          <rPr>
            <sz val="10"/>
            <rFont val="Arial"/>
            <family val="2"/>
          </rPr>
          <t xml:space="preserve">This changes drastically if Raider Overhaul is installed, becoming much stronger</t>
        </r>
      </text>
    </comment>
  </commentList>
</comments>
</file>

<file path=xl/sharedStrings.xml><?xml version="1.0" encoding="utf-8"?>
<sst xmlns="http://schemas.openxmlformats.org/spreadsheetml/2006/main" count="191" uniqueCount="81">
  <si>
    <t xml:space="preserve">Power Armor Set</t>
  </si>
  <si>
    <t xml:space="preserve">Torso</t>
  </si>
  <si>
    <t xml:space="preserve">Helm</t>
  </si>
  <si>
    <t xml:space="preserve">Legs</t>
  </si>
  <si>
    <t xml:space="preserve">Arms</t>
  </si>
  <si>
    <t xml:space="preserve">Base Armor Total</t>
  </si>
  <si>
    <t xml:space="preserve">Base Combined Total</t>
  </si>
  <si>
    <t xml:space="preserve">Torso Lining F</t>
  </si>
  <si>
    <t xml:space="preserve">Helm Lining F</t>
  </si>
  <si>
    <t xml:space="preserve">Legs Lining F</t>
  </si>
  <si>
    <t xml:space="preserve">Arms Lining F</t>
  </si>
  <si>
    <t xml:space="preserve">Highest Armor Total for an Enemy</t>
  </si>
  <si>
    <t xml:space="preserve">Highest Combined Total for an Enemy</t>
  </si>
  <si>
    <t xml:space="preserve">Additional Upgrades</t>
  </si>
  <si>
    <t xml:space="preserve">Highest Combined Total for a Player</t>
  </si>
  <si>
    <t xml:space="preserve">Level Highest Player Total Can Be Crafted</t>
  </si>
  <si>
    <t xml:space="preserve">Perks Required for Highest Player Total</t>
  </si>
  <si>
    <t xml:space="preserve">Level Partial Sets Are Available</t>
  </si>
  <si>
    <t xml:space="preserve">Level Full Sets Are Available</t>
  </si>
  <si>
    <t xml:space="preserve">Level Available at Vendors</t>
  </si>
  <si>
    <t xml:space="preserve">Level First Available on Enemies</t>
  </si>
  <si>
    <t xml:space="preserve">Level First Available as Legendary</t>
  </si>
  <si>
    <t xml:space="preserve">Notes</t>
  </si>
  <si>
    <t xml:space="preserve">Armor</t>
  </si>
  <si>
    <t xml:space="preserve">E.Def.</t>
  </si>
  <si>
    <t xml:space="preserve">Raider</t>
  </si>
  <si>
    <t xml:space="preserve">Armorer 4 + Science 1</t>
  </si>
  <si>
    <t xml:space="preserve">Much higher stats are available with Raider Overhaul</t>
  </si>
  <si>
    <t xml:space="preserve">Excavator</t>
  </si>
  <si>
    <t xml:space="preserve">T-45</t>
  </si>
  <si>
    <t xml:space="preserve">T-51</t>
  </si>
  <si>
    <t xml:space="preserve">T-51c</t>
  </si>
  <si>
    <t xml:space="preserve">Institute</t>
  </si>
  <si>
    <t xml:space="preserve">Quest locked</t>
  </si>
  <si>
    <t xml:space="preserve">T-60</t>
  </si>
  <si>
    <t xml:space="preserve">A full set is available when joining the BoS</t>
  </si>
  <si>
    <t xml:space="preserve">Horse</t>
  </si>
  <si>
    <t xml:space="preserve">X-02</t>
  </si>
  <si>
    <t xml:space="preserve">Armorer 4 + Science 4 + Nuclear Physicist 3</t>
  </si>
  <si>
    <t xml:space="preserve">X-01</t>
  </si>
  <si>
    <t xml:space="preserve">X-02 (CC)</t>
  </si>
  <si>
    <t xml:space="preserve">Hellfire (CC)</t>
  </si>
  <si>
    <t xml:space="preserve">X-03</t>
  </si>
  <si>
    <t xml:space="preserve">Has fire resistance as well, but base game weapons don’t use that damage type</t>
  </si>
  <si>
    <t xml:space="preserve">T-65</t>
  </si>
  <si>
    <t xml:space="preserve">Ultracite</t>
  </si>
  <si>
    <t xml:space="preserve">Repair and modification is difficult, since it requires Ultracite</t>
  </si>
  <si>
    <t xml:space="preserve">Classic Advanced</t>
  </si>
  <si>
    <t xml:space="preserve">Level</t>
  </si>
  <si>
    <t xml:space="preserve">X-02 CC</t>
  </si>
  <si>
    <t xml:space="preserve">Mixed</t>
  </si>
  <si>
    <t xml:space="preserve">Excavator Mixed</t>
  </si>
  <si>
    <t xml:space="preserve">Maximum Possible</t>
  </si>
  <si>
    <t xml:space="preserve">Common Maximum</t>
  </si>
  <si>
    <t xml:space="preserve">Mixed Set Additions</t>
  </si>
  <si>
    <t xml:space="preserve">Raider, Excavator, T-45</t>
  </si>
  <si>
    <t xml:space="preserve">T-60, Horse</t>
  </si>
  <si>
    <t xml:space="preserve">X-02 CC, X-01, X-03</t>
  </si>
  <si>
    <t xml:space="preserve">T-65 (Arms and Legs, Helm for Excavator)</t>
  </si>
  <si>
    <t xml:space="preserve">Starting Lining:</t>
  </si>
  <si>
    <t xml:space="preserve">A</t>
  </si>
  <si>
    <t xml:space="preserve">Last Lining:</t>
  </si>
  <si>
    <t xml:space="preserve">F</t>
  </si>
  <si>
    <t xml:space="preserve">B</t>
  </si>
  <si>
    <t xml:space="preserve">T-51/T-51c</t>
  </si>
  <si>
    <t xml:space="preserve">C</t>
  </si>
  <si>
    <t xml:space="preserve">D</t>
  </si>
  <si>
    <t xml:space="preserve">E</t>
  </si>
  <si>
    <r>
      <rPr>
        <sz val="10"/>
        <rFont val="Arial"/>
        <family val="2"/>
      </rPr>
      <t xml:space="preserve">F + </t>
    </r>
    <r>
      <rPr>
        <b val="true"/>
        <sz val="10"/>
        <rFont val="Arial"/>
        <family val="2"/>
      </rPr>
      <t xml:space="preserve">Tesla</t>
    </r>
  </si>
  <si>
    <r>
      <rPr>
        <sz val="10"/>
        <rFont val="Arial"/>
        <family val="2"/>
      </rPr>
      <t xml:space="preserve">E + </t>
    </r>
    <r>
      <rPr>
        <b val="true"/>
        <sz val="10"/>
        <rFont val="Arial"/>
        <family val="2"/>
      </rPr>
      <t xml:space="preserve">Tesla</t>
    </r>
  </si>
  <si>
    <t xml:space="preserve">I-01</t>
  </si>
  <si>
    <t xml:space="preserve">Knight:</t>
  </si>
  <si>
    <t xml:space="preserve">B-F</t>
  </si>
  <si>
    <t xml:space="preserve">Knight Captain:</t>
  </si>
  <si>
    <t xml:space="preserve">Paladin:</t>
  </si>
  <si>
    <t xml:space="preserve">AWKCR BPAO</t>
  </si>
  <si>
    <t xml:space="preserve">Raiders (Max)</t>
  </si>
  <si>
    <t xml:space="preserve">Raiders (Common)</t>
  </si>
  <si>
    <t xml:space="preserve">Gunners (Legendary)</t>
  </si>
  <si>
    <t xml:space="preserve">Gunners (Common)</t>
  </si>
  <si>
    <t xml:space="preserve">Brotherhood of Steel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</si>
</sst>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8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2"/>
    </font>
    <font>
      <b val="true"/>
      <sz val="10"/>
      <name val="Arial"/>
      <family val="2"/>
    </font>
    <font>
      <sz val="10"/>
      <color rgb="FF000000"/>
      <name val="Arial"/>
      <family val="2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DDDDD"/>
        <bgColor rgb="FFEEEEEE"/>
      </patternFill>
    </fill>
    <fill>
      <patternFill patternType="solid">
        <fgColor rgb="FFEEEEEE"/>
        <bgColor rgb="FFDDDDDD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 style="thin"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2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3" xfId="20"/>
  </cellStyle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AECF00"/>
      <rgbColor rgb="FFFFD320"/>
      <rgbColor rgb="FFFF950E"/>
      <rgbColor rgb="FFFF420E"/>
      <rgbColor rgb="FF666699"/>
      <rgbColor rgb="FF969696"/>
      <rgbColor rgb="FF004586"/>
      <rgbColor rgb="FF579D1C"/>
      <rgbColor rgb="FF003300"/>
      <rgbColor rgb="FF314004"/>
      <rgbColor rgb="FF993300"/>
      <rgbColor rgb="FF993366"/>
      <rgbColor rgb="FF4B1F6F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charts/chart28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'Leveled Power Increase - Raider'!$B$1</c:f>
              <c:strCache>
                <c:ptCount val="1"/>
                <c:pt idx="0">
                  <c:v>Excavator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Raider'!$A$2:$A$12</c:f>
              <c:strCache>
                <c:ptCount val="11"/>
                <c:pt idx="0">
                  <c:v>11</c:v>
                </c:pt>
                <c:pt idx="1">
                  <c:v>15</c:v>
                </c:pt>
                <c:pt idx="2">
                  <c:v>18</c:v>
                </c:pt>
                <c:pt idx="3">
                  <c:v>22</c:v>
                </c:pt>
                <c:pt idx="4">
                  <c:v>25</c:v>
                </c:pt>
                <c:pt idx="5">
                  <c:v>28</c:v>
                </c:pt>
                <c:pt idx="6">
                  <c:v>32</c:v>
                </c:pt>
                <c:pt idx="7">
                  <c:v>39</c:v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</c:strCache>
            </c:strRef>
          </c:cat>
          <c:val>
            <c:numRef>
              <c:f>'Leveled Power Increase - Raider'!$B$2:$B$12</c:f>
              <c:numCache>
                <c:formatCode>General</c:formatCode>
                <c:ptCount val="11"/>
                <c:pt idx="0">
                  <c:v>570</c:v>
                </c:pt>
                <c:pt idx="1">
                  <c:v>810</c:v>
                </c:pt>
                <c:pt idx="2">
                  <c:v>1050</c:v>
                </c:pt>
                <c:pt idx="3">
                  <c:v>1290</c:v>
                </c:pt>
                <c:pt idx="4">
                  <c:v>1530</c:v>
                </c:pt>
                <c:pt idx="5">
                  <c:v>1770</c:v>
                </c:pt>
                <c:pt idx="6">
                  <c:v>1770</c:v>
                </c:pt>
                <c:pt idx="7">
                  <c:v>1770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'Leveled Power Increase - Raider'!$C$1</c:f>
              <c:strCache>
                <c:ptCount val="1"/>
                <c:pt idx="0">
                  <c:v>Raider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Raider'!$A$2:$A$12</c:f>
              <c:strCache>
                <c:ptCount val="11"/>
                <c:pt idx="0">
                  <c:v>11</c:v>
                </c:pt>
                <c:pt idx="1">
                  <c:v>15</c:v>
                </c:pt>
                <c:pt idx="2">
                  <c:v>18</c:v>
                </c:pt>
                <c:pt idx="3">
                  <c:v>22</c:v>
                </c:pt>
                <c:pt idx="4">
                  <c:v>25</c:v>
                </c:pt>
                <c:pt idx="5">
                  <c:v>28</c:v>
                </c:pt>
                <c:pt idx="6">
                  <c:v>32</c:v>
                </c:pt>
                <c:pt idx="7">
                  <c:v>39</c:v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</c:strCache>
            </c:strRef>
          </c:cat>
          <c:val>
            <c:numRef>
              <c:f>'Leveled Power Increase - Raider'!$C$2:$C$12</c:f>
              <c:numCache>
                <c:formatCode>General</c:formatCode>
                <c:ptCount val="11"/>
                <c:pt idx="0">
                  <c:v>870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'Leveled Power Increase - Raider'!$D$1</c:f>
              <c:strCache>
                <c:ptCount val="1"/>
                <c:pt idx="0">
                  <c:v>T-45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Raider'!$A$2:$A$12</c:f>
              <c:strCache>
                <c:ptCount val="11"/>
                <c:pt idx="0">
                  <c:v>11</c:v>
                </c:pt>
                <c:pt idx="1">
                  <c:v>15</c:v>
                </c:pt>
                <c:pt idx="2">
                  <c:v>18</c:v>
                </c:pt>
                <c:pt idx="3">
                  <c:v>22</c:v>
                </c:pt>
                <c:pt idx="4">
                  <c:v>25</c:v>
                </c:pt>
                <c:pt idx="5">
                  <c:v>28</c:v>
                </c:pt>
                <c:pt idx="6">
                  <c:v>32</c:v>
                </c:pt>
                <c:pt idx="7">
                  <c:v>39</c:v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</c:strCache>
            </c:strRef>
          </c:cat>
          <c:val>
            <c:numRef>
              <c:f>'Leveled Power Increase - Raider'!$D$2:$D$12</c:f>
              <c:numCache>
                <c:formatCode>General</c:formatCode>
                <c:ptCount val="11"/>
                <c:pt idx="0">
                  <c:v>810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'Leveled Power Increase - Raider'!$E$1</c:f>
              <c:strCache>
                <c:ptCount val="1"/>
                <c:pt idx="0">
                  <c:v>T-51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Raider'!$A$2:$A$12</c:f>
              <c:strCache>
                <c:ptCount val="11"/>
                <c:pt idx="0">
                  <c:v>11</c:v>
                </c:pt>
                <c:pt idx="1">
                  <c:v>15</c:v>
                </c:pt>
                <c:pt idx="2">
                  <c:v>18</c:v>
                </c:pt>
                <c:pt idx="3">
                  <c:v>22</c:v>
                </c:pt>
                <c:pt idx="4">
                  <c:v>25</c:v>
                </c:pt>
                <c:pt idx="5">
                  <c:v>28</c:v>
                </c:pt>
                <c:pt idx="6">
                  <c:v>32</c:v>
                </c:pt>
                <c:pt idx="7">
                  <c:v>39</c:v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</c:strCache>
            </c:strRef>
          </c:cat>
          <c:val>
            <c:numRef>
              <c:f>'Leveled Power Increase - Raider'!$E$2:$E$12</c:f>
              <c:numCache>
                <c:formatCode>General</c:formatCode>
                <c:ptCount val="11"/>
                <c:pt idx="2">
                  <c:v>1230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'Leveled Power Increase - Raider'!$F$1</c:f>
              <c:strCache>
                <c:ptCount val="1"/>
                <c:pt idx="0">
                  <c:v>T-60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Raider'!$A$2:$A$12</c:f>
              <c:strCache>
                <c:ptCount val="11"/>
                <c:pt idx="0">
                  <c:v>11</c:v>
                </c:pt>
                <c:pt idx="1">
                  <c:v>15</c:v>
                </c:pt>
                <c:pt idx="2">
                  <c:v>18</c:v>
                </c:pt>
                <c:pt idx="3">
                  <c:v>22</c:v>
                </c:pt>
                <c:pt idx="4">
                  <c:v>25</c:v>
                </c:pt>
                <c:pt idx="5">
                  <c:v>28</c:v>
                </c:pt>
                <c:pt idx="6">
                  <c:v>32</c:v>
                </c:pt>
                <c:pt idx="7">
                  <c:v>39</c:v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</c:strCache>
            </c:strRef>
          </c:cat>
          <c:val>
            <c:numRef>
              <c:f>'Leveled Power Increase - Raider'!$F$2:$F$12</c:f>
              <c:numCache>
                <c:formatCode>General</c:formatCode>
                <c:ptCount val="11"/>
                <c:pt idx="4">
                  <c:v>1625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'Leveled Power Increase - Raider'!$G$1</c:f>
              <c:strCache>
                <c:ptCount val="1"/>
                <c:pt idx="0">
                  <c:v>X-02 CC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Raider'!$A$2:$A$12</c:f>
              <c:strCache>
                <c:ptCount val="11"/>
                <c:pt idx="0">
                  <c:v>11</c:v>
                </c:pt>
                <c:pt idx="1">
                  <c:v>15</c:v>
                </c:pt>
                <c:pt idx="2">
                  <c:v>18</c:v>
                </c:pt>
                <c:pt idx="3">
                  <c:v>22</c:v>
                </c:pt>
                <c:pt idx="4">
                  <c:v>25</c:v>
                </c:pt>
                <c:pt idx="5">
                  <c:v>28</c:v>
                </c:pt>
                <c:pt idx="6">
                  <c:v>32</c:v>
                </c:pt>
                <c:pt idx="7">
                  <c:v>39</c:v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</c:strCache>
            </c:strRef>
          </c:cat>
          <c:val>
            <c:numRef>
              <c:f>'Leveled Power Increase - Raider'!$G$2:$G$12</c:f>
              <c:numCache>
                <c:formatCode>General</c:formatCode>
                <c:ptCount val="11"/>
                <c:pt idx="6">
                  <c:v>2010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'Leveled Power Increase - Raider'!$H$1</c:f>
              <c:strCache>
                <c:ptCount val="1"/>
                <c:pt idx="0">
                  <c:v>Mixed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Raider'!$A$2:$A$12</c:f>
              <c:strCache>
                <c:ptCount val="11"/>
                <c:pt idx="0">
                  <c:v>11</c:v>
                </c:pt>
                <c:pt idx="1">
                  <c:v>15</c:v>
                </c:pt>
                <c:pt idx="2">
                  <c:v>18</c:v>
                </c:pt>
                <c:pt idx="3">
                  <c:v>22</c:v>
                </c:pt>
                <c:pt idx="4">
                  <c:v>25</c:v>
                </c:pt>
                <c:pt idx="5">
                  <c:v>28</c:v>
                </c:pt>
                <c:pt idx="6">
                  <c:v>32</c:v>
                </c:pt>
                <c:pt idx="7">
                  <c:v>39</c:v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</c:strCache>
            </c:strRef>
          </c:cat>
          <c:val>
            <c:numRef>
              <c:f>'Leveled Power Increase - Raider'!$H$2:$H$12</c:f>
              <c:numCache>
                <c:formatCode>General</c:formatCode>
                <c:ptCount val="11"/>
                <c:pt idx="0">
                  <c:v>870</c:v>
                </c:pt>
                <c:pt idx="1">
                  <c:v>870</c:v>
                </c:pt>
                <c:pt idx="2">
                  <c:v>1230</c:v>
                </c:pt>
                <c:pt idx="3">
                  <c:v>1230</c:v>
                </c:pt>
                <c:pt idx="4">
                  <c:v>1625</c:v>
                </c:pt>
                <c:pt idx="5">
                  <c:v>1625</c:v>
                </c:pt>
                <c:pt idx="6">
                  <c:v>2010</c:v>
                </c:pt>
                <c:pt idx="7">
                  <c:v>2280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'Leveled Power Increase - Raider'!$I$1</c:f>
              <c:strCache>
                <c:ptCount val="1"/>
                <c:pt idx="0">
                  <c:v>Excavator Mixed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square"/>
            <c:size val="8"/>
            <c:spPr>
              <a:solidFill>
                <a:srgbClr val="aecf00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Raider'!$A$2:$A$12</c:f>
              <c:strCache>
                <c:ptCount val="11"/>
                <c:pt idx="0">
                  <c:v>11</c:v>
                </c:pt>
                <c:pt idx="1">
                  <c:v>15</c:v>
                </c:pt>
                <c:pt idx="2">
                  <c:v>18</c:v>
                </c:pt>
                <c:pt idx="3">
                  <c:v>22</c:v>
                </c:pt>
                <c:pt idx="4">
                  <c:v>25</c:v>
                </c:pt>
                <c:pt idx="5">
                  <c:v>28</c:v>
                </c:pt>
                <c:pt idx="6">
                  <c:v>32</c:v>
                </c:pt>
                <c:pt idx="7">
                  <c:v>39</c:v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</c:strCache>
            </c:strRef>
          </c:cat>
          <c:val>
            <c:numRef>
              <c:f>'Leveled Power Increase - Raider'!$I$2:$I$12</c:f>
              <c:numCache>
                <c:formatCode>General</c:formatCode>
                <c:ptCount val="11"/>
                <c:pt idx="0">
                  <c:v>690</c:v>
                </c:pt>
                <c:pt idx="1">
                  <c:v>730</c:v>
                </c:pt>
                <c:pt idx="2">
                  <c:v>1050</c:v>
                </c:pt>
                <c:pt idx="3">
                  <c:v>1090</c:v>
                </c:pt>
                <c:pt idx="4">
                  <c:v>1390</c:v>
                </c:pt>
                <c:pt idx="5">
                  <c:v>1430</c:v>
                </c:pt>
                <c:pt idx="6">
                  <c:v>1770</c:v>
                </c:pt>
                <c:pt idx="7">
                  <c:v>2220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27331801"/>
        <c:axId val="95526515"/>
      </c:lineChart>
      <c:catAx>
        <c:axId val="2733180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95526515"/>
        <c:crosses val="autoZero"/>
        <c:auto val="1"/>
        <c:lblAlgn val="ctr"/>
        <c:lblOffset val="100"/>
        <c:noMultiLvlLbl val="0"/>
      </c:catAx>
      <c:valAx>
        <c:axId val="9552651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27331801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28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'Leveled Power Increase - Gunner'!$B$1</c:f>
              <c:strCache>
                <c:ptCount val="1"/>
                <c:pt idx="0">
                  <c:v>T-45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Gunner'!$A$2:$A$15</c:f>
              <c:strCache>
                <c:ptCount val="14"/>
                <c:pt idx="0">
                  <c:v>18</c:v>
                </c:pt>
                <c:pt idx="1">
                  <c:v>25</c:v>
                </c:pt>
                <c:pt idx="2">
                  <c:v>32</c:v>
                </c:pt>
                <c:pt idx="3">
                  <c:v>39</c:v>
                </c:pt>
                <c:pt idx="4">
                  <c:v>46</c:v>
                </c:pt>
                <c:pt idx="5">
                  <c:v>50</c:v>
                </c:pt>
                <c:pt idx="6">
                  <c:v>53</c:v>
                </c:pt>
                <c:pt idx="7">
                  <c:v>60</c:v>
                </c:pt>
                <c:pt idx="8">
                  <c:v>67</c:v>
                </c:pt>
                <c:pt idx="9">
                  <c:v>74</c:v>
                </c:pt>
                <c:pt idx="10">
                  <c:v>81</c:v>
                </c:pt>
                <c:pt idx="11">
                  <c:v>88</c:v>
                </c:pt>
                <c:pt idx="12">
                  <c:v/>
                </c:pt>
                <c:pt idx="13">
                  <c:v/>
                </c:pt>
              </c:strCache>
            </c:strRef>
          </c:cat>
          <c:val>
            <c:numRef>
              <c:f>'Leveled Power Increase - Gunner'!$B$2:$B$15</c:f>
              <c:numCache>
                <c:formatCode>General</c:formatCode>
                <c:ptCount val="14"/>
                <c:pt idx="0">
                  <c:v>1290</c:v>
                </c:pt>
                <c:pt idx="1">
                  <c:v>1530</c:v>
                </c:pt>
                <c:pt idx="2">
                  <c:v>1770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'Leveled Power Increase - Gunner'!$C$1</c:f>
              <c:strCache>
                <c:ptCount val="1"/>
                <c:pt idx="0">
                  <c:v>T-51/T-51c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Gunner'!$A$2:$A$15</c:f>
              <c:strCache>
                <c:ptCount val="14"/>
                <c:pt idx="0">
                  <c:v>18</c:v>
                </c:pt>
                <c:pt idx="1">
                  <c:v>25</c:v>
                </c:pt>
                <c:pt idx="2">
                  <c:v>32</c:v>
                </c:pt>
                <c:pt idx="3">
                  <c:v>39</c:v>
                </c:pt>
                <c:pt idx="4">
                  <c:v>46</c:v>
                </c:pt>
                <c:pt idx="5">
                  <c:v>50</c:v>
                </c:pt>
                <c:pt idx="6">
                  <c:v>53</c:v>
                </c:pt>
                <c:pt idx="7">
                  <c:v>60</c:v>
                </c:pt>
                <c:pt idx="8">
                  <c:v>67</c:v>
                </c:pt>
                <c:pt idx="9">
                  <c:v>74</c:v>
                </c:pt>
                <c:pt idx="10">
                  <c:v>81</c:v>
                </c:pt>
                <c:pt idx="11">
                  <c:v>88</c:v>
                </c:pt>
                <c:pt idx="12">
                  <c:v/>
                </c:pt>
                <c:pt idx="13">
                  <c:v/>
                </c:pt>
              </c:strCache>
            </c:strRef>
          </c:cat>
          <c:val>
            <c:numRef>
              <c:f>'Leveled Power Increase - Gunner'!$C$2:$C$15</c:f>
              <c:numCache>
                <c:formatCode>General</c:formatCode>
                <c:ptCount val="14"/>
                <c:pt idx="0">
                  <c:v>1470</c:v>
                </c:pt>
                <c:pt idx="1">
                  <c:v>1710</c:v>
                </c:pt>
                <c:pt idx="2">
                  <c:v>1950</c:v>
                </c:pt>
                <c:pt idx="3">
                  <c:v>2190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'Leveled Power Increase - Gunner'!$D$1</c:f>
              <c:strCache>
                <c:ptCount val="1"/>
                <c:pt idx="0">
                  <c:v>X-02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Gunner'!$A$2:$A$15</c:f>
              <c:strCache>
                <c:ptCount val="14"/>
                <c:pt idx="0">
                  <c:v>18</c:v>
                </c:pt>
                <c:pt idx="1">
                  <c:v>25</c:v>
                </c:pt>
                <c:pt idx="2">
                  <c:v>32</c:v>
                </c:pt>
                <c:pt idx="3">
                  <c:v>39</c:v>
                </c:pt>
                <c:pt idx="4">
                  <c:v>46</c:v>
                </c:pt>
                <c:pt idx="5">
                  <c:v>50</c:v>
                </c:pt>
                <c:pt idx="6">
                  <c:v>53</c:v>
                </c:pt>
                <c:pt idx="7">
                  <c:v>60</c:v>
                </c:pt>
                <c:pt idx="8">
                  <c:v>67</c:v>
                </c:pt>
                <c:pt idx="9">
                  <c:v>74</c:v>
                </c:pt>
                <c:pt idx="10">
                  <c:v>81</c:v>
                </c:pt>
                <c:pt idx="11">
                  <c:v>88</c:v>
                </c:pt>
                <c:pt idx="12">
                  <c:v/>
                </c:pt>
                <c:pt idx="13">
                  <c:v/>
                </c:pt>
              </c:strCache>
            </c:strRef>
          </c:cat>
          <c:val>
            <c:numRef>
              <c:f>'Leveled Power Increase - Gunner'!$D$2:$D$15</c:f>
              <c:numCache>
                <c:formatCode>General</c:formatCode>
                <c:ptCount val="14"/>
                <c:pt idx="1">
                  <c:v>1890</c:v>
                </c:pt>
                <c:pt idx="2">
                  <c:v>2130</c:v>
                </c:pt>
                <c:pt idx="3">
                  <c:v>2370</c:v>
                </c:pt>
                <c:pt idx="4">
                  <c:v>2370</c:v>
                </c:pt>
                <c:pt idx="5">
                  <c:v>2970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'Leveled Power Increase - Gunner'!$E$1</c:f>
              <c:strCache>
                <c:ptCount val="1"/>
                <c:pt idx="0">
                  <c:v>T-60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Gunner'!$A$2:$A$15</c:f>
              <c:strCache>
                <c:ptCount val="14"/>
                <c:pt idx="0">
                  <c:v>18</c:v>
                </c:pt>
                <c:pt idx="1">
                  <c:v>25</c:v>
                </c:pt>
                <c:pt idx="2">
                  <c:v>32</c:v>
                </c:pt>
                <c:pt idx="3">
                  <c:v>39</c:v>
                </c:pt>
                <c:pt idx="4">
                  <c:v>46</c:v>
                </c:pt>
                <c:pt idx="5">
                  <c:v>50</c:v>
                </c:pt>
                <c:pt idx="6">
                  <c:v>53</c:v>
                </c:pt>
                <c:pt idx="7">
                  <c:v>60</c:v>
                </c:pt>
                <c:pt idx="8">
                  <c:v>67</c:v>
                </c:pt>
                <c:pt idx="9">
                  <c:v>74</c:v>
                </c:pt>
                <c:pt idx="10">
                  <c:v>81</c:v>
                </c:pt>
                <c:pt idx="11">
                  <c:v>88</c:v>
                </c:pt>
                <c:pt idx="12">
                  <c:v/>
                </c:pt>
                <c:pt idx="13">
                  <c:v/>
                </c:pt>
              </c:strCache>
            </c:strRef>
          </c:cat>
          <c:val>
            <c:numRef>
              <c:f>'Leveled Power Increase - Gunner'!$E$2:$E$15</c:f>
              <c:numCache>
                <c:formatCode>General</c:formatCode>
                <c:ptCount val="14"/>
                <c:pt idx="1">
                  <c:v>1865</c:v>
                </c:pt>
                <c:pt idx="2">
                  <c:v>2105</c:v>
                </c:pt>
                <c:pt idx="3">
                  <c:v>2345</c:v>
                </c:pt>
                <c:pt idx="4">
                  <c:v>2585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'Leveled Power Increase - Gunner'!$F$1</c:f>
              <c:strCache>
                <c:ptCount val="1"/>
                <c:pt idx="0">
                  <c:v>X-01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Gunner'!$A$2:$A$15</c:f>
              <c:strCache>
                <c:ptCount val="14"/>
                <c:pt idx="0">
                  <c:v>18</c:v>
                </c:pt>
                <c:pt idx="1">
                  <c:v>25</c:v>
                </c:pt>
                <c:pt idx="2">
                  <c:v>32</c:v>
                </c:pt>
                <c:pt idx="3">
                  <c:v>39</c:v>
                </c:pt>
                <c:pt idx="4">
                  <c:v>46</c:v>
                </c:pt>
                <c:pt idx="5">
                  <c:v>50</c:v>
                </c:pt>
                <c:pt idx="6">
                  <c:v>53</c:v>
                </c:pt>
                <c:pt idx="7">
                  <c:v>60</c:v>
                </c:pt>
                <c:pt idx="8">
                  <c:v>67</c:v>
                </c:pt>
                <c:pt idx="9">
                  <c:v>74</c:v>
                </c:pt>
                <c:pt idx="10">
                  <c:v>81</c:v>
                </c:pt>
                <c:pt idx="11">
                  <c:v>88</c:v>
                </c:pt>
                <c:pt idx="12">
                  <c:v/>
                </c:pt>
                <c:pt idx="13">
                  <c:v/>
                </c:pt>
              </c:strCache>
            </c:strRef>
          </c:cat>
          <c:val>
            <c:numRef>
              <c:f>'Leveled Power Increase - Gunner'!$F$2:$F$15</c:f>
              <c:numCache>
                <c:formatCode>General</c:formatCode>
                <c:ptCount val="14"/>
                <c:pt idx="2">
                  <c:v>2250</c:v>
                </c:pt>
                <c:pt idx="3">
                  <c:v>2490</c:v>
                </c:pt>
                <c:pt idx="4">
                  <c:v>2730</c:v>
                </c:pt>
                <c:pt idx="5">
                  <c:v>2970</c:v>
                </c:pt>
                <c:pt idx="6">
                  <c:v>2970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'Leveled Power Increase - Gunner'!$G$1</c:f>
              <c:strCache>
                <c:ptCount val="1"/>
                <c:pt idx="0">
                  <c:v>X-02 (CC)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Gunner'!$A$2:$A$15</c:f>
              <c:strCache>
                <c:ptCount val="14"/>
                <c:pt idx="0">
                  <c:v>18</c:v>
                </c:pt>
                <c:pt idx="1">
                  <c:v>25</c:v>
                </c:pt>
                <c:pt idx="2">
                  <c:v>32</c:v>
                </c:pt>
                <c:pt idx="3">
                  <c:v>39</c:v>
                </c:pt>
                <c:pt idx="4">
                  <c:v>46</c:v>
                </c:pt>
                <c:pt idx="5">
                  <c:v>50</c:v>
                </c:pt>
                <c:pt idx="6">
                  <c:v>53</c:v>
                </c:pt>
                <c:pt idx="7">
                  <c:v>60</c:v>
                </c:pt>
                <c:pt idx="8">
                  <c:v>67</c:v>
                </c:pt>
                <c:pt idx="9">
                  <c:v>74</c:v>
                </c:pt>
                <c:pt idx="10">
                  <c:v>81</c:v>
                </c:pt>
                <c:pt idx="11">
                  <c:v>88</c:v>
                </c:pt>
                <c:pt idx="12">
                  <c:v/>
                </c:pt>
                <c:pt idx="13">
                  <c:v/>
                </c:pt>
              </c:strCache>
            </c:strRef>
          </c:cat>
          <c:val>
            <c:numRef>
              <c:f>'Leveled Power Increase - Gunner'!$G$2:$G$15</c:f>
              <c:numCache>
                <c:formatCode>General</c:formatCode>
                <c:ptCount val="14"/>
                <c:pt idx="2">
                  <c:v>2260</c:v>
                </c:pt>
                <c:pt idx="3">
                  <c:v>2510</c:v>
                </c:pt>
                <c:pt idx="4">
                  <c:v>2760</c:v>
                </c:pt>
                <c:pt idx="5">
                  <c:v>2760</c:v>
                </c:pt>
                <c:pt idx="6">
                  <c:v>3010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'Leveled Power Increase - Gunner'!$H$1</c:f>
              <c:strCache>
                <c:ptCount val="1"/>
                <c:pt idx="0">
                  <c:v>Hellfire (CC)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Gunner'!$A$2:$A$15</c:f>
              <c:strCache>
                <c:ptCount val="14"/>
                <c:pt idx="0">
                  <c:v>18</c:v>
                </c:pt>
                <c:pt idx="1">
                  <c:v>25</c:v>
                </c:pt>
                <c:pt idx="2">
                  <c:v>32</c:v>
                </c:pt>
                <c:pt idx="3">
                  <c:v>39</c:v>
                </c:pt>
                <c:pt idx="4">
                  <c:v>46</c:v>
                </c:pt>
                <c:pt idx="5">
                  <c:v>50</c:v>
                </c:pt>
                <c:pt idx="6">
                  <c:v>53</c:v>
                </c:pt>
                <c:pt idx="7">
                  <c:v>60</c:v>
                </c:pt>
                <c:pt idx="8">
                  <c:v>67</c:v>
                </c:pt>
                <c:pt idx="9">
                  <c:v>74</c:v>
                </c:pt>
                <c:pt idx="10">
                  <c:v>81</c:v>
                </c:pt>
                <c:pt idx="11">
                  <c:v>88</c:v>
                </c:pt>
                <c:pt idx="12">
                  <c:v/>
                </c:pt>
                <c:pt idx="13">
                  <c:v/>
                </c:pt>
              </c:strCache>
            </c:strRef>
          </c:cat>
          <c:val>
            <c:numRef>
              <c:f>'Leveled Power Increase - Gunner'!$H$2:$H$15</c:f>
              <c:numCache>
                <c:formatCode>General</c:formatCode>
                <c:ptCount val="14"/>
                <c:pt idx="2">
                  <c:v>2430</c:v>
                </c:pt>
                <c:pt idx="3">
                  <c:v>2430</c:v>
                </c:pt>
                <c:pt idx="4">
                  <c:v>2850</c:v>
                </c:pt>
                <c:pt idx="5">
                  <c:v>2850</c:v>
                </c:pt>
                <c:pt idx="6">
                  <c:v>2850</c:v>
                </c:pt>
                <c:pt idx="7">
                  <c:v>3270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'Leveled Power Increase - Gunner'!$I$1</c:f>
              <c:strCache>
                <c:ptCount val="1"/>
                <c:pt idx="0">
                  <c:v>X-03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square"/>
            <c:size val="8"/>
            <c:spPr>
              <a:solidFill>
                <a:srgbClr val="aecf00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Gunner'!$A$2:$A$15</c:f>
              <c:strCache>
                <c:ptCount val="14"/>
                <c:pt idx="0">
                  <c:v>18</c:v>
                </c:pt>
                <c:pt idx="1">
                  <c:v>25</c:v>
                </c:pt>
                <c:pt idx="2">
                  <c:v>32</c:v>
                </c:pt>
                <c:pt idx="3">
                  <c:v>39</c:v>
                </c:pt>
                <c:pt idx="4">
                  <c:v>46</c:v>
                </c:pt>
                <c:pt idx="5">
                  <c:v>50</c:v>
                </c:pt>
                <c:pt idx="6">
                  <c:v>53</c:v>
                </c:pt>
                <c:pt idx="7">
                  <c:v>60</c:v>
                </c:pt>
                <c:pt idx="8">
                  <c:v>67</c:v>
                </c:pt>
                <c:pt idx="9">
                  <c:v>74</c:v>
                </c:pt>
                <c:pt idx="10">
                  <c:v>81</c:v>
                </c:pt>
                <c:pt idx="11">
                  <c:v>88</c:v>
                </c:pt>
                <c:pt idx="12">
                  <c:v/>
                </c:pt>
                <c:pt idx="13">
                  <c:v/>
                </c:pt>
              </c:strCache>
            </c:strRef>
          </c:cat>
          <c:val>
            <c:numRef>
              <c:f>'Leveled Power Increase - Gunner'!$I$2:$I$15</c:f>
              <c:numCache>
                <c:formatCode>General</c:formatCode>
                <c:ptCount val="14"/>
                <c:pt idx="2">
                  <c:v>2405</c:v>
                </c:pt>
                <c:pt idx="3">
                  <c:v>2645</c:v>
                </c:pt>
                <c:pt idx="4">
                  <c:v>2885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'Leveled Power Increase - Gunner'!$J$1</c:f>
              <c:strCache>
                <c:ptCount val="1"/>
                <c:pt idx="0">
                  <c:v>T-65</c:v>
                </c:pt>
              </c:strCache>
            </c:strRef>
          </c:tx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circle"/>
            <c:size val="8"/>
            <c:spPr>
              <a:solidFill>
                <a:srgbClr val="4b1f6f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Gunner'!$A$2:$A$15</c:f>
              <c:strCache>
                <c:ptCount val="14"/>
                <c:pt idx="0">
                  <c:v>18</c:v>
                </c:pt>
                <c:pt idx="1">
                  <c:v>25</c:v>
                </c:pt>
                <c:pt idx="2">
                  <c:v>32</c:v>
                </c:pt>
                <c:pt idx="3">
                  <c:v>39</c:v>
                </c:pt>
                <c:pt idx="4">
                  <c:v>46</c:v>
                </c:pt>
                <c:pt idx="5">
                  <c:v>50</c:v>
                </c:pt>
                <c:pt idx="6">
                  <c:v>53</c:v>
                </c:pt>
                <c:pt idx="7">
                  <c:v>60</c:v>
                </c:pt>
                <c:pt idx="8">
                  <c:v>67</c:v>
                </c:pt>
                <c:pt idx="9">
                  <c:v>74</c:v>
                </c:pt>
                <c:pt idx="10">
                  <c:v>81</c:v>
                </c:pt>
                <c:pt idx="11">
                  <c:v>88</c:v>
                </c:pt>
                <c:pt idx="12">
                  <c:v/>
                </c:pt>
                <c:pt idx="13">
                  <c:v/>
                </c:pt>
              </c:strCache>
            </c:strRef>
          </c:cat>
          <c:val>
            <c:numRef>
              <c:f>'Leveled Power Increase - Gunner'!$J$2:$J$15</c:f>
              <c:numCache>
                <c:formatCode>General</c:formatCode>
                <c:ptCount val="14"/>
                <c:pt idx="3">
                  <c:v>2655</c:v>
                </c:pt>
                <c:pt idx="4">
                  <c:v>2895</c:v>
                </c:pt>
                <c:pt idx="5">
                  <c:v>2895</c:v>
                </c:pt>
                <c:pt idx="6">
                  <c:v>3135</c:v>
                </c:pt>
                <c:pt idx="7">
                  <c:v>3375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'Leveled Power Increase - Gunner'!$K$1</c:f>
              <c:strCache>
                <c:ptCount val="1"/>
                <c:pt idx="0">
                  <c:v>Classic Advanced</c:v>
                </c:pt>
              </c:strCache>
            </c:strRef>
          </c:tx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square"/>
            <c:size val="8"/>
            <c:spPr>
              <a:solidFill>
                <a:srgbClr val="ff950e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Gunner'!$A$2:$A$15</c:f>
              <c:strCache>
                <c:ptCount val="14"/>
                <c:pt idx="0">
                  <c:v>18</c:v>
                </c:pt>
                <c:pt idx="1">
                  <c:v>25</c:v>
                </c:pt>
                <c:pt idx="2">
                  <c:v>32</c:v>
                </c:pt>
                <c:pt idx="3">
                  <c:v>39</c:v>
                </c:pt>
                <c:pt idx="4">
                  <c:v>46</c:v>
                </c:pt>
                <c:pt idx="5">
                  <c:v>50</c:v>
                </c:pt>
                <c:pt idx="6">
                  <c:v>53</c:v>
                </c:pt>
                <c:pt idx="7">
                  <c:v>60</c:v>
                </c:pt>
                <c:pt idx="8">
                  <c:v>67</c:v>
                </c:pt>
                <c:pt idx="9">
                  <c:v>74</c:v>
                </c:pt>
                <c:pt idx="10">
                  <c:v>81</c:v>
                </c:pt>
                <c:pt idx="11">
                  <c:v>88</c:v>
                </c:pt>
                <c:pt idx="12">
                  <c:v/>
                </c:pt>
                <c:pt idx="13">
                  <c:v/>
                </c:pt>
              </c:strCache>
            </c:strRef>
          </c:cat>
          <c:val>
            <c:numRef>
              <c:f>'Leveled Power Increase - Gunner'!$K$2:$K$15</c:f>
              <c:numCache>
                <c:formatCode>General</c:formatCode>
                <c:ptCount val="14"/>
                <c:pt idx="4">
                  <c:v>3050</c:v>
                </c:pt>
                <c:pt idx="5">
                  <c:v>3050</c:v>
                </c:pt>
                <c:pt idx="6">
                  <c:v>3290</c:v>
                </c:pt>
                <c:pt idx="7">
                  <c:v>3530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69415773"/>
        <c:axId val="24139525"/>
      </c:lineChart>
      <c:catAx>
        <c:axId val="69415773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24139525"/>
        <c:crosses val="autoZero"/>
        <c:auto val="1"/>
        <c:lblAlgn val="ctr"/>
        <c:lblOffset val="100"/>
        <c:noMultiLvlLbl val="0"/>
      </c:catAx>
      <c:valAx>
        <c:axId val="2413952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69415773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28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'Leveled Power Increase - Instit'!$B$1</c:f>
              <c:strCache>
                <c:ptCount val="1"/>
                <c:pt idx="0">
                  <c:v>I-01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Instit'!$A$2:$A$9</c:f>
              <c:strCache>
                <c:ptCount val="8"/>
                <c:pt idx="0">
                  <c:v>25</c:v>
                </c:pt>
                <c:pt idx="1">
                  <c:v>29</c:v>
                </c:pt>
                <c:pt idx="2">
                  <c:v>32</c:v>
                </c:pt>
                <c:pt idx="3">
                  <c:v>36</c:v>
                </c:pt>
                <c:pt idx="4">
                  <c:v>39</c:v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</c:strCache>
            </c:strRef>
          </c:cat>
          <c:val>
            <c:numRef>
              <c:f>'Leveled Power Increase - Instit'!$B$2:$B$9</c:f>
              <c:numCache>
                <c:formatCode>General</c:formatCode>
                <c:ptCount val="8"/>
                <c:pt idx="0">
                  <c:v>1605</c:v>
                </c:pt>
                <c:pt idx="1">
                  <c:v>1805</c:v>
                </c:pt>
                <c:pt idx="2">
                  <c:v>2005</c:v>
                </c:pt>
                <c:pt idx="3">
                  <c:v>2205</c:v>
                </c:pt>
                <c:pt idx="4">
                  <c:v>2405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44113594"/>
        <c:axId val="82261013"/>
      </c:lineChart>
      <c:catAx>
        <c:axId val="4411359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82261013"/>
        <c:crosses val="autoZero"/>
        <c:auto val="1"/>
        <c:lblAlgn val="ctr"/>
        <c:lblOffset val="100"/>
        <c:noMultiLvlLbl val="0"/>
      </c:catAx>
      <c:valAx>
        <c:axId val="82261013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4411359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28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'Leveled Power Increase - BoS'!$B$1</c:f>
              <c:strCache>
                <c:ptCount val="1"/>
                <c:pt idx="0">
                  <c:v>T-45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BoS'!$A$2:$A$14</c:f>
              <c:strCache>
                <c:ptCount val="13"/>
                <c:pt idx="0">
                  <c:v>1</c:v>
                </c:pt>
                <c:pt idx="1">
                  <c:v>25</c:v>
                </c:pt>
                <c:pt idx="2">
                  <c:v>32</c:v>
                </c:pt>
                <c:pt idx="3">
                  <c:v>39</c:v>
                </c:pt>
                <c:pt idx="4">
                  <c:v>46</c:v>
                </c:pt>
                <c:pt idx="5">
                  <c:v>53</c:v>
                </c:pt>
                <c:pt idx="6">
                  <c:v>60</c:v>
                </c:pt>
                <c:pt idx="7">
                  <c:v>67</c:v>
                </c:pt>
                <c:pt idx="8">
                  <c:v>74</c:v>
                </c:pt>
                <c:pt idx="9">
                  <c:v>81</c:v>
                </c:pt>
                <c:pt idx="10">
                  <c:v>88</c:v>
                </c:pt>
                <c:pt idx="11">
                  <c:v>95</c:v>
                </c:pt>
                <c:pt idx="12">
                  <c:v/>
                </c:pt>
              </c:strCache>
            </c:strRef>
          </c:cat>
          <c:val>
            <c:numRef>
              <c:f>'Leveled Power Increase - BoS'!$B$2:$B$14</c:f>
              <c:numCache>
                <c:formatCode>General</c:formatCode>
                <c:ptCount val="13"/>
                <c:pt idx="0">
                  <c:v>930</c:v>
                </c:pt>
                <c:pt idx="1">
                  <c:v>1770</c:v>
                </c:pt>
                <c:pt idx="2">
                  <c:v>2010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'Leveled Power Increase - BoS'!$C$1</c:f>
              <c:strCache>
                <c:ptCount val="1"/>
                <c:pt idx="0">
                  <c:v>T-51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BoS'!$A$2:$A$14</c:f>
              <c:strCache>
                <c:ptCount val="13"/>
                <c:pt idx="0">
                  <c:v>1</c:v>
                </c:pt>
                <c:pt idx="1">
                  <c:v>25</c:v>
                </c:pt>
                <c:pt idx="2">
                  <c:v>32</c:v>
                </c:pt>
                <c:pt idx="3">
                  <c:v>39</c:v>
                </c:pt>
                <c:pt idx="4">
                  <c:v>46</c:v>
                </c:pt>
                <c:pt idx="5">
                  <c:v>53</c:v>
                </c:pt>
                <c:pt idx="6">
                  <c:v>60</c:v>
                </c:pt>
                <c:pt idx="7">
                  <c:v>67</c:v>
                </c:pt>
                <c:pt idx="8">
                  <c:v>74</c:v>
                </c:pt>
                <c:pt idx="9">
                  <c:v>81</c:v>
                </c:pt>
                <c:pt idx="10">
                  <c:v>88</c:v>
                </c:pt>
                <c:pt idx="11">
                  <c:v>95</c:v>
                </c:pt>
                <c:pt idx="12">
                  <c:v/>
                </c:pt>
              </c:strCache>
            </c:strRef>
          </c:cat>
          <c:val>
            <c:numRef>
              <c:f>'Leveled Power Increase - BoS'!$C$2:$C$14</c:f>
              <c:numCache>
                <c:formatCode>General</c:formatCode>
                <c:ptCount val="13"/>
                <c:pt idx="0">
                  <c:v>1470</c:v>
                </c:pt>
                <c:pt idx="1">
                  <c:v>1710</c:v>
                </c:pt>
                <c:pt idx="2">
                  <c:v>1950</c:v>
                </c:pt>
                <c:pt idx="3">
                  <c:v>1950</c:v>
                </c:pt>
                <c:pt idx="4">
                  <c:v>2190</c:v>
                </c:pt>
                <c:pt idx="5">
                  <c:v>2430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'Leveled Power Increase - BoS'!$D$1</c:f>
              <c:strCache>
                <c:ptCount val="1"/>
                <c:pt idx="0">
                  <c:v>X-02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BoS'!$A$2:$A$14</c:f>
              <c:strCache>
                <c:ptCount val="13"/>
                <c:pt idx="0">
                  <c:v>1</c:v>
                </c:pt>
                <c:pt idx="1">
                  <c:v>25</c:v>
                </c:pt>
                <c:pt idx="2">
                  <c:v>32</c:v>
                </c:pt>
                <c:pt idx="3">
                  <c:v>39</c:v>
                </c:pt>
                <c:pt idx="4">
                  <c:v>46</c:v>
                </c:pt>
                <c:pt idx="5">
                  <c:v>53</c:v>
                </c:pt>
                <c:pt idx="6">
                  <c:v>60</c:v>
                </c:pt>
                <c:pt idx="7">
                  <c:v>67</c:v>
                </c:pt>
                <c:pt idx="8">
                  <c:v>74</c:v>
                </c:pt>
                <c:pt idx="9">
                  <c:v>81</c:v>
                </c:pt>
                <c:pt idx="10">
                  <c:v>88</c:v>
                </c:pt>
                <c:pt idx="11">
                  <c:v>95</c:v>
                </c:pt>
                <c:pt idx="12">
                  <c:v/>
                </c:pt>
              </c:strCache>
            </c:strRef>
          </c:cat>
          <c:val>
            <c:numRef>
              <c:f>'Leveled Power Increase - BoS'!$D$2:$D$14</c:f>
              <c:numCache>
                <c:formatCode>General</c:formatCode>
                <c:ptCount val="13"/>
                <c:pt idx="0">
                  <c:v>2370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'Leveled Power Increase - BoS'!$E$1</c:f>
              <c:strCache>
                <c:ptCount val="1"/>
                <c:pt idx="0">
                  <c:v>T-60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BoS'!$A$2:$A$14</c:f>
              <c:strCache>
                <c:ptCount val="13"/>
                <c:pt idx="0">
                  <c:v>1</c:v>
                </c:pt>
                <c:pt idx="1">
                  <c:v>25</c:v>
                </c:pt>
                <c:pt idx="2">
                  <c:v>32</c:v>
                </c:pt>
                <c:pt idx="3">
                  <c:v>39</c:v>
                </c:pt>
                <c:pt idx="4">
                  <c:v>46</c:v>
                </c:pt>
                <c:pt idx="5">
                  <c:v>53</c:v>
                </c:pt>
                <c:pt idx="6">
                  <c:v>60</c:v>
                </c:pt>
                <c:pt idx="7">
                  <c:v>67</c:v>
                </c:pt>
                <c:pt idx="8">
                  <c:v>74</c:v>
                </c:pt>
                <c:pt idx="9">
                  <c:v>81</c:v>
                </c:pt>
                <c:pt idx="10">
                  <c:v>88</c:v>
                </c:pt>
                <c:pt idx="11">
                  <c:v>95</c:v>
                </c:pt>
                <c:pt idx="12">
                  <c:v/>
                </c:pt>
              </c:strCache>
            </c:strRef>
          </c:cat>
          <c:val>
            <c:numRef>
              <c:f>'Leveled Power Increase - BoS'!$E$2:$E$14</c:f>
              <c:numCache>
                <c:formatCode>General</c:formatCode>
                <c:ptCount val="13"/>
                <c:pt idx="0">
                  <c:v>2345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'Leveled Power Increase - BoS'!$F$1</c:f>
              <c:strCache>
                <c:ptCount val="1"/>
                <c:pt idx="0">
                  <c:v>X-01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BoS'!$A$2:$A$14</c:f>
              <c:strCache>
                <c:ptCount val="13"/>
                <c:pt idx="0">
                  <c:v>1</c:v>
                </c:pt>
                <c:pt idx="1">
                  <c:v>25</c:v>
                </c:pt>
                <c:pt idx="2">
                  <c:v>32</c:v>
                </c:pt>
                <c:pt idx="3">
                  <c:v>39</c:v>
                </c:pt>
                <c:pt idx="4">
                  <c:v>46</c:v>
                </c:pt>
                <c:pt idx="5">
                  <c:v>53</c:v>
                </c:pt>
                <c:pt idx="6">
                  <c:v>60</c:v>
                </c:pt>
                <c:pt idx="7">
                  <c:v>67</c:v>
                </c:pt>
                <c:pt idx="8">
                  <c:v>74</c:v>
                </c:pt>
                <c:pt idx="9">
                  <c:v>81</c:v>
                </c:pt>
                <c:pt idx="10">
                  <c:v>88</c:v>
                </c:pt>
                <c:pt idx="11">
                  <c:v>95</c:v>
                </c:pt>
                <c:pt idx="12">
                  <c:v/>
                </c:pt>
              </c:strCache>
            </c:strRef>
          </c:cat>
          <c:val>
            <c:numRef>
              <c:f>'Leveled Power Increase - BoS'!$F$2:$F$14</c:f>
              <c:numCache>
                <c:formatCode>General</c:formatCode>
                <c:ptCount val="13"/>
                <c:pt idx="2">
                  <c:v>2730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'Leveled Power Increase - BoS'!$G$1</c:f>
              <c:strCache>
                <c:ptCount val="1"/>
                <c:pt idx="0">
                  <c:v>X-02 (CC)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BoS'!$A$2:$A$14</c:f>
              <c:strCache>
                <c:ptCount val="13"/>
                <c:pt idx="0">
                  <c:v>1</c:v>
                </c:pt>
                <c:pt idx="1">
                  <c:v>25</c:v>
                </c:pt>
                <c:pt idx="2">
                  <c:v>32</c:v>
                </c:pt>
                <c:pt idx="3">
                  <c:v>39</c:v>
                </c:pt>
                <c:pt idx="4">
                  <c:v>46</c:v>
                </c:pt>
                <c:pt idx="5">
                  <c:v>53</c:v>
                </c:pt>
                <c:pt idx="6">
                  <c:v>60</c:v>
                </c:pt>
                <c:pt idx="7">
                  <c:v>67</c:v>
                </c:pt>
                <c:pt idx="8">
                  <c:v>74</c:v>
                </c:pt>
                <c:pt idx="9">
                  <c:v>81</c:v>
                </c:pt>
                <c:pt idx="10">
                  <c:v>88</c:v>
                </c:pt>
                <c:pt idx="11">
                  <c:v>95</c:v>
                </c:pt>
                <c:pt idx="12">
                  <c:v/>
                </c:pt>
              </c:strCache>
            </c:strRef>
          </c:cat>
          <c:val>
            <c:numRef>
              <c:f>'Leveled Power Increase - BoS'!$G$2:$G$14</c:f>
              <c:numCache>
                <c:formatCode>General</c:formatCode>
                <c:ptCount val="13"/>
                <c:pt idx="2">
                  <c:v>2760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'Leveled Power Increase - BoS'!$H$1</c:f>
              <c:strCache>
                <c:ptCount val="1"/>
                <c:pt idx="0">
                  <c:v>Hellfire (CC)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BoS'!$A$2:$A$14</c:f>
              <c:strCache>
                <c:ptCount val="13"/>
                <c:pt idx="0">
                  <c:v>1</c:v>
                </c:pt>
                <c:pt idx="1">
                  <c:v>25</c:v>
                </c:pt>
                <c:pt idx="2">
                  <c:v>32</c:v>
                </c:pt>
                <c:pt idx="3">
                  <c:v>39</c:v>
                </c:pt>
                <c:pt idx="4">
                  <c:v>46</c:v>
                </c:pt>
                <c:pt idx="5">
                  <c:v>53</c:v>
                </c:pt>
                <c:pt idx="6">
                  <c:v>60</c:v>
                </c:pt>
                <c:pt idx="7">
                  <c:v>67</c:v>
                </c:pt>
                <c:pt idx="8">
                  <c:v>74</c:v>
                </c:pt>
                <c:pt idx="9">
                  <c:v>81</c:v>
                </c:pt>
                <c:pt idx="10">
                  <c:v>88</c:v>
                </c:pt>
                <c:pt idx="11">
                  <c:v>95</c:v>
                </c:pt>
                <c:pt idx="12">
                  <c:v/>
                </c:pt>
              </c:strCache>
            </c:strRef>
          </c:cat>
          <c:val>
            <c:numRef>
              <c:f>'Leveled Power Increase - BoS'!$H$2:$H$14</c:f>
              <c:numCache>
                <c:formatCode>General</c:formatCode>
                <c:ptCount val="13"/>
                <c:pt idx="2">
                  <c:v>2850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'Leveled Power Increase - BoS'!$I$1</c:f>
              <c:strCache>
                <c:ptCount val="1"/>
                <c:pt idx="0">
                  <c:v>X-03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square"/>
            <c:size val="8"/>
            <c:spPr>
              <a:solidFill>
                <a:srgbClr val="aecf00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BoS'!$A$2:$A$14</c:f>
              <c:strCache>
                <c:ptCount val="13"/>
                <c:pt idx="0">
                  <c:v>1</c:v>
                </c:pt>
                <c:pt idx="1">
                  <c:v>25</c:v>
                </c:pt>
                <c:pt idx="2">
                  <c:v>32</c:v>
                </c:pt>
                <c:pt idx="3">
                  <c:v>39</c:v>
                </c:pt>
                <c:pt idx="4">
                  <c:v>46</c:v>
                </c:pt>
                <c:pt idx="5">
                  <c:v>53</c:v>
                </c:pt>
                <c:pt idx="6">
                  <c:v>60</c:v>
                </c:pt>
                <c:pt idx="7">
                  <c:v>67</c:v>
                </c:pt>
                <c:pt idx="8">
                  <c:v>74</c:v>
                </c:pt>
                <c:pt idx="9">
                  <c:v>81</c:v>
                </c:pt>
                <c:pt idx="10">
                  <c:v>88</c:v>
                </c:pt>
                <c:pt idx="11">
                  <c:v>95</c:v>
                </c:pt>
                <c:pt idx="12">
                  <c:v/>
                </c:pt>
              </c:strCache>
            </c:strRef>
          </c:cat>
          <c:val>
            <c:numRef>
              <c:f>'Leveled Power Increase - BoS'!$I$2:$I$14</c:f>
              <c:numCache>
                <c:formatCode>General</c:formatCode>
                <c:ptCount val="13"/>
                <c:pt idx="2">
                  <c:v>2885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'Leveled Power Increase - BoS'!$J$1</c:f>
              <c:strCache>
                <c:ptCount val="1"/>
                <c:pt idx="0">
                  <c:v>T-65</c:v>
                </c:pt>
              </c:strCache>
            </c:strRef>
          </c:tx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circle"/>
            <c:size val="8"/>
            <c:spPr>
              <a:solidFill>
                <a:srgbClr val="4b1f6f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BoS'!$A$2:$A$14</c:f>
              <c:strCache>
                <c:ptCount val="13"/>
                <c:pt idx="0">
                  <c:v>1</c:v>
                </c:pt>
                <c:pt idx="1">
                  <c:v>25</c:v>
                </c:pt>
                <c:pt idx="2">
                  <c:v>32</c:v>
                </c:pt>
                <c:pt idx="3">
                  <c:v>39</c:v>
                </c:pt>
                <c:pt idx="4">
                  <c:v>46</c:v>
                </c:pt>
                <c:pt idx="5">
                  <c:v>53</c:v>
                </c:pt>
                <c:pt idx="6">
                  <c:v>60</c:v>
                </c:pt>
                <c:pt idx="7">
                  <c:v>67</c:v>
                </c:pt>
                <c:pt idx="8">
                  <c:v>74</c:v>
                </c:pt>
                <c:pt idx="9">
                  <c:v>81</c:v>
                </c:pt>
                <c:pt idx="10">
                  <c:v>88</c:v>
                </c:pt>
                <c:pt idx="11">
                  <c:v>95</c:v>
                </c:pt>
                <c:pt idx="12">
                  <c:v/>
                </c:pt>
              </c:strCache>
            </c:strRef>
          </c:cat>
          <c:val>
            <c:numRef>
              <c:f>'Leveled Power Increase - BoS'!$J$2:$J$14</c:f>
              <c:numCache>
                <c:formatCode>General</c:formatCode>
                <c:ptCount val="13"/>
                <c:pt idx="3">
                  <c:v>3135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'Leveled Power Increase - BoS'!$K$1</c:f>
              <c:strCache>
                <c:ptCount val="1"/>
                <c:pt idx="0">
                  <c:v>Ultracite</c:v>
                </c:pt>
              </c:strCache>
            </c:strRef>
          </c:tx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square"/>
            <c:size val="8"/>
            <c:spPr>
              <a:solidFill>
                <a:srgbClr val="ff950e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BoS'!$A$2:$A$14</c:f>
              <c:strCache>
                <c:ptCount val="13"/>
                <c:pt idx="0">
                  <c:v>1</c:v>
                </c:pt>
                <c:pt idx="1">
                  <c:v>25</c:v>
                </c:pt>
                <c:pt idx="2">
                  <c:v>32</c:v>
                </c:pt>
                <c:pt idx="3">
                  <c:v>39</c:v>
                </c:pt>
                <c:pt idx="4">
                  <c:v>46</c:v>
                </c:pt>
                <c:pt idx="5">
                  <c:v>53</c:v>
                </c:pt>
                <c:pt idx="6">
                  <c:v>60</c:v>
                </c:pt>
                <c:pt idx="7">
                  <c:v>67</c:v>
                </c:pt>
                <c:pt idx="8">
                  <c:v>74</c:v>
                </c:pt>
                <c:pt idx="9">
                  <c:v>81</c:v>
                </c:pt>
                <c:pt idx="10">
                  <c:v>88</c:v>
                </c:pt>
                <c:pt idx="11">
                  <c:v>95</c:v>
                </c:pt>
                <c:pt idx="12">
                  <c:v/>
                </c:pt>
              </c:strCache>
            </c:strRef>
          </c:cat>
          <c:val>
            <c:numRef>
              <c:f>'Leveled Power Increase - BoS'!$K$2:$K$14</c:f>
              <c:numCache>
                <c:formatCode>General</c:formatCode>
                <c:ptCount val="13"/>
                <c:pt idx="5">
                  <c:v>3610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17404178"/>
        <c:axId val="91379182"/>
      </c:lineChart>
      <c:catAx>
        <c:axId val="1740417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91379182"/>
        <c:crosses val="autoZero"/>
        <c:auto val="1"/>
        <c:lblAlgn val="ctr"/>
        <c:lblOffset val="100"/>
        <c:noMultiLvlLbl val="0"/>
      </c:catAx>
      <c:valAx>
        <c:axId val="91379182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17404178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28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'Global Leveled Power Increase'!$B$1</c:f>
              <c:strCache>
                <c:ptCount val="1"/>
                <c:pt idx="0">
                  <c:v>Raiders (Max)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'Global Leveled Power Increase'!$A$2:$A$14</c:f>
              <c:strCache>
                <c:ptCount val="13"/>
                <c:pt idx="0">
                  <c:v>11</c:v>
                </c:pt>
                <c:pt idx="1">
                  <c:v>18</c:v>
                </c:pt>
                <c:pt idx="2">
                  <c:v>25</c:v>
                </c:pt>
                <c:pt idx="3">
                  <c:v>32</c:v>
                </c:pt>
                <c:pt idx="4">
                  <c:v>39</c:v>
                </c:pt>
                <c:pt idx="5">
                  <c:v>46</c:v>
                </c:pt>
                <c:pt idx="6">
                  <c:v>53</c:v>
                </c:pt>
                <c:pt idx="7">
                  <c:v>60</c:v>
                </c:pt>
                <c:pt idx="8">
                  <c:v>67</c:v>
                </c:pt>
                <c:pt idx="9">
                  <c:v>74</c:v>
                </c:pt>
                <c:pt idx="10">
                  <c:v>81</c:v>
                </c:pt>
                <c:pt idx="11">
                  <c:v>88</c:v>
                </c:pt>
                <c:pt idx="12">
                  <c:v>95</c:v>
                </c:pt>
              </c:strCache>
            </c:strRef>
          </c:cat>
          <c:val>
            <c:numRef>
              <c:f>'Global Leveled Power Increase'!$B$2:$B$14</c:f>
              <c:numCache>
                <c:formatCode>General</c:formatCode>
                <c:ptCount val="13"/>
                <c:pt idx="0">
                  <c:v>870</c:v>
                </c:pt>
                <c:pt idx="1">
                  <c:v>1230</c:v>
                </c:pt>
                <c:pt idx="2">
                  <c:v>1625</c:v>
                </c:pt>
                <c:pt idx="3">
                  <c:v>2010</c:v>
                </c:pt>
                <c:pt idx="4">
                  <c:v>2280</c:v>
                </c:pt>
                <c:pt idx="5">
                  <c:v>2280</c:v>
                </c:pt>
                <c:pt idx="6">
                  <c:v>2280</c:v>
                </c:pt>
                <c:pt idx="7">
                  <c:v>2280</c:v>
                </c:pt>
                <c:pt idx="8">
                  <c:v>2280</c:v>
                </c:pt>
                <c:pt idx="9">
                  <c:v>2280</c:v>
                </c:pt>
                <c:pt idx="10">
                  <c:v>2280</c:v>
                </c:pt>
                <c:pt idx="11">
                  <c:v>2280</c:v>
                </c:pt>
                <c:pt idx="12">
                  <c:v>2280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'Global Leveled Power Increase'!$C$1</c:f>
              <c:strCache>
                <c:ptCount val="1"/>
                <c:pt idx="0">
                  <c:v>Raiders (Common)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'Global Leveled Power Increase'!$A$2:$A$14</c:f>
              <c:strCache>
                <c:ptCount val="13"/>
                <c:pt idx="0">
                  <c:v>11</c:v>
                </c:pt>
                <c:pt idx="1">
                  <c:v>18</c:v>
                </c:pt>
                <c:pt idx="2">
                  <c:v>25</c:v>
                </c:pt>
                <c:pt idx="3">
                  <c:v>32</c:v>
                </c:pt>
                <c:pt idx="4">
                  <c:v>39</c:v>
                </c:pt>
                <c:pt idx="5">
                  <c:v>46</c:v>
                </c:pt>
                <c:pt idx="6">
                  <c:v>53</c:v>
                </c:pt>
                <c:pt idx="7">
                  <c:v>60</c:v>
                </c:pt>
                <c:pt idx="8">
                  <c:v>67</c:v>
                </c:pt>
                <c:pt idx="9">
                  <c:v>74</c:v>
                </c:pt>
                <c:pt idx="10">
                  <c:v>81</c:v>
                </c:pt>
                <c:pt idx="11">
                  <c:v>88</c:v>
                </c:pt>
                <c:pt idx="12">
                  <c:v>95</c:v>
                </c:pt>
              </c:strCache>
            </c:strRef>
          </c:cat>
          <c:val>
            <c:numRef>
              <c:f>'Global Leveled Power Increase'!$C$2:$C$14</c:f>
              <c:numCache>
                <c:formatCode>General</c:formatCode>
                <c:ptCount val="13"/>
                <c:pt idx="0">
                  <c:v>870</c:v>
                </c:pt>
                <c:pt idx="1">
                  <c:v>1230</c:v>
                </c:pt>
                <c:pt idx="2">
                  <c:v>1625</c:v>
                </c:pt>
                <c:pt idx="3">
                  <c:v>1625</c:v>
                </c:pt>
                <c:pt idx="4">
                  <c:v>1625</c:v>
                </c:pt>
                <c:pt idx="5">
                  <c:v>1625</c:v>
                </c:pt>
                <c:pt idx="6">
                  <c:v>1625</c:v>
                </c:pt>
                <c:pt idx="7">
                  <c:v>1625</c:v>
                </c:pt>
                <c:pt idx="8">
                  <c:v>1625</c:v>
                </c:pt>
                <c:pt idx="9">
                  <c:v>1625</c:v>
                </c:pt>
                <c:pt idx="10">
                  <c:v>1625</c:v>
                </c:pt>
                <c:pt idx="11">
                  <c:v>1625</c:v>
                </c:pt>
                <c:pt idx="12">
                  <c:v>1625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'Global Leveled Power Increase'!$D$1</c:f>
              <c:strCache>
                <c:ptCount val="1"/>
                <c:pt idx="0">
                  <c:v>Gunners (Legendary)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'Global Leveled Power Increase'!$A$2:$A$14</c:f>
              <c:strCache>
                <c:ptCount val="13"/>
                <c:pt idx="0">
                  <c:v>11</c:v>
                </c:pt>
                <c:pt idx="1">
                  <c:v>18</c:v>
                </c:pt>
                <c:pt idx="2">
                  <c:v>25</c:v>
                </c:pt>
                <c:pt idx="3">
                  <c:v>32</c:v>
                </c:pt>
                <c:pt idx="4">
                  <c:v>39</c:v>
                </c:pt>
                <c:pt idx="5">
                  <c:v>46</c:v>
                </c:pt>
                <c:pt idx="6">
                  <c:v>53</c:v>
                </c:pt>
                <c:pt idx="7">
                  <c:v>60</c:v>
                </c:pt>
                <c:pt idx="8">
                  <c:v>67</c:v>
                </c:pt>
                <c:pt idx="9">
                  <c:v>74</c:v>
                </c:pt>
                <c:pt idx="10">
                  <c:v>81</c:v>
                </c:pt>
                <c:pt idx="11">
                  <c:v>88</c:v>
                </c:pt>
                <c:pt idx="12">
                  <c:v>95</c:v>
                </c:pt>
              </c:strCache>
            </c:strRef>
          </c:cat>
          <c:val>
            <c:numRef>
              <c:f>'Global Leveled Power Increase'!$D$2:$D$14</c:f>
              <c:numCache>
                <c:formatCode>General</c:formatCode>
                <c:ptCount val="13"/>
                <c:pt idx="1">
                  <c:v>1470</c:v>
                </c:pt>
                <c:pt idx="2">
                  <c:v>1890</c:v>
                </c:pt>
                <c:pt idx="3">
                  <c:v>2430</c:v>
                </c:pt>
                <c:pt idx="4">
                  <c:v>2655</c:v>
                </c:pt>
                <c:pt idx="5">
                  <c:v>3050</c:v>
                </c:pt>
                <c:pt idx="6">
                  <c:v>3290</c:v>
                </c:pt>
                <c:pt idx="7">
                  <c:v>3530</c:v>
                </c:pt>
                <c:pt idx="8">
                  <c:v>3530</c:v>
                </c:pt>
                <c:pt idx="9">
                  <c:v>3530</c:v>
                </c:pt>
                <c:pt idx="10">
                  <c:v>3530</c:v>
                </c:pt>
                <c:pt idx="11">
                  <c:v>3530</c:v>
                </c:pt>
                <c:pt idx="12">
                  <c:v>3530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'Global Leveled Power Increase'!$E$1</c:f>
              <c:strCache>
                <c:ptCount val="1"/>
                <c:pt idx="0">
                  <c:v>Gunners (Common)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'Global Leveled Power Increase'!$A$2:$A$14</c:f>
              <c:strCache>
                <c:ptCount val="13"/>
                <c:pt idx="0">
                  <c:v>11</c:v>
                </c:pt>
                <c:pt idx="1">
                  <c:v>18</c:v>
                </c:pt>
                <c:pt idx="2">
                  <c:v>25</c:v>
                </c:pt>
                <c:pt idx="3">
                  <c:v>32</c:v>
                </c:pt>
                <c:pt idx="4">
                  <c:v>39</c:v>
                </c:pt>
                <c:pt idx="5">
                  <c:v>46</c:v>
                </c:pt>
                <c:pt idx="6">
                  <c:v>53</c:v>
                </c:pt>
                <c:pt idx="7">
                  <c:v>60</c:v>
                </c:pt>
                <c:pt idx="8">
                  <c:v>67</c:v>
                </c:pt>
                <c:pt idx="9">
                  <c:v>74</c:v>
                </c:pt>
                <c:pt idx="10">
                  <c:v>81</c:v>
                </c:pt>
                <c:pt idx="11">
                  <c:v>88</c:v>
                </c:pt>
                <c:pt idx="12">
                  <c:v>95</c:v>
                </c:pt>
              </c:strCache>
            </c:strRef>
          </c:cat>
          <c:val>
            <c:numRef>
              <c:f>'Global Leveled Power Increase'!$E$2:$E$14</c:f>
              <c:numCache>
                <c:formatCode>General</c:formatCode>
                <c:ptCount val="13"/>
                <c:pt idx="1">
                  <c:v>1470</c:v>
                </c:pt>
                <c:pt idx="2">
                  <c:v>1890</c:v>
                </c:pt>
                <c:pt idx="3">
                  <c:v>2130</c:v>
                </c:pt>
                <c:pt idx="4">
                  <c:v>2370</c:v>
                </c:pt>
                <c:pt idx="5">
                  <c:v>2585</c:v>
                </c:pt>
                <c:pt idx="6">
                  <c:v>2585</c:v>
                </c:pt>
                <c:pt idx="7">
                  <c:v>2585</c:v>
                </c:pt>
                <c:pt idx="8">
                  <c:v>2585</c:v>
                </c:pt>
                <c:pt idx="9">
                  <c:v>2585</c:v>
                </c:pt>
                <c:pt idx="10">
                  <c:v>2585</c:v>
                </c:pt>
                <c:pt idx="11">
                  <c:v>2585</c:v>
                </c:pt>
                <c:pt idx="12">
                  <c:v>2585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'Global Leveled Power Increase'!$F$1</c:f>
              <c:strCache>
                <c:ptCount val="1"/>
                <c:pt idx="0">
                  <c:v>Institute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'Global Leveled Power Increase'!$A$2:$A$14</c:f>
              <c:strCache>
                <c:ptCount val="13"/>
                <c:pt idx="0">
                  <c:v>11</c:v>
                </c:pt>
                <c:pt idx="1">
                  <c:v>18</c:v>
                </c:pt>
                <c:pt idx="2">
                  <c:v>25</c:v>
                </c:pt>
                <c:pt idx="3">
                  <c:v>32</c:v>
                </c:pt>
                <c:pt idx="4">
                  <c:v>39</c:v>
                </c:pt>
                <c:pt idx="5">
                  <c:v>46</c:v>
                </c:pt>
                <c:pt idx="6">
                  <c:v>53</c:v>
                </c:pt>
                <c:pt idx="7">
                  <c:v>60</c:v>
                </c:pt>
                <c:pt idx="8">
                  <c:v>67</c:v>
                </c:pt>
                <c:pt idx="9">
                  <c:v>74</c:v>
                </c:pt>
                <c:pt idx="10">
                  <c:v>81</c:v>
                </c:pt>
                <c:pt idx="11">
                  <c:v>88</c:v>
                </c:pt>
                <c:pt idx="12">
                  <c:v>95</c:v>
                </c:pt>
              </c:strCache>
            </c:strRef>
          </c:cat>
          <c:val>
            <c:numRef>
              <c:f>'Global Leveled Power Increase'!$F$2:$F$14</c:f>
              <c:numCache>
                <c:formatCode>General</c:formatCode>
                <c:ptCount val="13"/>
                <c:pt idx="2">
                  <c:v>1605</c:v>
                </c:pt>
                <c:pt idx="3">
                  <c:v>2005</c:v>
                </c:pt>
                <c:pt idx="4">
                  <c:v>2405</c:v>
                </c:pt>
                <c:pt idx="5">
                  <c:v>2405</c:v>
                </c:pt>
                <c:pt idx="6">
                  <c:v>2405</c:v>
                </c:pt>
                <c:pt idx="7">
                  <c:v>2405</c:v>
                </c:pt>
                <c:pt idx="8">
                  <c:v>2405</c:v>
                </c:pt>
                <c:pt idx="9">
                  <c:v>2405</c:v>
                </c:pt>
                <c:pt idx="10">
                  <c:v>2405</c:v>
                </c:pt>
                <c:pt idx="11">
                  <c:v>2405</c:v>
                </c:pt>
                <c:pt idx="12">
                  <c:v>2405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'Global Leveled Power Increase'!$G$1</c:f>
              <c:strCache>
                <c:ptCount val="1"/>
                <c:pt idx="0">
                  <c:v>Brotherhood of Steel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'Global Leveled Power Increase'!$A$2:$A$14</c:f>
              <c:strCache>
                <c:ptCount val="13"/>
                <c:pt idx="0">
                  <c:v>11</c:v>
                </c:pt>
                <c:pt idx="1">
                  <c:v>18</c:v>
                </c:pt>
                <c:pt idx="2">
                  <c:v>25</c:v>
                </c:pt>
                <c:pt idx="3">
                  <c:v>32</c:v>
                </c:pt>
                <c:pt idx="4">
                  <c:v>39</c:v>
                </c:pt>
                <c:pt idx="5">
                  <c:v>46</c:v>
                </c:pt>
                <c:pt idx="6">
                  <c:v>53</c:v>
                </c:pt>
                <c:pt idx="7">
                  <c:v>60</c:v>
                </c:pt>
                <c:pt idx="8">
                  <c:v>67</c:v>
                </c:pt>
                <c:pt idx="9">
                  <c:v>74</c:v>
                </c:pt>
                <c:pt idx="10">
                  <c:v>81</c:v>
                </c:pt>
                <c:pt idx="11">
                  <c:v>88</c:v>
                </c:pt>
                <c:pt idx="12">
                  <c:v>95</c:v>
                </c:pt>
              </c:strCache>
            </c:strRef>
          </c:cat>
          <c:val>
            <c:numRef>
              <c:f>'Global Leveled Power Increase'!$G$2:$G$14</c:f>
              <c:numCache>
                <c:formatCode>General</c:formatCode>
                <c:ptCount val="13"/>
                <c:pt idx="0">
                  <c:v>2370</c:v>
                </c:pt>
                <c:pt idx="1">
                  <c:v>2370</c:v>
                </c:pt>
                <c:pt idx="2">
                  <c:v>2370</c:v>
                </c:pt>
                <c:pt idx="3">
                  <c:v>2885</c:v>
                </c:pt>
                <c:pt idx="4">
                  <c:v>3135</c:v>
                </c:pt>
                <c:pt idx="5">
                  <c:v>3135</c:v>
                </c:pt>
                <c:pt idx="6">
                  <c:v>3610</c:v>
                </c:pt>
                <c:pt idx="7">
                  <c:v>3610</c:v>
                </c:pt>
                <c:pt idx="8">
                  <c:v>3610</c:v>
                </c:pt>
                <c:pt idx="9">
                  <c:v>3610</c:v>
                </c:pt>
                <c:pt idx="10">
                  <c:v>3610</c:v>
                </c:pt>
                <c:pt idx="11">
                  <c:v>3610</c:v>
                </c:pt>
                <c:pt idx="12">
                  <c:v>3610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10915368"/>
        <c:axId val="95743792"/>
      </c:lineChart>
      <c:catAx>
        <c:axId val="1091536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Level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95743792"/>
        <c:crosses val="autoZero"/>
        <c:auto val="1"/>
        <c:lblAlgn val="ctr"/>
        <c:lblOffset val="100"/>
        <c:noMultiLvlLbl val="0"/>
      </c:catAx>
      <c:valAx>
        <c:axId val="95743792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Armor Rating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10915368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8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82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283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284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28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468720</xdr:colOff>
      <xdr:row>16</xdr:row>
      <xdr:rowOff>131400</xdr:rowOff>
    </xdr:from>
    <xdr:to>
      <xdr:col>9</xdr:col>
      <xdr:colOff>281880</xdr:colOff>
      <xdr:row>43</xdr:row>
      <xdr:rowOff>15480</xdr:rowOff>
    </xdr:to>
    <xdr:graphicFrame>
      <xdr:nvGraphicFramePr>
        <xdr:cNvPr id="0" name=""/>
        <xdr:cNvGraphicFramePr/>
      </xdr:nvGraphicFramePr>
      <xdr:xfrm>
        <a:off x="468720" y="2732040"/>
        <a:ext cx="7637400" cy="427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468720</xdr:colOff>
      <xdr:row>19</xdr:row>
      <xdr:rowOff>127800</xdr:rowOff>
    </xdr:from>
    <xdr:to>
      <xdr:col>12</xdr:col>
      <xdr:colOff>39960</xdr:colOff>
      <xdr:row>46</xdr:row>
      <xdr:rowOff>11880</xdr:rowOff>
    </xdr:to>
    <xdr:graphicFrame>
      <xdr:nvGraphicFramePr>
        <xdr:cNvPr id="1" name=""/>
        <xdr:cNvGraphicFramePr/>
      </xdr:nvGraphicFramePr>
      <xdr:xfrm>
        <a:off x="468720" y="3216240"/>
        <a:ext cx="10200240" cy="427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468720</xdr:colOff>
      <xdr:row>13</xdr:row>
      <xdr:rowOff>129960</xdr:rowOff>
    </xdr:from>
    <xdr:to>
      <xdr:col>9</xdr:col>
      <xdr:colOff>514440</xdr:colOff>
      <xdr:row>40</xdr:row>
      <xdr:rowOff>14040</xdr:rowOff>
    </xdr:to>
    <xdr:graphicFrame>
      <xdr:nvGraphicFramePr>
        <xdr:cNvPr id="2" name=""/>
        <xdr:cNvGraphicFramePr/>
      </xdr:nvGraphicFramePr>
      <xdr:xfrm>
        <a:off x="468720" y="2243160"/>
        <a:ext cx="7641360" cy="427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468720</xdr:colOff>
      <xdr:row>18</xdr:row>
      <xdr:rowOff>127440</xdr:rowOff>
    </xdr:from>
    <xdr:to>
      <xdr:col>11</xdr:col>
      <xdr:colOff>1164600</xdr:colOff>
      <xdr:row>45</xdr:row>
      <xdr:rowOff>11520</xdr:rowOff>
    </xdr:to>
    <xdr:graphicFrame>
      <xdr:nvGraphicFramePr>
        <xdr:cNvPr id="3" name=""/>
        <xdr:cNvGraphicFramePr/>
      </xdr:nvGraphicFramePr>
      <xdr:xfrm>
        <a:off x="468720" y="3053520"/>
        <a:ext cx="10200240" cy="427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260280</xdr:colOff>
      <xdr:row>16</xdr:row>
      <xdr:rowOff>31320</xdr:rowOff>
    </xdr:from>
    <xdr:to>
      <xdr:col>8</xdr:col>
      <xdr:colOff>65880</xdr:colOff>
      <xdr:row>45</xdr:row>
      <xdr:rowOff>28080</xdr:rowOff>
    </xdr:to>
    <xdr:graphicFrame>
      <xdr:nvGraphicFramePr>
        <xdr:cNvPr id="4" name=""/>
        <xdr:cNvGraphicFramePr/>
      </xdr:nvGraphicFramePr>
      <xdr:xfrm>
        <a:off x="260280" y="2631960"/>
        <a:ext cx="8408520" cy="4711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E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2" topLeftCell="Q3" activePane="bottomRight" state="frozen"/>
      <selection pane="topLeft" activeCell="A1" activeCellId="0" sqref="A1"/>
      <selection pane="topRight" activeCell="Q1" activeCellId="0" sqref="Q1"/>
      <selection pane="bottomLeft" activeCell="A3" activeCellId="0" sqref="A3"/>
      <selection pane="bottomRight" activeCell="AD13" activeCellId="0" sqref="AD13"/>
    </sheetView>
  </sheetViews>
  <sheetFormatPr defaultColWidth="11.60546875" defaultRowHeight="12.8" zeroHeight="false" outlineLevelRow="0" outlineLevelCol="0"/>
  <cols>
    <col collapsed="false" customWidth="true" hidden="false" outlineLevel="0" max="1" min="1" style="0" width="16.14"/>
    <col collapsed="false" customWidth="true" hidden="false" outlineLevel="0" max="2" min="2" style="0" width="6.83"/>
    <col collapsed="false" customWidth="true" hidden="false" outlineLevel="0" max="3" min="3" style="1" width="6.92"/>
    <col collapsed="false" customWidth="true" hidden="false" outlineLevel="0" max="4" min="4" style="0" width="6.83"/>
    <col collapsed="false" customWidth="true" hidden="false" outlineLevel="0" max="5" min="5" style="1" width="6.92"/>
    <col collapsed="false" customWidth="true" hidden="false" outlineLevel="0" max="6" min="6" style="0" width="6.83"/>
    <col collapsed="false" customWidth="true" hidden="false" outlineLevel="0" max="7" min="7" style="1" width="6.92"/>
    <col collapsed="false" customWidth="true" hidden="false" outlineLevel="0" max="8" min="8" style="0" width="6.83"/>
    <col collapsed="false" customWidth="true" hidden="false" outlineLevel="0" max="9" min="9" style="1" width="6.92"/>
    <col collapsed="false" customWidth="true" hidden="false" outlineLevel="0" max="10" min="10" style="2" width="11.52"/>
    <col collapsed="false" customWidth="true" hidden="false" outlineLevel="0" max="11" min="11" style="2" width="10.14"/>
    <col collapsed="false" customWidth="true" hidden="false" outlineLevel="0" max="12" min="12" style="0" width="6.83"/>
    <col collapsed="false" customWidth="true" hidden="false" outlineLevel="0" max="13" min="13" style="1" width="6.92"/>
    <col collapsed="false" customWidth="true" hidden="false" outlineLevel="0" max="14" min="14" style="0" width="6.83"/>
    <col collapsed="false" customWidth="true" hidden="false" outlineLevel="0" max="15" min="15" style="1" width="6.92"/>
    <col collapsed="false" customWidth="true" hidden="false" outlineLevel="0" max="16" min="16" style="0" width="6.83"/>
    <col collapsed="false" customWidth="true" hidden="false" outlineLevel="0" max="17" min="17" style="1" width="6.92"/>
    <col collapsed="false" customWidth="true" hidden="false" outlineLevel="0" max="18" min="18" style="0" width="6.83"/>
    <col collapsed="false" customWidth="true" hidden="false" outlineLevel="0" max="19" min="19" style="1" width="6.92"/>
    <col collapsed="false" customWidth="true" hidden="false" outlineLevel="0" max="20" min="20" style="2" width="13.99"/>
    <col collapsed="false" customWidth="true" hidden="false" outlineLevel="0" max="21" min="21" style="2" width="15.14"/>
    <col collapsed="false" customWidth="true" hidden="false" outlineLevel="0" max="22" min="22" style="1" width="10.08"/>
    <col collapsed="false" customWidth="true" hidden="false" outlineLevel="0" max="23" min="23" style="1" width="14.59"/>
    <col collapsed="false" customWidth="true" hidden="false" outlineLevel="0" max="24" min="24" style="1" width="13.55"/>
    <col collapsed="false" customWidth="true" hidden="false" outlineLevel="0" max="25" min="25" style="1" width="18.89"/>
    <col collapsed="false" customWidth="true" hidden="false" outlineLevel="0" max="26" min="26" style="0" width="13.55"/>
    <col collapsed="false" customWidth="true" hidden="false" outlineLevel="0" max="31" min="31" style="0" width="49.79"/>
  </cols>
  <sheetData>
    <row r="1" s="9" customFormat="true" ht="19" hidden="false" customHeight="true" outlineLevel="0" collapsed="false">
      <c r="A1" s="3" t="s">
        <v>0</v>
      </c>
      <c r="B1" s="4" t="s">
        <v>1</v>
      </c>
      <c r="C1" s="4"/>
      <c r="D1" s="4" t="s">
        <v>2</v>
      </c>
      <c r="E1" s="4"/>
      <c r="F1" s="4" t="s">
        <v>3</v>
      </c>
      <c r="G1" s="4"/>
      <c r="H1" s="4" t="s">
        <v>4</v>
      </c>
      <c r="I1" s="4"/>
      <c r="J1" s="5" t="s">
        <v>5</v>
      </c>
      <c r="K1" s="5" t="s">
        <v>6</v>
      </c>
      <c r="L1" s="4" t="s">
        <v>7</v>
      </c>
      <c r="M1" s="4"/>
      <c r="N1" s="4" t="s">
        <v>8</v>
      </c>
      <c r="O1" s="4"/>
      <c r="P1" s="4" t="s">
        <v>9</v>
      </c>
      <c r="Q1" s="4"/>
      <c r="R1" s="4" t="s">
        <v>10</v>
      </c>
      <c r="S1" s="4"/>
      <c r="T1" s="5" t="s">
        <v>11</v>
      </c>
      <c r="U1" s="5" t="s">
        <v>12</v>
      </c>
      <c r="V1" s="6" t="s">
        <v>13</v>
      </c>
      <c r="W1" s="6" t="s">
        <v>14</v>
      </c>
      <c r="X1" s="6" t="s">
        <v>15</v>
      </c>
      <c r="Y1" s="6" t="s">
        <v>16</v>
      </c>
      <c r="Z1" s="7" t="s">
        <v>17</v>
      </c>
      <c r="AA1" s="7" t="s">
        <v>18</v>
      </c>
      <c r="AB1" s="7" t="s">
        <v>19</v>
      </c>
      <c r="AC1" s="7" t="s">
        <v>20</v>
      </c>
      <c r="AD1" s="7" t="s">
        <v>21</v>
      </c>
      <c r="AE1" s="8" t="s">
        <v>22</v>
      </c>
    </row>
    <row r="2" s="9" customFormat="true" ht="33.55" hidden="false" customHeight="true" outlineLevel="0" collapsed="false">
      <c r="A2" s="3"/>
      <c r="B2" s="9" t="s">
        <v>23</v>
      </c>
      <c r="C2" s="10" t="s">
        <v>24</v>
      </c>
      <c r="D2" s="9" t="s">
        <v>23</v>
      </c>
      <c r="E2" s="10" t="s">
        <v>24</v>
      </c>
      <c r="F2" s="9" t="s">
        <v>23</v>
      </c>
      <c r="G2" s="10" t="s">
        <v>24</v>
      </c>
      <c r="H2" s="9" t="s">
        <v>23</v>
      </c>
      <c r="I2" s="10" t="s">
        <v>24</v>
      </c>
      <c r="J2" s="5"/>
      <c r="K2" s="5"/>
      <c r="L2" s="9" t="s">
        <v>23</v>
      </c>
      <c r="M2" s="10" t="s">
        <v>24</v>
      </c>
      <c r="N2" s="9" t="s">
        <v>23</v>
      </c>
      <c r="O2" s="10" t="s">
        <v>24</v>
      </c>
      <c r="P2" s="9" t="s">
        <v>23</v>
      </c>
      <c r="Q2" s="10" t="s">
        <v>24</v>
      </c>
      <c r="R2" s="9" t="s">
        <v>23</v>
      </c>
      <c r="S2" s="10" t="s">
        <v>24</v>
      </c>
      <c r="T2" s="5"/>
      <c r="U2" s="5"/>
      <c r="V2" s="6"/>
      <c r="W2" s="6"/>
      <c r="X2" s="6"/>
      <c r="Y2" s="6"/>
      <c r="Z2" s="7"/>
      <c r="AA2" s="7"/>
      <c r="AB2" s="7"/>
      <c r="AC2" s="7"/>
      <c r="AD2" s="7"/>
      <c r="AE2" s="8"/>
    </row>
    <row r="3" customFormat="false" ht="12.8" hidden="false" customHeight="false" outlineLevel="0" collapsed="false">
      <c r="A3" s="0" t="s">
        <v>25</v>
      </c>
      <c r="B3" s="0" t="n">
        <v>200</v>
      </c>
      <c r="C3" s="1" t="n">
        <v>100</v>
      </c>
      <c r="D3" s="0" t="n">
        <v>100</v>
      </c>
      <c r="E3" s="1" t="n">
        <v>50</v>
      </c>
      <c r="F3" s="0" t="n">
        <v>50</v>
      </c>
      <c r="G3" s="1" t="n">
        <v>25</v>
      </c>
      <c r="H3" s="0" t="n">
        <v>50</v>
      </c>
      <c r="I3" s="1" t="n">
        <v>25</v>
      </c>
      <c r="J3" s="2" t="n">
        <f aca="false">SUM(B3,D3,F3*2,H3*2)</f>
        <v>500</v>
      </c>
      <c r="K3" s="2" t="n">
        <f aca="false">SUM(B3:E3) + SUM(F3:I3)*2</f>
        <v>750</v>
      </c>
      <c r="L3" s="0" t="n">
        <v>20</v>
      </c>
      <c r="M3" s="1" t="n">
        <v>0</v>
      </c>
      <c r="N3" s="0" t="n">
        <v>20</v>
      </c>
      <c r="O3" s="1" t="n">
        <v>0</v>
      </c>
      <c r="P3" s="0" t="n">
        <v>20</v>
      </c>
      <c r="Q3" s="1" t="n">
        <v>0</v>
      </c>
      <c r="R3" s="0" t="n">
        <v>20</v>
      </c>
      <c r="S3" s="1" t="n">
        <v>0</v>
      </c>
      <c r="T3" s="2" t="n">
        <f aca="false">SUM(J3,L3,N3,P3*2,R3*2)</f>
        <v>620</v>
      </c>
      <c r="U3" s="2" t="n">
        <f aca="false">K3+SUM(L3:O3)+SUM(P3:S3)*2</f>
        <v>870</v>
      </c>
      <c r="V3" s="1" t="n">
        <v>0</v>
      </c>
      <c r="W3" s="1" t="n">
        <f aca="false">U3+V3</f>
        <v>870</v>
      </c>
      <c r="X3" s="1" t="n">
        <v>39</v>
      </c>
      <c r="Y3" s="1" t="s">
        <v>26</v>
      </c>
      <c r="AB3" s="0" t="n">
        <v>1</v>
      </c>
      <c r="AC3" s="0" t="n">
        <v>11</v>
      </c>
      <c r="AD3" s="0" t="n">
        <v>1</v>
      </c>
      <c r="AE3" s="11" t="s">
        <v>27</v>
      </c>
    </row>
    <row r="4" customFormat="false" ht="12.8" hidden="false" customHeight="false" outlineLevel="0" collapsed="false">
      <c r="A4" s="0" t="s">
        <v>28</v>
      </c>
      <c r="B4" s="0" t="n">
        <v>130</v>
      </c>
      <c r="C4" s="1" t="n">
        <v>80</v>
      </c>
      <c r="D4" s="0" t="n">
        <v>82</v>
      </c>
      <c r="E4" s="1" t="n">
        <v>38</v>
      </c>
      <c r="F4" s="0" t="n">
        <v>42</v>
      </c>
      <c r="G4" s="1" t="n">
        <v>18</v>
      </c>
      <c r="H4" s="0" t="n">
        <v>42</v>
      </c>
      <c r="I4" s="1" t="n">
        <v>18</v>
      </c>
      <c r="J4" s="2" t="n">
        <f aca="false">SUM(B4,D4,F4*2,H4*2)</f>
        <v>380</v>
      </c>
      <c r="K4" s="2" t="n">
        <f aca="false">SUM(B4:E4) + SUM(F4:I4)*2</f>
        <v>570</v>
      </c>
      <c r="L4" s="0" t="n">
        <v>100</v>
      </c>
      <c r="M4" s="1" t="n">
        <v>100</v>
      </c>
      <c r="N4" s="0" t="n">
        <v>100</v>
      </c>
      <c r="O4" s="1" t="n">
        <v>100</v>
      </c>
      <c r="P4" s="0" t="n">
        <v>100</v>
      </c>
      <c r="Q4" s="1" t="n">
        <v>100</v>
      </c>
      <c r="R4" s="0" t="n">
        <v>100</v>
      </c>
      <c r="S4" s="1" t="n">
        <v>100</v>
      </c>
      <c r="T4" s="2" t="n">
        <f aca="false">SUM(J4,L4,N4,P4*2,R4*2)</f>
        <v>980</v>
      </c>
      <c r="U4" s="2" t="n">
        <f aca="false">K4+SUM(L4:O4)+SUM(P4:S4)*2</f>
        <v>1770</v>
      </c>
      <c r="V4" s="1" t="n">
        <v>0</v>
      </c>
      <c r="W4" s="1" t="n">
        <f aca="false">U4+V4</f>
        <v>1770</v>
      </c>
      <c r="X4" s="1" t="n">
        <v>39</v>
      </c>
      <c r="Y4" s="1" t="s">
        <v>26</v>
      </c>
      <c r="AC4" s="0" t="n">
        <v>11</v>
      </c>
      <c r="AD4" s="0" t="n">
        <v>1</v>
      </c>
      <c r="AE4" s="11"/>
    </row>
    <row r="5" customFormat="false" ht="12.8" hidden="false" customHeight="false" outlineLevel="0" collapsed="false">
      <c r="A5" s="0" t="s">
        <v>29</v>
      </c>
      <c r="B5" s="0" t="n">
        <v>200</v>
      </c>
      <c r="C5" s="1" t="n">
        <v>130</v>
      </c>
      <c r="D5" s="0" t="n">
        <v>100</v>
      </c>
      <c r="E5" s="1" t="n">
        <v>60</v>
      </c>
      <c r="F5" s="0" t="n">
        <v>50</v>
      </c>
      <c r="G5" s="1" t="n">
        <v>30</v>
      </c>
      <c r="H5" s="0" t="n">
        <v>50</v>
      </c>
      <c r="I5" s="1" t="n">
        <v>30</v>
      </c>
      <c r="J5" s="2" t="n">
        <f aca="false">SUM(B5,D5,F5*2,H5*2)</f>
        <v>500</v>
      </c>
      <c r="K5" s="2" t="n">
        <f aca="false">SUM(B5:E5) + SUM(F5:I5)*2</f>
        <v>810</v>
      </c>
      <c r="L5" s="0" t="n">
        <v>100</v>
      </c>
      <c r="M5" s="1" t="n">
        <v>100</v>
      </c>
      <c r="N5" s="0" t="n">
        <v>100</v>
      </c>
      <c r="O5" s="1" t="n">
        <v>100</v>
      </c>
      <c r="P5" s="0" t="n">
        <v>100</v>
      </c>
      <c r="Q5" s="1" t="n">
        <v>100</v>
      </c>
      <c r="R5" s="0" t="n">
        <v>100</v>
      </c>
      <c r="S5" s="1" t="n">
        <v>100</v>
      </c>
      <c r="T5" s="2" t="n">
        <f aca="false">SUM(J5,L5,N5,P5*2,R5*2)</f>
        <v>1100</v>
      </c>
      <c r="U5" s="2" t="n">
        <f aca="false">K5+SUM(L5:O5)+SUM(P5:S5)*2</f>
        <v>2010</v>
      </c>
      <c r="V5" s="1" t="n">
        <v>0</v>
      </c>
      <c r="W5" s="1" t="n">
        <f aca="false">U5+V5</f>
        <v>2010</v>
      </c>
      <c r="X5" s="1" t="n">
        <v>39</v>
      </c>
      <c r="Y5" s="1" t="s">
        <v>26</v>
      </c>
      <c r="Z5" s="0" t="n">
        <v>1</v>
      </c>
      <c r="AA5" s="0" t="n">
        <v>1</v>
      </c>
      <c r="AB5" s="0" t="n">
        <v>7</v>
      </c>
      <c r="AC5" s="0" t="n">
        <v>11</v>
      </c>
      <c r="AD5" s="0" t="n">
        <v>7</v>
      </c>
      <c r="AE5" s="11"/>
    </row>
    <row r="6" customFormat="false" ht="12.8" hidden="false" customHeight="false" outlineLevel="0" collapsed="false">
      <c r="A6" s="0" t="s">
        <v>30</v>
      </c>
      <c r="B6" s="0" t="n">
        <v>240</v>
      </c>
      <c r="C6" s="1" t="n">
        <v>160</v>
      </c>
      <c r="D6" s="0" t="n">
        <v>140</v>
      </c>
      <c r="E6" s="1" t="n">
        <v>90</v>
      </c>
      <c r="F6" s="0" t="n">
        <v>90</v>
      </c>
      <c r="G6" s="1" t="n">
        <v>60</v>
      </c>
      <c r="H6" s="0" t="n">
        <v>90</v>
      </c>
      <c r="I6" s="1" t="n">
        <v>60</v>
      </c>
      <c r="J6" s="2" t="n">
        <f aca="false">SUM(B6,D6,F6*2,H6*2)</f>
        <v>740</v>
      </c>
      <c r="K6" s="2" t="n">
        <f aca="false">SUM(B6:E6) + SUM(F6:I6)*2</f>
        <v>1230</v>
      </c>
      <c r="L6" s="0" t="n">
        <v>100</v>
      </c>
      <c r="M6" s="1" t="n">
        <v>100</v>
      </c>
      <c r="N6" s="0" t="n">
        <v>100</v>
      </c>
      <c r="O6" s="1" t="n">
        <v>100</v>
      </c>
      <c r="P6" s="0" t="n">
        <v>100</v>
      </c>
      <c r="Q6" s="1" t="n">
        <v>100</v>
      </c>
      <c r="R6" s="0" t="n">
        <v>100</v>
      </c>
      <c r="S6" s="1" t="n">
        <v>100</v>
      </c>
      <c r="T6" s="2" t="n">
        <f aca="false">SUM(J6,L6,N6,P6*2,R6*2)</f>
        <v>1340</v>
      </c>
      <c r="U6" s="2" t="n">
        <f aca="false">K6+SUM(L6:O6)+SUM(P6:S6)*2</f>
        <v>2430</v>
      </c>
      <c r="V6" s="1" t="n">
        <v>0</v>
      </c>
      <c r="W6" s="1" t="n">
        <f aca="false">U6+V6</f>
        <v>2430</v>
      </c>
      <c r="X6" s="1" t="n">
        <v>39</v>
      </c>
      <c r="Y6" s="1" t="s">
        <v>26</v>
      </c>
      <c r="Z6" s="0" t="n">
        <v>14</v>
      </c>
      <c r="AA6" s="0" t="n">
        <v>14</v>
      </c>
      <c r="AB6" s="0" t="n">
        <v>14</v>
      </c>
      <c r="AC6" s="0" t="n">
        <v>18</v>
      </c>
      <c r="AD6" s="0" t="n">
        <v>14</v>
      </c>
      <c r="AE6" s="11"/>
    </row>
    <row r="7" customFormat="false" ht="12.8" hidden="false" customHeight="false" outlineLevel="0" collapsed="false">
      <c r="A7" s="0" t="s">
        <v>31</v>
      </c>
      <c r="B7" s="0" t="n">
        <v>240</v>
      </c>
      <c r="C7" s="1" t="n">
        <v>160</v>
      </c>
      <c r="D7" s="0" t="n">
        <v>140</v>
      </c>
      <c r="E7" s="1" t="n">
        <v>90</v>
      </c>
      <c r="F7" s="0" t="n">
        <v>90</v>
      </c>
      <c r="G7" s="1" t="n">
        <v>60</v>
      </c>
      <c r="H7" s="0" t="n">
        <v>90</v>
      </c>
      <c r="I7" s="1" t="n">
        <v>60</v>
      </c>
      <c r="J7" s="2" t="n">
        <f aca="false">SUM(B7,D7,F7*2,H7*2)</f>
        <v>740</v>
      </c>
      <c r="K7" s="2" t="n">
        <f aca="false">SUM(B7:E7) + SUM(F7:I7)*2</f>
        <v>1230</v>
      </c>
      <c r="L7" s="0" t="n">
        <v>100</v>
      </c>
      <c r="M7" s="1" t="n">
        <v>100</v>
      </c>
      <c r="N7" s="0" t="n">
        <v>100</v>
      </c>
      <c r="O7" s="1" t="n">
        <v>100</v>
      </c>
      <c r="P7" s="0" t="n">
        <v>100</v>
      </c>
      <c r="Q7" s="1" t="n">
        <v>100</v>
      </c>
      <c r="R7" s="0" t="n">
        <v>100</v>
      </c>
      <c r="S7" s="1" t="n">
        <v>100</v>
      </c>
      <c r="T7" s="2" t="n">
        <f aca="false">SUM(J7,L7,N7,P7*2,R7*2)</f>
        <v>1340</v>
      </c>
      <c r="U7" s="2" t="n">
        <f aca="false">K7+SUM(L7:O7)+SUM(P7:S7)*2</f>
        <v>2430</v>
      </c>
      <c r="V7" s="1" t="n">
        <v>0</v>
      </c>
      <c r="W7" s="1" t="n">
        <f aca="false">U7+V7</f>
        <v>2430</v>
      </c>
      <c r="X7" s="1" t="n">
        <v>39</v>
      </c>
      <c r="Y7" s="1" t="s">
        <v>26</v>
      </c>
      <c r="AC7" s="0" t="n">
        <v>18</v>
      </c>
      <c r="AD7" s="0" t="n">
        <v>14</v>
      </c>
      <c r="AE7" s="11"/>
    </row>
    <row r="8" customFormat="false" ht="12.8" hidden="false" customHeight="false" outlineLevel="0" collapsed="false">
      <c r="A8" s="0" t="s">
        <v>32</v>
      </c>
      <c r="B8" s="0" t="n">
        <v>360</v>
      </c>
      <c r="C8" s="1" t="n">
        <v>185</v>
      </c>
      <c r="D8" s="0" t="n">
        <v>0</v>
      </c>
      <c r="E8" s="1" t="n">
        <v>0</v>
      </c>
      <c r="F8" s="0" t="n">
        <v>130</v>
      </c>
      <c r="G8" s="1" t="n">
        <v>85</v>
      </c>
      <c r="H8" s="0" t="n">
        <v>130</v>
      </c>
      <c r="I8" s="1" t="n">
        <v>85</v>
      </c>
      <c r="J8" s="2" t="n">
        <f aca="false">SUM(B8,D8,F8*2,H8*2)</f>
        <v>880</v>
      </c>
      <c r="K8" s="2" t="n">
        <f aca="false">SUM(B8:E8) + SUM(F8:I8)*2</f>
        <v>1405</v>
      </c>
      <c r="L8" s="0" t="n">
        <v>100</v>
      </c>
      <c r="M8" s="1" t="n">
        <v>100</v>
      </c>
      <c r="N8" s="0" t="n">
        <v>0</v>
      </c>
      <c r="O8" s="1" t="n">
        <v>0</v>
      </c>
      <c r="P8" s="0" t="n">
        <v>100</v>
      </c>
      <c r="Q8" s="1" t="n">
        <v>100</v>
      </c>
      <c r="R8" s="0" t="n">
        <v>100</v>
      </c>
      <c r="S8" s="1" t="n">
        <v>100</v>
      </c>
      <c r="T8" s="2" t="n">
        <f aca="false">SUM(J8,L8,N8,P8*2,R8*2)</f>
        <v>1380</v>
      </c>
      <c r="U8" s="2" t="n">
        <f aca="false">K8+SUM(L8:O8)+SUM(P8:S8)*2</f>
        <v>2405</v>
      </c>
      <c r="V8" s="1" t="n">
        <v>0</v>
      </c>
      <c r="W8" s="1" t="n">
        <f aca="false">U8+V8</f>
        <v>2405</v>
      </c>
      <c r="X8" s="1" t="n">
        <v>39</v>
      </c>
      <c r="Y8" s="1" t="s">
        <v>26</v>
      </c>
      <c r="AB8" s="0" t="s">
        <v>33</v>
      </c>
      <c r="AC8" s="0" t="n">
        <v>25</v>
      </c>
      <c r="AD8" s="0" t="n">
        <v>21</v>
      </c>
      <c r="AE8" s="11"/>
    </row>
    <row r="9" customFormat="false" ht="12.8" hidden="false" customHeight="false" outlineLevel="0" collapsed="false">
      <c r="A9" s="0" t="s">
        <v>34</v>
      </c>
      <c r="B9" s="0" t="n">
        <v>280</v>
      </c>
      <c r="C9" s="1" t="n">
        <v>185</v>
      </c>
      <c r="D9" s="0" t="n">
        <v>180</v>
      </c>
      <c r="E9" s="1" t="n">
        <v>120</v>
      </c>
      <c r="F9" s="0" t="n">
        <v>130</v>
      </c>
      <c r="G9" s="1" t="n">
        <v>85</v>
      </c>
      <c r="H9" s="0" t="n">
        <v>130</v>
      </c>
      <c r="I9" s="1" t="n">
        <v>85</v>
      </c>
      <c r="J9" s="2" t="n">
        <f aca="false">SUM(B9,D9,F9*2,H9*2)</f>
        <v>980</v>
      </c>
      <c r="K9" s="2" t="n">
        <f aca="false">SUM(B9:E9) + SUM(F9:I9)*2</f>
        <v>1625</v>
      </c>
      <c r="L9" s="0" t="n">
        <v>100</v>
      </c>
      <c r="M9" s="1" t="n">
        <v>100</v>
      </c>
      <c r="N9" s="0" t="n">
        <v>100</v>
      </c>
      <c r="O9" s="1" t="n">
        <v>100</v>
      </c>
      <c r="P9" s="0" t="n">
        <v>100</v>
      </c>
      <c r="Q9" s="1" t="n">
        <v>100</v>
      </c>
      <c r="R9" s="0" t="n">
        <v>100</v>
      </c>
      <c r="S9" s="1" t="n">
        <v>100</v>
      </c>
      <c r="T9" s="2" t="n">
        <f aca="false">SUM(J9,L9,N9,P9*2,R9*2)</f>
        <v>1580</v>
      </c>
      <c r="U9" s="2" t="n">
        <f aca="false">K9+SUM(L9:O9)+SUM(P9:S9)*2</f>
        <v>2825</v>
      </c>
      <c r="V9" s="1" t="n">
        <v>0</v>
      </c>
      <c r="W9" s="1" t="n">
        <f aca="false">U9+V9</f>
        <v>2825</v>
      </c>
      <c r="X9" s="1" t="n">
        <v>39</v>
      </c>
      <c r="Y9" s="1" t="s">
        <v>26</v>
      </c>
      <c r="Z9" s="0" t="n">
        <v>21</v>
      </c>
      <c r="AA9" s="0" t="n">
        <v>21</v>
      </c>
      <c r="AB9" s="0" t="n">
        <v>21</v>
      </c>
      <c r="AC9" s="0" t="n">
        <v>25</v>
      </c>
      <c r="AD9" s="0" t="n">
        <v>21</v>
      </c>
      <c r="AE9" s="11" t="s">
        <v>35</v>
      </c>
    </row>
    <row r="10" customFormat="false" ht="12.8" hidden="false" customHeight="false" outlineLevel="0" collapsed="false">
      <c r="A10" s="0" t="s">
        <v>36</v>
      </c>
      <c r="B10" s="0" t="n">
        <v>220</v>
      </c>
      <c r="C10" s="1" t="n">
        <v>150</v>
      </c>
      <c r="D10" s="0" t="n">
        <v>120</v>
      </c>
      <c r="E10" s="1" t="n">
        <v>80</v>
      </c>
      <c r="F10" s="0" t="n">
        <v>50</v>
      </c>
      <c r="G10" s="1" t="n">
        <v>50</v>
      </c>
      <c r="H10" s="0" t="n">
        <v>50</v>
      </c>
      <c r="I10" s="1" t="n">
        <v>50</v>
      </c>
      <c r="J10" s="2" t="n">
        <f aca="false">SUM(B10,D10,F10*2,H10*2)</f>
        <v>540</v>
      </c>
      <c r="K10" s="2" t="n">
        <f aca="false">SUM(B10:E10) + SUM(F10:I10)*2</f>
        <v>970</v>
      </c>
      <c r="L10" s="0" t="n">
        <v>200</v>
      </c>
      <c r="M10" s="1" t="n">
        <v>150</v>
      </c>
      <c r="N10" s="0" t="n">
        <v>200</v>
      </c>
      <c r="O10" s="1" t="n">
        <v>150</v>
      </c>
      <c r="P10" s="0" t="n">
        <v>200</v>
      </c>
      <c r="Q10" s="1" t="n">
        <v>150</v>
      </c>
      <c r="R10" s="0" t="n">
        <v>200</v>
      </c>
      <c r="S10" s="1" t="n">
        <v>150</v>
      </c>
      <c r="T10" s="2" t="n">
        <f aca="false">SUM(J10,L10,N10,P10*2,R10*2)</f>
        <v>1740</v>
      </c>
      <c r="U10" s="2" t="n">
        <f aca="false">K10+SUM(L10:O10)+SUM(P10:S10)*2</f>
        <v>3070</v>
      </c>
      <c r="V10" s="1" t="n">
        <v>0</v>
      </c>
      <c r="W10" s="1" t="n">
        <f aca="false">U10+V10</f>
        <v>3070</v>
      </c>
      <c r="X10" s="1" t="n">
        <v>39</v>
      </c>
      <c r="Y10" s="1" t="s">
        <v>26</v>
      </c>
      <c r="AC10" s="0" t="n">
        <v>25</v>
      </c>
      <c r="AE10" s="11"/>
    </row>
    <row r="11" customFormat="false" ht="23.85" hidden="false" customHeight="false" outlineLevel="0" collapsed="false">
      <c r="A11" s="0" t="s">
        <v>37</v>
      </c>
      <c r="B11" s="0" t="n">
        <v>230</v>
      </c>
      <c r="C11" s="1" t="n">
        <v>180</v>
      </c>
      <c r="D11" s="0" t="n">
        <v>130</v>
      </c>
      <c r="E11" s="1" t="n">
        <v>110</v>
      </c>
      <c r="F11" s="0" t="n">
        <v>80</v>
      </c>
      <c r="G11" s="1" t="n">
        <v>50</v>
      </c>
      <c r="H11" s="0" t="n">
        <v>80</v>
      </c>
      <c r="I11" s="1" t="n">
        <v>50</v>
      </c>
      <c r="J11" s="2" t="n">
        <f aca="false">SUM(B11,D11,F11*2,H11*2)</f>
        <v>680</v>
      </c>
      <c r="K11" s="2" t="n">
        <f aca="false">SUM(B11:E11) + SUM(F11:I11)*2</f>
        <v>1170</v>
      </c>
      <c r="L11" s="0" t="n">
        <v>100</v>
      </c>
      <c r="M11" s="1" t="n">
        <v>100</v>
      </c>
      <c r="N11" s="0" t="n">
        <v>100</v>
      </c>
      <c r="O11" s="1" t="n">
        <v>100</v>
      </c>
      <c r="P11" s="0" t="n">
        <v>100</v>
      </c>
      <c r="Q11" s="1" t="n">
        <v>100</v>
      </c>
      <c r="R11" s="0" t="n">
        <v>100</v>
      </c>
      <c r="S11" s="1" t="n">
        <v>100</v>
      </c>
      <c r="T11" s="2" t="n">
        <f aca="false">SUM(J11,L11,N11,P11*2,R11*2)</f>
        <v>1280</v>
      </c>
      <c r="U11" s="2" t="n">
        <f aca="false">K11+SUM(L11:O11)+SUM(P11:S11)*2</f>
        <v>2370</v>
      </c>
      <c r="V11" s="1" t="n">
        <v>840</v>
      </c>
      <c r="W11" s="1" t="n">
        <f aca="false">U11+V11</f>
        <v>3210</v>
      </c>
      <c r="X11" s="1" t="n">
        <v>41</v>
      </c>
      <c r="Y11" s="12" t="s">
        <v>38</v>
      </c>
      <c r="AA11" s="0" t="n">
        <v>21</v>
      </c>
      <c r="AB11" s="0" t="n">
        <v>21</v>
      </c>
      <c r="AC11" s="0" t="n">
        <v>25</v>
      </c>
      <c r="AD11" s="0" t="n">
        <v>21</v>
      </c>
      <c r="AE11" s="11"/>
    </row>
    <row r="12" customFormat="false" ht="12.8" hidden="false" customHeight="false" outlineLevel="0" collapsed="false">
      <c r="A12" s="0" t="s">
        <v>39</v>
      </c>
      <c r="B12" s="0" t="n">
        <v>320</v>
      </c>
      <c r="C12" s="1" t="n">
        <v>210</v>
      </c>
      <c r="D12" s="0" t="n">
        <v>220</v>
      </c>
      <c r="E12" s="1" t="n">
        <v>140</v>
      </c>
      <c r="F12" s="0" t="n">
        <v>170</v>
      </c>
      <c r="G12" s="1" t="n">
        <v>110</v>
      </c>
      <c r="H12" s="0" t="n">
        <v>170</v>
      </c>
      <c r="I12" s="1" t="n">
        <v>110</v>
      </c>
      <c r="J12" s="2" t="n">
        <f aca="false">SUM(B12,D12,F12*2,H12*2)</f>
        <v>1220</v>
      </c>
      <c r="K12" s="2" t="n">
        <f aca="false">SUM(B12:E12) + SUM(F12:I12)*2</f>
        <v>2010</v>
      </c>
      <c r="L12" s="0" t="n">
        <v>100</v>
      </c>
      <c r="M12" s="1" t="n">
        <v>100</v>
      </c>
      <c r="N12" s="0" t="n">
        <v>100</v>
      </c>
      <c r="O12" s="1" t="n">
        <v>100</v>
      </c>
      <c r="P12" s="0" t="n">
        <v>100</v>
      </c>
      <c r="Q12" s="1" t="n">
        <v>100</v>
      </c>
      <c r="R12" s="0" t="n">
        <v>100</v>
      </c>
      <c r="S12" s="1" t="n">
        <v>100</v>
      </c>
      <c r="T12" s="2" t="n">
        <f aca="false">SUM(J12,L12,N12,P12*2,R12*2)</f>
        <v>1820</v>
      </c>
      <c r="U12" s="2" t="n">
        <f aca="false">K12+SUM(L12:O12)+SUM(P12:S12)*2</f>
        <v>3210</v>
      </c>
      <c r="V12" s="1" t="n">
        <v>0</v>
      </c>
      <c r="W12" s="1" t="n">
        <f aca="false">U12+V12</f>
        <v>3210</v>
      </c>
      <c r="X12" s="1" t="n">
        <v>39</v>
      </c>
      <c r="Y12" s="1" t="s">
        <v>26</v>
      </c>
      <c r="Z12" s="0" t="n">
        <v>28</v>
      </c>
      <c r="AA12" s="0" t="n">
        <v>28</v>
      </c>
      <c r="AB12" s="0" t="n">
        <v>28</v>
      </c>
      <c r="AC12" s="0" t="n">
        <v>32</v>
      </c>
      <c r="AD12" s="0" t="n">
        <v>28</v>
      </c>
      <c r="AE12" s="11"/>
    </row>
    <row r="13" customFormat="false" ht="12.8" hidden="false" customHeight="false" outlineLevel="0" collapsed="false">
      <c r="A13" s="0" t="s">
        <v>40</v>
      </c>
      <c r="B13" s="0" t="n">
        <v>320</v>
      </c>
      <c r="C13" s="1" t="n">
        <v>210</v>
      </c>
      <c r="D13" s="0" t="n">
        <v>220</v>
      </c>
      <c r="E13" s="1" t="n">
        <v>140</v>
      </c>
      <c r="F13" s="0" t="n">
        <v>170</v>
      </c>
      <c r="G13" s="1" t="n">
        <v>110</v>
      </c>
      <c r="H13" s="0" t="n">
        <v>170</v>
      </c>
      <c r="I13" s="1" t="n">
        <v>110</v>
      </c>
      <c r="J13" s="2" t="n">
        <f aca="false">SUM(B13,D13,F13*2,H13*2)</f>
        <v>1220</v>
      </c>
      <c r="K13" s="2" t="n">
        <f aca="false">SUM(B13:E13) + SUM(F13:I13)*2</f>
        <v>2010</v>
      </c>
      <c r="L13" s="0" t="n">
        <v>100</v>
      </c>
      <c r="M13" s="1" t="n">
        <v>100</v>
      </c>
      <c r="N13" s="0" t="n">
        <v>100</v>
      </c>
      <c r="O13" s="1" t="n">
        <v>100</v>
      </c>
      <c r="P13" s="0" t="n">
        <v>100</v>
      </c>
      <c r="Q13" s="1" t="n">
        <v>100</v>
      </c>
      <c r="R13" s="0" t="n">
        <v>100</v>
      </c>
      <c r="S13" s="1" t="n">
        <v>125</v>
      </c>
      <c r="T13" s="2" t="n">
        <f aca="false">SUM(J13,L13,N13,P13*2,R13*2)</f>
        <v>1820</v>
      </c>
      <c r="U13" s="2" t="n">
        <f aca="false">K13+SUM(L13:O13)+SUM(P13:S13)*2</f>
        <v>3260</v>
      </c>
      <c r="V13" s="1" t="n">
        <v>0</v>
      </c>
      <c r="W13" s="1" t="n">
        <f aca="false">U13+V13</f>
        <v>3260</v>
      </c>
      <c r="X13" s="1" t="n">
        <v>39</v>
      </c>
      <c r="Y13" s="1" t="s">
        <v>26</v>
      </c>
      <c r="AC13" s="0" t="n">
        <v>32</v>
      </c>
      <c r="AD13" s="0" t="n">
        <v>28</v>
      </c>
      <c r="AE13" s="11"/>
    </row>
    <row r="14" customFormat="false" ht="12.8" hidden="false" customHeight="false" outlineLevel="0" collapsed="false">
      <c r="A14" s="0" t="s">
        <v>41</v>
      </c>
      <c r="B14" s="0" t="n">
        <v>220</v>
      </c>
      <c r="C14" s="1" t="n">
        <v>170</v>
      </c>
      <c r="D14" s="0" t="n">
        <v>120</v>
      </c>
      <c r="E14" s="1" t="n">
        <v>100</v>
      </c>
      <c r="F14" s="0" t="n">
        <v>70</v>
      </c>
      <c r="G14" s="1" t="n">
        <v>70</v>
      </c>
      <c r="H14" s="0" t="n">
        <v>70</v>
      </c>
      <c r="I14" s="1" t="n">
        <v>70</v>
      </c>
      <c r="J14" s="2" t="n">
        <f aca="false">SUM(B14,D14,F14*2,H14*2)</f>
        <v>620</v>
      </c>
      <c r="K14" s="2" t="n">
        <f aca="false">SUM(B14:E14) + SUM(F14:I14)*2</f>
        <v>1170</v>
      </c>
      <c r="L14" s="0" t="n">
        <v>200</v>
      </c>
      <c r="M14" s="1" t="n">
        <v>150</v>
      </c>
      <c r="N14" s="0" t="n">
        <v>200</v>
      </c>
      <c r="O14" s="1" t="n">
        <v>150</v>
      </c>
      <c r="P14" s="0" t="n">
        <v>200</v>
      </c>
      <c r="Q14" s="1" t="n">
        <v>150</v>
      </c>
      <c r="R14" s="0" t="n">
        <v>200</v>
      </c>
      <c r="S14" s="1" t="n">
        <v>150</v>
      </c>
      <c r="T14" s="2" t="n">
        <f aca="false">SUM(J14,L14,N14,P14*2,R14*2)</f>
        <v>1820</v>
      </c>
      <c r="U14" s="2" t="n">
        <f aca="false">K14+SUM(L14:O14)+SUM(P14:S14)*2</f>
        <v>3270</v>
      </c>
      <c r="V14" s="1" t="n">
        <v>0</v>
      </c>
      <c r="W14" s="1" t="n">
        <f aca="false">U14+V14</f>
        <v>3270</v>
      </c>
      <c r="X14" s="1" t="n">
        <v>39</v>
      </c>
      <c r="Y14" s="1" t="s">
        <v>26</v>
      </c>
      <c r="AC14" s="0" t="n">
        <v>32</v>
      </c>
      <c r="AD14" s="0" t="n">
        <v>28</v>
      </c>
      <c r="AE14" s="11"/>
    </row>
    <row r="15" customFormat="false" ht="23.85" hidden="false" customHeight="false" outlineLevel="0" collapsed="false">
      <c r="A15" s="0" t="s">
        <v>42</v>
      </c>
      <c r="B15" s="0" t="n">
        <v>380</v>
      </c>
      <c r="C15" s="1" t="n">
        <v>130</v>
      </c>
      <c r="D15" s="0" t="n">
        <v>235</v>
      </c>
      <c r="E15" s="1" t="n">
        <v>60</v>
      </c>
      <c r="F15" s="0" t="n">
        <v>190</v>
      </c>
      <c r="G15" s="1" t="n">
        <v>30</v>
      </c>
      <c r="H15" s="0" t="n">
        <v>190</v>
      </c>
      <c r="I15" s="1" t="n">
        <v>30</v>
      </c>
      <c r="J15" s="2" t="n">
        <f aca="false">SUM(B15,D15,F15*2,H15*2)</f>
        <v>1375</v>
      </c>
      <c r="K15" s="2" t="n">
        <f aca="false">SUM(B15:E15) + SUM(F15:I15)*2</f>
        <v>1685</v>
      </c>
      <c r="L15" s="0" t="n">
        <v>100</v>
      </c>
      <c r="M15" s="1" t="n">
        <v>100</v>
      </c>
      <c r="N15" s="0" t="n">
        <v>100</v>
      </c>
      <c r="O15" s="1" t="n">
        <v>100</v>
      </c>
      <c r="P15" s="0" t="n">
        <v>100</v>
      </c>
      <c r="Q15" s="1" t="n">
        <v>100</v>
      </c>
      <c r="R15" s="0" t="n">
        <v>100</v>
      </c>
      <c r="S15" s="1" t="n">
        <v>100</v>
      </c>
      <c r="T15" s="2" t="n">
        <f aca="false">SUM(J15,L15,N15,P15*2,R15*2)</f>
        <v>1975</v>
      </c>
      <c r="U15" s="2" t="n">
        <f aca="false">K15+SUM(L15:O15)+SUM(P15:S15)*2</f>
        <v>2885</v>
      </c>
      <c r="V15" s="1" t="n">
        <f aca="false">(80+20)*6+80</f>
        <v>680</v>
      </c>
      <c r="W15" s="1" t="n">
        <f aca="false">U15+V15</f>
        <v>3565</v>
      </c>
      <c r="X15" s="1" t="n">
        <v>41</v>
      </c>
      <c r="Y15" s="12" t="s">
        <v>38</v>
      </c>
      <c r="AA15" s="0" t="n">
        <v>28</v>
      </c>
      <c r="AB15" s="0" t="n">
        <v>28</v>
      </c>
      <c r="AC15" s="0" t="n">
        <v>32</v>
      </c>
      <c r="AD15" s="0" t="n">
        <v>28</v>
      </c>
      <c r="AE15" s="11" t="s">
        <v>43</v>
      </c>
    </row>
    <row r="16" customFormat="false" ht="12.8" hidden="false" customHeight="false" outlineLevel="0" collapsed="false">
      <c r="A16" s="0" t="s">
        <v>44</v>
      </c>
      <c r="B16" s="0" t="n">
        <v>360</v>
      </c>
      <c r="C16" s="1" t="n">
        <v>245</v>
      </c>
      <c r="D16" s="0" t="n">
        <v>260</v>
      </c>
      <c r="E16" s="1" t="n">
        <v>160</v>
      </c>
      <c r="F16" s="0" t="n">
        <v>210</v>
      </c>
      <c r="G16" s="1" t="n">
        <v>140</v>
      </c>
      <c r="H16" s="0" t="n">
        <v>210</v>
      </c>
      <c r="I16" s="1" t="n">
        <v>135</v>
      </c>
      <c r="J16" s="2" t="n">
        <f aca="false">SUM(B16,D16,F16*2,H16*2)</f>
        <v>1460</v>
      </c>
      <c r="K16" s="2" t="n">
        <f aca="false">SUM(B16:E16) + SUM(F16:I16)*2</f>
        <v>2415</v>
      </c>
      <c r="L16" s="0" t="n">
        <v>100</v>
      </c>
      <c r="M16" s="1" t="n">
        <v>100</v>
      </c>
      <c r="N16" s="0" t="n">
        <v>100</v>
      </c>
      <c r="O16" s="1" t="n">
        <v>100</v>
      </c>
      <c r="P16" s="0" t="n">
        <v>100</v>
      </c>
      <c r="Q16" s="1" t="n">
        <v>100</v>
      </c>
      <c r="R16" s="0" t="n">
        <v>100</v>
      </c>
      <c r="S16" s="1" t="n">
        <v>100</v>
      </c>
      <c r="T16" s="2" t="n">
        <f aca="false">SUM(J16,L16,N16,P16*2,R16*2)</f>
        <v>2060</v>
      </c>
      <c r="U16" s="2" t="n">
        <f aca="false">K16+SUM(L16:O16)+SUM(P16:S16)*2</f>
        <v>3615</v>
      </c>
      <c r="V16" s="1" t="n">
        <v>0</v>
      </c>
      <c r="W16" s="1" t="n">
        <f aca="false">U16+V16</f>
        <v>3615</v>
      </c>
      <c r="X16" s="1" t="n">
        <v>39</v>
      </c>
      <c r="Y16" s="1" t="s">
        <v>26</v>
      </c>
      <c r="Z16" s="0" t="n">
        <v>35</v>
      </c>
      <c r="AA16" s="0" t="n">
        <v>40</v>
      </c>
      <c r="AB16" s="0" t="n">
        <v>35</v>
      </c>
      <c r="AC16" s="0" t="n">
        <v>39</v>
      </c>
      <c r="AD16" s="0" t="n">
        <v>35</v>
      </c>
      <c r="AE16" s="11"/>
    </row>
    <row r="17" customFormat="false" ht="12.8" hidden="false" customHeight="false" outlineLevel="0" collapsed="false">
      <c r="A17" s="0" t="s">
        <v>45</v>
      </c>
      <c r="B17" s="0" t="n">
        <v>500</v>
      </c>
      <c r="C17" s="1" t="n">
        <v>210</v>
      </c>
      <c r="D17" s="0" t="n">
        <v>300</v>
      </c>
      <c r="E17" s="1" t="n">
        <v>140</v>
      </c>
      <c r="F17" s="0" t="n">
        <v>290</v>
      </c>
      <c r="G17" s="1" t="n">
        <v>110</v>
      </c>
      <c r="H17" s="0" t="n">
        <v>240</v>
      </c>
      <c r="I17" s="1" t="n">
        <v>110</v>
      </c>
      <c r="J17" s="2" t="n">
        <f aca="false">SUM(B17,D17,F17*2,H17*2)</f>
        <v>1860</v>
      </c>
      <c r="K17" s="2" t="n">
        <f aca="false">SUM(B17:E17) + SUM(F17:I17)*2</f>
        <v>2650</v>
      </c>
      <c r="L17" s="0" t="n">
        <v>100</v>
      </c>
      <c r="M17" s="1" t="n">
        <v>100</v>
      </c>
      <c r="N17" s="0" t="n">
        <v>100</v>
      </c>
      <c r="O17" s="1" t="n">
        <v>100</v>
      </c>
      <c r="P17" s="0" t="n">
        <v>100</v>
      </c>
      <c r="Q17" s="1" t="n">
        <v>100</v>
      </c>
      <c r="R17" s="0" t="n">
        <v>100</v>
      </c>
      <c r="S17" s="1" t="n">
        <v>100</v>
      </c>
      <c r="T17" s="2" t="n">
        <f aca="false">SUM(J17,L17,N17,P17*2,R17*2)</f>
        <v>2460</v>
      </c>
      <c r="U17" s="2" t="n">
        <f aca="false">K17+SUM(L17:O17)+SUM(P17:S17)*2</f>
        <v>3850</v>
      </c>
      <c r="V17" s="1" t="n">
        <v>0</v>
      </c>
      <c r="W17" s="1" t="n">
        <f aca="false">U17+V17</f>
        <v>3850</v>
      </c>
      <c r="X17" s="1" t="n">
        <v>39</v>
      </c>
      <c r="Y17" s="1" t="s">
        <v>26</v>
      </c>
      <c r="AB17" s="11" t="s">
        <v>33</v>
      </c>
      <c r="AC17" s="0" t="n">
        <v>46</v>
      </c>
      <c r="AD17" s="0" t="n">
        <v>42</v>
      </c>
      <c r="AE17" s="11" t="s">
        <v>46</v>
      </c>
    </row>
    <row r="18" customFormat="false" ht="12.8" hidden="false" customHeight="false" outlineLevel="0" collapsed="false">
      <c r="A18" s="0" t="s">
        <v>47</v>
      </c>
      <c r="B18" s="0" t="n">
        <v>460</v>
      </c>
      <c r="C18" s="1" t="n">
        <v>230</v>
      </c>
      <c r="D18" s="0" t="n">
        <v>320</v>
      </c>
      <c r="E18" s="1" t="n">
        <v>160</v>
      </c>
      <c r="F18" s="0" t="n">
        <v>260</v>
      </c>
      <c r="G18" s="1" t="n">
        <v>150</v>
      </c>
      <c r="H18" s="0" t="n">
        <v>260</v>
      </c>
      <c r="I18" s="1" t="n">
        <v>150</v>
      </c>
      <c r="J18" s="2" t="n">
        <f aca="false">SUM(B18,D18,F18*2,H18*2)</f>
        <v>1820</v>
      </c>
      <c r="K18" s="2" t="n">
        <f aca="false">SUM(B18:E18) + SUM(F18:I18)*2</f>
        <v>2810</v>
      </c>
      <c r="L18" s="0" t="n">
        <v>100</v>
      </c>
      <c r="M18" s="1" t="n">
        <v>100</v>
      </c>
      <c r="N18" s="0" t="n">
        <v>100</v>
      </c>
      <c r="O18" s="1" t="n">
        <v>100</v>
      </c>
      <c r="P18" s="0" t="n">
        <v>100</v>
      </c>
      <c r="Q18" s="1" t="n">
        <v>100</v>
      </c>
      <c r="R18" s="0" t="n">
        <v>100</v>
      </c>
      <c r="S18" s="1" t="n">
        <v>100</v>
      </c>
      <c r="T18" s="2" t="n">
        <f aca="false">SUM(J18,L18,N18,P18*2,R18*2)</f>
        <v>2420</v>
      </c>
      <c r="U18" s="2" t="n">
        <f aca="false">K18+SUM(L18:O18)+SUM(P18:S18)*2</f>
        <v>4010</v>
      </c>
      <c r="V18" s="1" t="n">
        <v>0</v>
      </c>
      <c r="W18" s="1" t="n">
        <f aca="false">U18+V18</f>
        <v>4010</v>
      </c>
      <c r="X18" s="1" t="n">
        <v>39</v>
      </c>
      <c r="Y18" s="1" t="s">
        <v>26</v>
      </c>
      <c r="AA18" s="0" t="n">
        <v>42</v>
      </c>
      <c r="AB18" s="0" t="n">
        <v>42</v>
      </c>
      <c r="AC18" s="0" t="n">
        <v>46</v>
      </c>
      <c r="AD18" s="0" t="n">
        <v>42</v>
      </c>
      <c r="AE18" s="11"/>
    </row>
  </sheetData>
  <mergeCells count="23">
    <mergeCell ref="A1:A2"/>
    <mergeCell ref="B1:C1"/>
    <mergeCell ref="D1:E1"/>
    <mergeCell ref="F1:G1"/>
    <mergeCell ref="H1:I1"/>
    <mergeCell ref="J1:J2"/>
    <mergeCell ref="K1:K2"/>
    <mergeCell ref="L1:M1"/>
    <mergeCell ref="N1:O1"/>
    <mergeCell ref="P1:Q1"/>
    <mergeCell ref="R1:S1"/>
    <mergeCell ref="T1:T2"/>
    <mergeCell ref="U1:U2"/>
    <mergeCell ref="V1:V2"/>
    <mergeCell ref="W1:W2"/>
    <mergeCell ref="X1:X2"/>
    <mergeCell ref="Y1:Y2"/>
    <mergeCell ref="Z1:Z2"/>
    <mergeCell ref="AA1:AA2"/>
    <mergeCell ref="AB1:AB2"/>
    <mergeCell ref="AC1:AC2"/>
    <mergeCell ref="AD1:AD2"/>
    <mergeCell ref="AE1:AE2"/>
  </mergeCells>
  <conditionalFormatting sqref="W2:W1048576">
    <cfRule type="dataBar" priority="2">
      <dataBar showValue="1" minLength="0" maxLength="100">
        <cfvo type="min" val="0"/>
        <cfvo type="max" val="0"/>
        <color rgb="FF5983B0"/>
      </dataBar>
      <extLst>
        <ext xmlns:x14="http://schemas.microsoft.com/office/spreadsheetml/2009/9/main" uri="{B025F937-C7B1-47D3-B67F-A62EFF666E3E}">
          <x14:id>{647D50E5-EAB6-4F9F-92F0-B0FDBE93A994}</x14:id>
        </ext>
      </extLst>
    </cfRule>
  </conditionalFormatting>
  <conditionalFormatting sqref="Z2:AD1048576">
    <cfRule type="dataBar" priority="3">
      <dataBar showValue="1" minLength="0" maxLength="100">
        <cfvo type="min" val="0"/>
        <cfvo type="max" val="0"/>
        <color rgb="FF5983B0"/>
      </dataBar>
      <extLst>
        <ext xmlns:x14="http://schemas.microsoft.com/office/spreadsheetml/2009/9/main" uri="{B025F937-C7B1-47D3-B67F-A62EFF666E3E}">
          <x14:id>{A1D5B07B-FD9F-4247-813F-7312224FED57}</x14:id>
        </ext>
      </extLst>
    </cfRule>
  </conditionalFormatting>
  <conditionalFormatting sqref="T2:U1048576">
    <cfRule type="dataBar" priority="4">
      <dataBar showValue="1" minLength="0" maxLength="100">
        <cfvo type="min" val="0"/>
        <cfvo type="max" val="0"/>
        <color rgb="FF5983B0"/>
      </dataBar>
      <extLst>
        <ext xmlns:x14="http://schemas.microsoft.com/office/spreadsheetml/2009/9/main" uri="{B025F937-C7B1-47D3-B67F-A62EFF666E3E}">
          <x14:id>{47634BCD-EE7E-4C7A-B9D4-D988F66FA327}</x14:id>
        </ext>
      </extLst>
    </cfRule>
  </conditionalFormatting>
  <conditionalFormatting sqref="J2:K1048576">
    <cfRule type="dataBar" priority="5">
      <dataBar showValue="1" minLength="0" maxLength="100">
        <cfvo type="min" val="0"/>
        <cfvo type="max" val="0"/>
        <color rgb="FF5983B0"/>
      </dataBar>
      <extLst>
        <ext xmlns:x14="http://schemas.microsoft.com/office/spreadsheetml/2009/9/main" uri="{B025F937-C7B1-47D3-B67F-A62EFF666E3E}">
          <x14:id>{F74D1F8E-A048-448C-9AF6-8300108DD0B6}</x14:id>
        </ext>
      </extLst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47D50E5-EAB6-4F9F-92F0-B0FDBE93A994}">
            <x14:dataBar minLength="0" maxLength="100" axisPosition="automatic" gradient="false">
              <x14:cfvo type="autoMin"/>
              <x14:cfvo type="autoMax"/>
              <x14:negativeFillColor rgb="FF5983B0"/>
              <x14:axisColor rgb="FF000000"/>
            </x14:dataBar>
          </x14:cfRule>
          <xm:sqref>W2:W1048576</xm:sqref>
        </x14:conditionalFormatting>
        <x14:conditionalFormatting xmlns:xm="http://schemas.microsoft.com/office/excel/2006/main">
          <x14:cfRule type="dataBar" id="{A1D5B07B-FD9F-4247-813F-7312224FED57}">
            <x14:dataBar minLength="0" maxLength="100" axisPosition="automatic" gradient="false">
              <x14:cfvo type="autoMin"/>
              <x14:cfvo type="autoMax"/>
              <x14:negativeFillColor rgb="FF5983B0"/>
              <x14:axisColor rgb="FF000000"/>
            </x14:dataBar>
          </x14:cfRule>
          <xm:sqref>Z2:AD1048576</xm:sqref>
        </x14:conditionalFormatting>
        <x14:conditionalFormatting xmlns:xm="http://schemas.microsoft.com/office/excel/2006/main">
          <x14:cfRule type="dataBar" id="{47634BCD-EE7E-4C7A-B9D4-D988F66FA327}">
            <x14:dataBar minLength="0" maxLength="100" axisPosition="automatic" gradient="false">
              <x14:cfvo type="autoMin"/>
              <x14:cfvo type="autoMax"/>
              <x14:negativeFillColor rgb="FF5983B0"/>
              <x14:axisColor rgb="FF000000"/>
            </x14:dataBar>
          </x14:cfRule>
          <xm:sqref>T2:U1048576</xm:sqref>
        </x14:conditionalFormatting>
        <x14:conditionalFormatting xmlns:xm="http://schemas.microsoft.com/office/excel/2006/main">
          <x14:cfRule type="dataBar" id="{F74D1F8E-A048-448C-9AF6-8300108DD0B6}">
            <x14:dataBar minLength="0" maxLength="100" axisPosition="automatic" gradient="false">
              <x14:cfvo type="autoMin"/>
              <x14:cfvo type="autoMax"/>
              <x14:negativeFillColor rgb="FF5983B0"/>
              <x14:axisColor rgb="FF000000"/>
            </x14:dataBar>
          </x14:cfRule>
          <xm:sqref>J2:K1048576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9" activeCellId="0" sqref="A9"/>
    </sheetView>
  </sheetViews>
  <sheetFormatPr defaultColWidth="11.60546875" defaultRowHeight="12.8" zeroHeight="false" outlineLevelRow="0" outlineLevelCol="0"/>
  <cols>
    <col collapsed="false" customWidth="true" hidden="false" outlineLevel="0" max="1" min="1" style="0" width="14.92"/>
    <col collapsed="false" customWidth="true" hidden="false" outlineLevel="0" max="9" min="9" style="0" width="14.83"/>
    <col collapsed="false" customWidth="true" hidden="false" outlineLevel="0" max="10" min="10" style="0" width="18.12"/>
    <col collapsed="false" customWidth="true" hidden="false" outlineLevel="0" max="11" min="11" style="0" width="18.52"/>
    <col collapsed="false" customWidth="true" hidden="false" outlineLevel="0" max="12" min="12" style="0" width="35.61"/>
  </cols>
  <sheetData>
    <row r="1" customFormat="false" ht="12.8" hidden="false" customHeight="false" outlineLevel="0" collapsed="false">
      <c r="A1" s="9" t="s">
        <v>48</v>
      </c>
      <c r="B1" s="9" t="s">
        <v>28</v>
      </c>
      <c r="C1" s="9" t="s">
        <v>25</v>
      </c>
      <c r="D1" s="9" t="s">
        <v>29</v>
      </c>
      <c r="E1" s="9" t="s">
        <v>30</v>
      </c>
      <c r="F1" s="9" t="s">
        <v>34</v>
      </c>
      <c r="G1" s="9" t="s">
        <v>49</v>
      </c>
      <c r="H1" s="9" t="s">
        <v>50</v>
      </c>
      <c r="I1" s="9" t="s">
        <v>51</v>
      </c>
      <c r="J1" s="9" t="s">
        <v>52</v>
      </c>
      <c r="K1" s="9" t="s">
        <v>53</v>
      </c>
      <c r="L1" s="9" t="s">
        <v>54</v>
      </c>
    </row>
    <row r="2" customFormat="false" ht="12.8" hidden="false" customHeight="false" outlineLevel="0" collapsed="false">
      <c r="A2" s="0" t="n">
        <v>11</v>
      </c>
      <c r="B2" s="0" t="n">
        <v>570</v>
      </c>
      <c r="C2" s="0" t="n">
        <v>870</v>
      </c>
      <c r="D2" s="0" t="n">
        <v>810</v>
      </c>
      <c r="H2" s="0" t="n">
        <v>870</v>
      </c>
      <c r="I2" s="13" t="n">
        <f aca="false">SUM('Power Armor Sets'!$B$4:$C$4)+SUM('Power Armor Sets'!$D$5:$E$5)+(2*SUM('Power Armor Sets'!$F$5:$G$5))+(2*SUM('Power Armor Sets'!$H$5:$I$5))+($B2-570)/6</f>
        <v>690</v>
      </c>
      <c r="J2" s="0" t="n">
        <f aca="false">MAX(B2:I2)</f>
        <v>870</v>
      </c>
      <c r="K2" s="0" t="n">
        <f aca="false">MAX(C2:J2)</f>
        <v>870</v>
      </c>
      <c r="L2" s="0" t="s">
        <v>55</v>
      </c>
    </row>
    <row r="3" customFormat="false" ht="12.8" hidden="false" customHeight="false" outlineLevel="0" collapsed="false">
      <c r="A3" s="0" t="n">
        <v>15</v>
      </c>
      <c r="B3" s="0" t="n">
        <v>810</v>
      </c>
      <c r="H3" s="0" t="n">
        <v>870</v>
      </c>
      <c r="I3" s="13" t="n">
        <f aca="false">SUM('Power Armor Sets'!$B$4:$C$4)+SUM('Power Armor Sets'!$D$5:$E$5)+(2*SUM('Power Armor Sets'!$F$5:$G$5))+(2*SUM('Power Armor Sets'!$H$5:$I$5))+($B3-570)/6</f>
        <v>730</v>
      </c>
      <c r="J3" s="0" t="n">
        <f aca="false">MAX(B3:I3)</f>
        <v>870</v>
      </c>
      <c r="K3" s="0" t="n">
        <v>870</v>
      </c>
    </row>
    <row r="4" customFormat="false" ht="12.8" hidden="false" customHeight="false" outlineLevel="0" collapsed="false">
      <c r="A4" s="0" t="n">
        <v>18</v>
      </c>
      <c r="B4" s="0" t="n">
        <v>1050</v>
      </c>
      <c r="E4" s="0" t="n">
        <v>1230</v>
      </c>
      <c r="H4" s="0" t="n">
        <v>1230</v>
      </c>
      <c r="I4" s="13" t="n">
        <f aca="false">SUM('Power Armor Sets'!$B$4:$C$4)+SUM('Power Armor Sets'!$D$5:$E$5)+(2*SUM('Power Armor Sets'!$F$6:$G$6))+(2*SUM('Power Armor Sets'!$H$6:$I$6))+($B4-570)/6</f>
        <v>1050</v>
      </c>
      <c r="J4" s="0" t="n">
        <f aca="false">MAX(B4:I4)</f>
        <v>1230</v>
      </c>
      <c r="K4" s="0" t="n">
        <v>1230</v>
      </c>
      <c r="L4" s="0" t="s">
        <v>30</v>
      </c>
    </row>
    <row r="5" customFormat="false" ht="12.8" hidden="false" customHeight="false" outlineLevel="0" collapsed="false">
      <c r="A5" s="0" t="n">
        <v>22</v>
      </c>
      <c r="B5" s="0" t="n">
        <v>1290</v>
      </c>
      <c r="H5" s="0" t="n">
        <v>1230</v>
      </c>
      <c r="I5" s="13" t="n">
        <f aca="false">SUM('Power Armor Sets'!$B$4:$C$4)+SUM('Power Armor Sets'!$D$5:$E$5)+(2*SUM('Power Armor Sets'!$F$6:$G$6))+(2*SUM('Power Armor Sets'!$H$6:$I$6))+($B5-570)/6</f>
        <v>1090</v>
      </c>
      <c r="J5" s="0" t="n">
        <f aca="false">MAX(B5:I5)</f>
        <v>1290</v>
      </c>
      <c r="K5" s="0" t="n">
        <v>1230</v>
      </c>
    </row>
    <row r="6" customFormat="false" ht="12.8" hidden="false" customHeight="false" outlineLevel="0" collapsed="false">
      <c r="A6" s="0" t="n">
        <v>25</v>
      </c>
      <c r="B6" s="0" t="n">
        <v>1530</v>
      </c>
      <c r="F6" s="0" t="n">
        <v>1625</v>
      </c>
      <c r="H6" s="0" t="n">
        <f aca="false">F6</f>
        <v>1625</v>
      </c>
      <c r="I6" s="13" t="n">
        <f aca="false">SUM('Power Armor Sets'!$B$4:$C$4)+SUM('Power Armor Sets'!$D$5:$E$5)+(2*SUM('Power Armor Sets'!$F$9:$G$9))+(2*SUM('Power Armor Sets'!$H$9:$I$9))+($B6-570)/6</f>
        <v>1390</v>
      </c>
      <c r="J6" s="0" t="n">
        <f aca="false">MAX(B6:I6)</f>
        <v>1625</v>
      </c>
      <c r="K6" s="0" t="n">
        <v>1625</v>
      </c>
      <c r="L6" s="0" t="s">
        <v>56</v>
      </c>
    </row>
    <row r="7" customFormat="false" ht="12.8" hidden="false" customHeight="false" outlineLevel="0" collapsed="false">
      <c r="A7" s="0" t="n">
        <v>28</v>
      </c>
      <c r="B7" s="0" t="n">
        <v>1770</v>
      </c>
      <c r="H7" s="0" t="n">
        <v>1625</v>
      </c>
      <c r="I7" s="13" t="n">
        <f aca="false">SUM('Power Armor Sets'!$B$4:$C$4)+SUM('Power Armor Sets'!$D$5:$E$5)+(2*SUM('Power Armor Sets'!$F$9:$G$9))+(2*SUM('Power Armor Sets'!$H$9:$I$9))+($B7-570)/6</f>
        <v>1430</v>
      </c>
      <c r="J7" s="0" t="n">
        <f aca="false">MAX(B7:I7)</f>
        <v>1770</v>
      </c>
      <c r="K7" s="0" t="n">
        <v>1625</v>
      </c>
    </row>
    <row r="8" customFormat="false" ht="12.8" hidden="false" customHeight="false" outlineLevel="0" collapsed="false">
      <c r="A8" s="0" t="n">
        <v>32</v>
      </c>
      <c r="B8" s="0" t="n">
        <v>1770</v>
      </c>
      <c r="G8" s="0" t="n">
        <v>2010</v>
      </c>
      <c r="H8" s="0" t="n">
        <f aca="false">G8</f>
        <v>2010</v>
      </c>
      <c r="I8" s="13" t="n">
        <f aca="false">SUM('Power Armor Sets'!$B$4:$C$4)+SUM('Power Armor Sets'!$D$13:$E$13)+(2*SUM('Power Armor Sets'!$F$13:$G$13))+(2*SUM('Power Armor Sets'!$H$15:$I$15))+($B8-570)/6</f>
        <v>1770</v>
      </c>
      <c r="J8" s="0" t="n">
        <f aca="false">MAX(B8:I8)</f>
        <v>2010</v>
      </c>
      <c r="K8" s="0" t="n">
        <v>1625</v>
      </c>
      <c r="L8" s="0" t="s">
        <v>57</v>
      </c>
    </row>
    <row r="9" customFormat="false" ht="12.8" hidden="false" customHeight="false" outlineLevel="0" collapsed="false">
      <c r="A9" s="0" t="n">
        <v>39</v>
      </c>
      <c r="B9" s="0" t="n">
        <v>1770</v>
      </c>
      <c r="H9" s="0" t="n">
        <f aca="false">G8+270</f>
        <v>2280</v>
      </c>
      <c r="I9" s="13" t="n">
        <f aca="false">SUM('Power Armor Sets'!$B$4:$C$4)+SUM('Power Armor Sets'!$D$16:$E$16)+(2*SUM('Power Armor Sets'!$F$16:$G$16))+(2*SUM('Power Armor Sets'!$H$16:$I$16))+($B9-570)/6</f>
        <v>2220</v>
      </c>
      <c r="J9" s="0" t="n">
        <f aca="false">MAX(B9:I9)</f>
        <v>2280</v>
      </c>
      <c r="K9" s="0" t="n">
        <v>1625</v>
      </c>
      <c r="L9" s="0" t="s">
        <v>58</v>
      </c>
    </row>
    <row r="10" customFormat="false" ht="12.8" hidden="false" customHeight="false" outlineLevel="0" collapsed="false">
      <c r="I10" s="13"/>
    </row>
    <row r="13" customFormat="false" ht="12.8" hidden="false" customHeight="false" outlineLevel="0" collapsed="false">
      <c r="A13" s="9" t="s">
        <v>59</v>
      </c>
      <c r="B13" s="0" t="s">
        <v>60</v>
      </c>
      <c r="C13" s="0" t="s">
        <v>60</v>
      </c>
      <c r="D13" s="0" t="s">
        <v>60</v>
      </c>
      <c r="E13" s="0" t="s">
        <v>60</v>
      </c>
      <c r="F13" s="0" t="s">
        <v>60</v>
      </c>
      <c r="G13" s="0" t="s">
        <v>60</v>
      </c>
      <c r="L13" s="0" t="s">
        <v>60</v>
      </c>
    </row>
    <row r="14" customFormat="false" ht="12.8" hidden="false" customHeight="false" outlineLevel="0" collapsed="false">
      <c r="A14" s="9" t="s">
        <v>61</v>
      </c>
      <c r="B14" s="0" t="s">
        <v>62</v>
      </c>
      <c r="C14" s="0" t="s">
        <v>63</v>
      </c>
      <c r="D14" s="0" t="s">
        <v>60</v>
      </c>
      <c r="E14" s="0" t="s">
        <v>60</v>
      </c>
      <c r="F14" s="0" t="s">
        <v>60</v>
      </c>
      <c r="G14" s="0" t="s">
        <v>60</v>
      </c>
      <c r="L14" s="0" t="s">
        <v>60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9" activeCellId="0" sqref="K9"/>
    </sheetView>
  </sheetViews>
  <sheetFormatPr defaultColWidth="11.60546875" defaultRowHeight="12.8" zeroHeight="false" outlineLevelRow="0" outlineLevelCol="0"/>
  <cols>
    <col collapsed="false" customWidth="true" hidden="false" outlineLevel="0" max="1" min="1" style="0" width="14.31"/>
    <col collapsed="false" customWidth="true" hidden="false" outlineLevel="0" max="11" min="11" style="0" width="15.46"/>
    <col collapsed="false" customWidth="true" hidden="false" outlineLevel="0" max="12" min="12" style="0" width="16.55"/>
    <col collapsed="false" customWidth="true" hidden="false" outlineLevel="0" max="13" min="13" style="0" width="18.12"/>
  </cols>
  <sheetData>
    <row r="1" s="9" customFormat="true" ht="12.8" hidden="false" customHeight="false" outlineLevel="0" collapsed="false">
      <c r="A1" s="9" t="s">
        <v>48</v>
      </c>
      <c r="B1" s="9" t="s">
        <v>29</v>
      </c>
      <c r="C1" s="9" t="s">
        <v>64</v>
      </c>
      <c r="D1" s="9" t="s">
        <v>37</v>
      </c>
      <c r="E1" s="9" t="s">
        <v>34</v>
      </c>
      <c r="F1" s="9" t="s">
        <v>39</v>
      </c>
      <c r="G1" s="9" t="s">
        <v>40</v>
      </c>
      <c r="H1" s="9" t="s">
        <v>41</v>
      </c>
      <c r="I1" s="9" t="s">
        <v>42</v>
      </c>
      <c r="J1" s="9" t="s">
        <v>44</v>
      </c>
      <c r="K1" s="9" t="s">
        <v>47</v>
      </c>
      <c r="L1" s="9" t="s">
        <v>52</v>
      </c>
      <c r="M1" s="9" t="s">
        <v>53</v>
      </c>
      <c r="AMJ1" s="0"/>
    </row>
    <row r="2" customFormat="false" ht="12.8" hidden="false" customHeight="false" outlineLevel="0" collapsed="false">
      <c r="A2" s="0" t="n">
        <v>18</v>
      </c>
      <c r="B2" s="0" t="n">
        <v>1290</v>
      </c>
      <c r="C2" s="0" t="n">
        <v>1470</v>
      </c>
      <c r="L2" s="0" t="n">
        <f aca="false">MAX(B2:K2)</f>
        <v>1470</v>
      </c>
      <c r="M2" s="0" t="n">
        <f aca="false">MAX(B2:E2)</f>
        <v>1470</v>
      </c>
    </row>
    <row r="3" customFormat="false" ht="12.8" hidden="false" customHeight="false" outlineLevel="0" collapsed="false">
      <c r="A3" s="0" t="n">
        <v>25</v>
      </c>
      <c r="B3" s="0" t="n">
        <v>1530</v>
      </c>
      <c r="C3" s="0" t="n">
        <v>1710</v>
      </c>
      <c r="D3" s="0" t="n">
        <v>1890</v>
      </c>
      <c r="E3" s="0" t="n">
        <v>1865</v>
      </c>
      <c r="L3" s="0" t="n">
        <f aca="false">MAX(B3:K3, L2)</f>
        <v>1890</v>
      </c>
      <c r="M3" s="0" t="n">
        <f aca="false">MAX(B3:E3)</f>
        <v>1890</v>
      </c>
    </row>
    <row r="4" customFormat="false" ht="12.8" hidden="false" customHeight="false" outlineLevel="0" collapsed="false">
      <c r="A4" s="0" t="n">
        <v>32</v>
      </c>
      <c r="B4" s="0" t="n">
        <v>1770</v>
      </c>
      <c r="C4" s="0" t="n">
        <v>1950</v>
      </c>
      <c r="D4" s="0" t="n">
        <v>2130</v>
      </c>
      <c r="E4" s="0" t="n">
        <v>2105</v>
      </c>
      <c r="F4" s="0" t="n">
        <v>2250</v>
      </c>
      <c r="G4" s="0" t="n">
        <v>2260</v>
      </c>
      <c r="H4" s="0" t="n">
        <v>2430</v>
      </c>
      <c r="I4" s="0" t="n">
        <v>2405</v>
      </c>
      <c r="L4" s="0" t="n">
        <f aca="false">MAX(B4:K4, L3)</f>
        <v>2430</v>
      </c>
      <c r="M4" s="0" t="n">
        <f aca="false">MAX(B4:E4)</f>
        <v>2130</v>
      </c>
    </row>
    <row r="5" customFormat="false" ht="12.8" hidden="false" customHeight="false" outlineLevel="0" collapsed="false">
      <c r="A5" s="0" t="n">
        <v>39</v>
      </c>
      <c r="C5" s="0" t="n">
        <v>2190</v>
      </c>
      <c r="D5" s="0" t="n">
        <v>2370</v>
      </c>
      <c r="E5" s="0" t="n">
        <v>2345</v>
      </c>
      <c r="F5" s="0" t="n">
        <v>2490</v>
      </c>
      <c r="G5" s="0" t="n">
        <v>2510</v>
      </c>
      <c r="H5" s="0" t="n">
        <v>2430</v>
      </c>
      <c r="I5" s="0" t="n">
        <v>2645</v>
      </c>
      <c r="J5" s="0" t="n">
        <v>2655</v>
      </c>
      <c r="L5" s="0" t="n">
        <f aca="false">MAX(B5:K5, L4)</f>
        <v>2655</v>
      </c>
      <c r="M5" s="0" t="n">
        <f aca="false">MAX(B5:E5)</f>
        <v>2370</v>
      </c>
    </row>
    <row r="6" customFormat="false" ht="12.8" hidden="false" customHeight="false" outlineLevel="0" collapsed="false">
      <c r="A6" s="0" t="n">
        <v>46</v>
      </c>
      <c r="D6" s="0" t="n">
        <v>2370</v>
      </c>
      <c r="E6" s="0" t="n">
        <v>2585</v>
      </c>
      <c r="F6" s="0" t="n">
        <v>2730</v>
      </c>
      <c r="G6" s="0" t="n">
        <v>2760</v>
      </c>
      <c r="H6" s="0" t="n">
        <v>2850</v>
      </c>
      <c r="I6" s="0" t="n">
        <v>2885</v>
      </c>
      <c r="J6" s="0" t="n">
        <v>2895</v>
      </c>
      <c r="K6" s="0" t="n">
        <v>3050</v>
      </c>
      <c r="L6" s="0" t="n">
        <f aca="false">MAX(B6:K6, L5)</f>
        <v>3050</v>
      </c>
      <c r="M6" s="0" t="n">
        <f aca="false">MAX(B6:E6, M5)</f>
        <v>2585</v>
      </c>
    </row>
    <row r="7" customFormat="false" ht="12.8" hidden="false" customHeight="false" outlineLevel="0" collapsed="false">
      <c r="A7" s="0" t="n">
        <v>50</v>
      </c>
      <c r="D7" s="9" t="n">
        <v>2970</v>
      </c>
      <c r="F7" s="9" t="n">
        <v>2970</v>
      </c>
      <c r="G7" s="0" t="n">
        <v>2760</v>
      </c>
      <c r="H7" s="0" t="n">
        <v>2850</v>
      </c>
      <c r="J7" s="0" t="n">
        <v>2895</v>
      </c>
      <c r="K7" s="0" t="n">
        <v>3050</v>
      </c>
      <c r="L7" s="0" t="n">
        <f aca="false">MAX(B7:K7, L6)</f>
        <v>3050</v>
      </c>
      <c r="M7" s="0" t="n">
        <v>2585</v>
      </c>
    </row>
    <row r="8" customFormat="false" ht="12.8" hidden="false" customHeight="false" outlineLevel="0" collapsed="false">
      <c r="A8" s="0" t="n">
        <v>53</v>
      </c>
      <c r="F8" s="0" t="n">
        <v>2970</v>
      </c>
      <c r="G8" s="0" t="n">
        <v>3010</v>
      </c>
      <c r="H8" s="0" t="n">
        <v>2850</v>
      </c>
      <c r="J8" s="0" t="n">
        <v>3135</v>
      </c>
      <c r="K8" s="0" t="n">
        <v>3290</v>
      </c>
      <c r="L8" s="0" t="n">
        <f aca="false">MAX(B8:K8, L7)</f>
        <v>3290</v>
      </c>
      <c r="M8" s="0" t="n">
        <f aca="false">MAX(B8:E8, M7)</f>
        <v>2585</v>
      </c>
    </row>
    <row r="9" customFormat="false" ht="12.8" hidden="false" customHeight="false" outlineLevel="0" collapsed="false">
      <c r="A9" s="0" t="n">
        <v>60</v>
      </c>
      <c r="H9" s="0" t="n">
        <v>3270</v>
      </c>
      <c r="J9" s="0" t="n">
        <v>3375</v>
      </c>
      <c r="K9" s="0" t="n">
        <v>3530</v>
      </c>
      <c r="L9" s="0" t="n">
        <f aca="false">MAX(B9:K9, L8)</f>
        <v>3530</v>
      </c>
      <c r="M9" s="0" t="n">
        <f aca="false">MAX(B9:E9, M8)</f>
        <v>2585</v>
      </c>
    </row>
    <row r="10" customFormat="false" ht="12.8" hidden="false" customHeight="false" outlineLevel="0" collapsed="false">
      <c r="A10" s="0" t="n">
        <v>67</v>
      </c>
      <c r="L10" s="0" t="n">
        <f aca="false">MAX(B10:K10, L9)</f>
        <v>3530</v>
      </c>
      <c r="M10" s="0" t="n">
        <f aca="false">MAX(B10:E10, M9)</f>
        <v>2585</v>
      </c>
    </row>
    <row r="11" customFormat="false" ht="12.8" hidden="false" customHeight="false" outlineLevel="0" collapsed="false">
      <c r="A11" s="0" t="n">
        <v>74</v>
      </c>
      <c r="L11" s="0" t="n">
        <f aca="false">MAX(B11:K11, L10)</f>
        <v>3530</v>
      </c>
      <c r="M11" s="0" t="n">
        <f aca="false">MAX(B11:E11, M10)</f>
        <v>2585</v>
      </c>
    </row>
    <row r="12" customFormat="false" ht="12.8" hidden="false" customHeight="false" outlineLevel="0" collapsed="false">
      <c r="A12" s="0" t="n">
        <v>81</v>
      </c>
      <c r="K12" s="13"/>
      <c r="L12" s="0" t="n">
        <f aca="false">MAX(B12:K12, L11)</f>
        <v>3530</v>
      </c>
      <c r="M12" s="0" t="n">
        <f aca="false">MAX(B12:E12, M11)</f>
        <v>2585</v>
      </c>
    </row>
    <row r="13" customFormat="false" ht="12.8" hidden="false" customHeight="false" outlineLevel="0" collapsed="false">
      <c r="A13" s="0" t="n">
        <v>88</v>
      </c>
      <c r="L13" s="0" t="n">
        <f aca="false">MAX(B13:K13, L12)</f>
        <v>3530</v>
      </c>
      <c r="M13" s="0" t="n">
        <f aca="false">MAX(B13:E13, M12)</f>
        <v>2585</v>
      </c>
    </row>
    <row r="16" customFormat="false" ht="12.8" hidden="false" customHeight="false" outlineLevel="0" collapsed="false">
      <c r="A16" s="9" t="s">
        <v>59</v>
      </c>
      <c r="B16" s="0" t="s">
        <v>65</v>
      </c>
      <c r="C16" s="0" t="s">
        <v>63</v>
      </c>
      <c r="D16" s="0" t="s">
        <v>66</v>
      </c>
      <c r="E16" s="0" t="s">
        <v>63</v>
      </c>
      <c r="F16" s="0" t="s">
        <v>63</v>
      </c>
      <c r="G16" s="0" t="s">
        <v>63</v>
      </c>
      <c r="H16" s="0" t="s">
        <v>66</v>
      </c>
      <c r="I16" s="0" t="s">
        <v>66</v>
      </c>
      <c r="J16" s="0" t="s">
        <v>63</v>
      </c>
      <c r="K16" s="0" t="s">
        <v>63</v>
      </c>
    </row>
    <row r="17" customFormat="false" ht="12.8" hidden="false" customHeight="false" outlineLevel="0" collapsed="false">
      <c r="A17" s="9" t="s">
        <v>61</v>
      </c>
      <c r="B17" s="0" t="s">
        <v>67</v>
      </c>
      <c r="C17" s="0" t="s">
        <v>67</v>
      </c>
      <c r="D17" s="0" t="s">
        <v>68</v>
      </c>
      <c r="E17" s="0" t="s">
        <v>67</v>
      </c>
      <c r="F17" s="0" t="s">
        <v>69</v>
      </c>
      <c r="G17" s="0" t="s">
        <v>67</v>
      </c>
      <c r="H17" s="0" t="s">
        <v>62</v>
      </c>
      <c r="I17" s="0" t="s">
        <v>62</v>
      </c>
      <c r="J17" s="0" t="s">
        <v>67</v>
      </c>
      <c r="K17" s="0" t="s">
        <v>66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11.60546875" defaultRowHeight="12.8" zeroHeight="false" outlineLevelRow="0" outlineLevelCol="0"/>
  <cols>
    <col collapsed="false" customWidth="true" hidden="false" outlineLevel="0" max="1" min="1" style="0" width="14.92"/>
    <col collapsed="false" customWidth="true" hidden="false" outlineLevel="0" max="10" min="10" style="0" width="16.55"/>
  </cols>
  <sheetData>
    <row r="1" s="9" customFormat="true" ht="12.8" hidden="false" customHeight="false" outlineLevel="0" collapsed="false">
      <c r="A1" s="9" t="s">
        <v>48</v>
      </c>
      <c r="B1" s="9" t="s">
        <v>70</v>
      </c>
      <c r="J1" s="9" t="s">
        <v>52</v>
      </c>
    </row>
    <row r="2" customFormat="false" ht="12.8" hidden="false" customHeight="false" outlineLevel="0" collapsed="false">
      <c r="A2" s="0" t="n">
        <v>25</v>
      </c>
      <c r="B2" s="0" t="n">
        <v>1605</v>
      </c>
      <c r="J2" s="0" t="n">
        <f aca="false">MAX(B2:I2)</f>
        <v>1605</v>
      </c>
    </row>
    <row r="3" customFormat="false" ht="12.8" hidden="false" customHeight="false" outlineLevel="0" collapsed="false">
      <c r="A3" s="0" t="n">
        <v>29</v>
      </c>
      <c r="B3" s="0" t="n">
        <v>1805</v>
      </c>
      <c r="J3" s="0" t="n">
        <f aca="false">MAX(B3:I3, J2)</f>
        <v>1805</v>
      </c>
    </row>
    <row r="4" customFormat="false" ht="12.8" hidden="false" customHeight="false" outlineLevel="0" collapsed="false">
      <c r="A4" s="0" t="n">
        <v>32</v>
      </c>
      <c r="B4" s="0" t="n">
        <v>2005</v>
      </c>
      <c r="J4" s="0" t="n">
        <f aca="false">MAX(B4:I4, J3)</f>
        <v>2005</v>
      </c>
    </row>
    <row r="5" customFormat="false" ht="12.8" hidden="false" customHeight="false" outlineLevel="0" collapsed="false">
      <c r="A5" s="0" t="n">
        <v>36</v>
      </c>
      <c r="B5" s="0" t="n">
        <v>2205</v>
      </c>
      <c r="J5" s="0" t="n">
        <f aca="false">MAX(B5:I5, J4)</f>
        <v>2205</v>
      </c>
    </row>
    <row r="6" customFormat="false" ht="12.8" hidden="false" customHeight="false" outlineLevel="0" collapsed="false">
      <c r="A6" s="0" t="n">
        <v>39</v>
      </c>
      <c r="B6" s="0" t="n">
        <v>2405</v>
      </c>
      <c r="J6" s="0" t="n">
        <f aca="false">MAX(B6:I6, J5)</f>
        <v>2405</v>
      </c>
    </row>
    <row r="10" customFormat="false" ht="12.8" hidden="false" customHeight="false" outlineLevel="0" collapsed="false">
      <c r="A10" s="9" t="s">
        <v>59</v>
      </c>
      <c r="B10" s="0" t="s">
        <v>63</v>
      </c>
    </row>
    <row r="11" customFormat="false" ht="12.8" hidden="false" customHeight="false" outlineLevel="0" collapsed="false">
      <c r="A11" s="9" t="s">
        <v>61</v>
      </c>
      <c r="B11" s="0" t="s">
        <v>62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7" activeCellId="0" sqref="K7"/>
    </sheetView>
  </sheetViews>
  <sheetFormatPr defaultColWidth="11.60546875" defaultRowHeight="12.8" zeroHeight="false" outlineLevelRow="0" outlineLevelCol="0"/>
  <cols>
    <col collapsed="false" customWidth="true" hidden="false" outlineLevel="0" max="1" min="1" style="0" width="14.92"/>
    <col collapsed="false" customWidth="true" hidden="false" outlineLevel="0" max="11" min="11" style="0" width="15.46"/>
    <col collapsed="false" customWidth="true" hidden="false" outlineLevel="0" max="12" min="12" style="0" width="16.55"/>
  </cols>
  <sheetData>
    <row r="1" s="9" customFormat="true" ht="12.8" hidden="false" customHeight="false" outlineLevel="0" collapsed="false">
      <c r="A1" s="9" t="s">
        <v>48</v>
      </c>
      <c r="B1" s="14" t="s">
        <v>29</v>
      </c>
      <c r="C1" s="14" t="s">
        <v>30</v>
      </c>
      <c r="D1" s="9" t="s">
        <v>37</v>
      </c>
      <c r="E1" s="9" t="s">
        <v>34</v>
      </c>
      <c r="F1" s="9" t="s">
        <v>39</v>
      </c>
      <c r="G1" s="9" t="s">
        <v>40</v>
      </c>
      <c r="H1" s="9" t="s">
        <v>41</v>
      </c>
      <c r="I1" s="9" t="s">
        <v>42</v>
      </c>
      <c r="J1" s="9" t="s">
        <v>44</v>
      </c>
      <c r="K1" s="9" t="s">
        <v>45</v>
      </c>
      <c r="L1" s="9" t="s">
        <v>52</v>
      </c>
    </row>
    <row r="2" customFormat="false" ht="12.8" hidden="false" customHeight="false" outlineLevel="0" collapsed="false">
      <c r="A2" s="0" t="n">
        <v>1</v>
      </c>
      <c r="B2" s="15" t="n">
        <v>930</v>
      </c>
      <c r="C2" s="15" t="n">
        <v>1470</v>
      </c>
      <c r="D2" s="0" t="n">
        <v>2370</v>
      </c>
      <c r="E2" s="0" t="n">
        <v>2345</v>
      </c>
      <c r="L2" s="0" t="n">
        <f aca="false">MAX(B2:K2)</f>
        <v>2370</v>
      </c>
    </row>
    <row r="3" customFormat="false" ht="12.8" hidden="false" customHeight="false" outlineLevel="0" collapsed="false">
      <c r="A3" s="0" t="n">
        <v>25</v>
      </c>
      <c r="B3" s="15" t="n">
        <v>1770</v>
      </c>
      <c r="C3" s="15" t="n">
        <v>1710</v>
      </c>
      <c r="L3" s="0" t="n">
        <f aca="false">MAX(B3:K3, L2)</f>
        <v>2370</v>
      </c>
    </row>
    <row r="4" customFormat="false" ht="12.8" hidden="false" customHeight="false" outlineLevel="0" collapsed="false">
      <c r="A4" s="0" t="n">
        <v>32</v>
      </c>
      <c r="B4" s="15" t="n">
        <v>2010</v>
      </c>
      <c r="C4" s="15" t="n">
        <v>1950</v>
      </c>
      <c r="F4" s="0" t="n">
        <v>2730</v>
      </c>
      <c r="G4" s="0" t="n">
        <v>2760</v>
      </c>
      <c r="H4" s="0" t="n">
        <v>2850</v>
      </c>
      <c r="I4" s="0" t="n">
        <v>2885</v>
      </c>
      <c r="L4" s="0" t="n">
        <f aca="false">MAX(B4:K4, L3)</f>
        <v>2885</v>
      </c>
    </row>
    <row r="5" customFormat="false" ht="12.8" hidden="false" customHeight="false" outlineLevel="0" collapsed="false">
      <c r="A5" s="0" t="n">
        <v>39</v>
      </c>
      <c r="B5" s="15"/>
      <c r="C5" s="15" t="n">
        <v>1950</v>
      </c>
      <c r="J5" s="0" t="n">
        <v>3135</v>
      </c>
      <c r="L5" s="0" t="n">
        <f aca="false">MAX(B5:K5, L4)</f>
        <v>3135</v>
      </c>
    </row>
    <row r="6" customFormat="false" ht="12.8" hidden="false" customHeight="false" outlineLevel="0" collapsed="false">
      <c r="A6" s="0" t="n">
        <v>46</v>
      </c>
      <c r="B6" s="15"/>
      <c r="C6" s="15" t="n">
        <v>2190</v>
      </c>
      <c r="L6" s="0" t="n">
        <f aca="false">MAX(B6:K6, L5)</f>
        <v>3135</v>
      </c>
    </row>
    <row r="7" customFormat="false" ht="12.8" hidden="false" customHeight="false" outlineLevel="0" collapsed="false">
      <c r="A7" s="0" t="n">
        <v>53</v>
      </c>
      <c r="B7" s="15"/>
      <c r="C7" s="15" t="n">
        <v>2430</v>
      </c>
      <c r="K7" s="0" t="n">
        <v>3610</v>
      </c>
      <c r="L7" s="0" t="n">
        <f aca="false">MAX(B7:K7, L6)</f>
        <v>3610</v>
      </c>
    </row>
    <row r="8" customFormat="false" ht="12.8" hidden="false" customHeight="false" outlineLevel="0" collapsed="false">
      <c r="A8" s="0" t="n">
        <v>60</v>
      </c>
      <c r="B8" s="15"/>
      <c r="C8" s="15"/>
      <c r="L8" s="0" t="n">
        <f aca="false">MAX(B8:K8, L7)</f>
        <v>3610</v>
      </c>
    </row>
    <row r="9" customFormat="false" ht="12.8" hidden="false" customHeight="false" outlineLevel="0" collapsed="false">
      <c r="A9" s="0" t="n">
        <v>67</v>
      </c>
      <c r="B9" s="15"/>
      <c r="C9" s="15"/>
      <c r="L9" s="0" t="n">
        <f aca="false">MAX(B9:K9, L8)</f>
        <v>3610</v>
      </c>
    </row>
    <row r="10" customFormat="false" ht="12.8" hidden="false" customHeight="false" outlineLevel="0" collapsed="false">
      <c r="A10" s="0" t="n">
        <v>74</v>
      </c>
      <c r="B10" s="15"/>
      <c r="C10" s="15"/>
      <c r="L10" s="0" t="n">
        <f aca="false">MAX(B10:K10, L9)</f>
        <v>3610</v>
      </c>
    </row>
    <row r="11" customFormat="false" ht="12.8" hidden="false" customHeight="false" outlineLevel="0" collapsed="false">
      <c r="A11" s="0" t="n">
        <v>81</v>
      </c>
      <c r="B11" s="15"/>
      <c r="C11" s="15"/>
      <c r="K11" s="13"/>
      <c r="L11" s="0" t="n">
        <f aca="false">MAX(B11:K11, L10)</f>
        <v>3610</v>
      </c>
    </row>
    <row r="12" customFormat="false" ht="12.8" hidden="false" customHeight="false" outlineLevel="0" collapsed="false">
      <c r="A12" s="0" t="n">
        <v>88</v>
      </c>
      <c r="B12" s="15"/>
      <c r="C12" s="15"/>
      <c r="L12" s="0" t="n">
        <f aca="false">MAX(B12:K12, L11)</f>
        <v>3610</v>
      </c>
    </row>
    <row r="13" customFormat="false" ht="12.8" hidden="false" customHeight="false" outlineLevel="0" collapsed="false">
      <c r="A13" s="0" t="n">
        <v>95</v>
      </c>
      <c r="B13" s="15"/>
      <c r="C13" s="15"/>
      <c r="L13" s="0" t="n">
        <f aca="false">MAX(B13:K13, L12)</f>
        <v>3610</v>
      </c>
    </row>
    <row r="14" customFormat="false" ht="12.8" hidden="false" customHeight="false" outlineLevel="0" collapsed="false">
      <c r="B14" s="15"/>
      <c r="C14" s="15"/>
    </row>
    <row r="15" customFormat="false" ht="12.8" hidden="false" customHeight="false" outlineLevel="0" collapsed="false">
      <c r="A15" s="9" t="s">
        <v>71</v>
      </c>
      <c r="B15" s="15" t="s">
        <v>72</v>
      </c>
      <c r="C15" s="15" t="s">
        <v>72</v>
      </c>
      <c r="D15" s="0" t="s">
        <v>66</v>
      </c>
    </row>
    <row r="16" customFormat="false" ht="12.8" hidden="false" customHeight="false" outlineLevel="0" collapsed="false">
      <c r="A16" s="9" t="s">
        <v>73</v>
      </c>
      <c r="B16" s="15" t="s">
        <v>72</v>
      </c>
      <c r="C16" s="15" t="s">
        <v>72</v>
      </c>
      <c r="D16" s="0" t="s">
        <v>67</v>
      </c>
    </row>
    <row r="17" customFormat="false" ht="12.8" hidden="false" customHeight="false" outlineLevel="0" collapsed="false">
      <c r="A17" s="9" t="s">
        <v>74</v>
      </c>
      <c r="B17" s="15" t="s">
        <v>72</v>
      </c>
      <c r="C17" s="15" t="s">
        <v>72</v>
      </c>
      <c r="D17" s="0" t="s">
        <v>62</v>
      </c>
      <c r="E17" s="0" t="s">
        <v>66</v>
      </c>
      <c r="F17" s="0" t="s">
        <v>66</v>
      </c>
      <c r="G17" s="0" t="s">
        <v>66</v>
      </c>
      <c r="H17" s="0" t="s">
        <v>67</v>
      </c>
      <c r="I17" s="0" t="s">
        <v>62</v>
      </c>
      <c r="J17" s="0" t="s">
        <v>66</v>
      </c>
      <c r="K17" s="0" t="s">
        <v>67</v>
      </c>
    </row>
    <row r="18" customFormat="false" ht="12.8" hidden="false" customHeight="false" outlineLevel="0" collapsed="false">
      <c r="B18" s="16" t="s">
        <v>75</v>
      </c>
      <c r="C18" s="16"/>
    </row>
  </sheetData>
  <mergeCells count="1">
    <mergeCell ref="B18:C1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24" activeCellId="0" sqref="I24"/>
    </sheetView>
  </sheetViews>
  <sheetFormatPr defaultColWidth="11.60546875" defaultRowHeight="12.8" zeroHeight="false" outlineLevelRow="0" outlineLevelCol="0"/>
  <cols>
    <col collapsed="false" customWidth="true" hidden="false" outlineLevel="0" max="2" min="2" style="0" width="13.24"/>
    <col collapsed="false" customWidth="true" hidden="false" outlineLevel="0" max="3" min="3" style="0" width="17.67"/>
    <col collapsed="false" customWidth="true" hidden="false" outlineLevel="0" max="4" min="4" style="0" width="19.63"/>
    <col collapsed="false" customWidth="true" hidden="false" outlineLevel="0" max="5" min="5" style="0" width="18.52"/>
    <col collapsed="false" customWidth="true" hidden="false" outlineLevel="0" max="7" min="7" style="0" width="18.1"/>
  </cols>
  <sheetData>
    <row r="1" customFormat="false" ht="12.8" hidden="false" customHeight="false" outlineLevel="0" collapsed="false">
      <c r="A1" s="9" t="s">
        <v>48</v>
      </c>
      <c r="B1" s="9" t="s">
        <v>76</v>
      </c>
      <c r="C1" s="9" t="s">
        <v>77</v>
      </c>
      <c r="D1" s="9" t="s">
        <v>78</v>
      </c>
      <c r="E1" s="9" t="s">
        <v>79</v>
      </c>
      <c r="F1" s="9" t="s">
        <v>32</v>
      </c>
      <c r="G1" s="9" t="s">
        <v>80</v>
      </c>
    </row>
    <row r="2" customFormat="false" ht="12.8" hidden="false" customHeight="false" outlineLevel="0" collapsed="false">
      <c r="A2" s="0" t="n">
        <v>11</v>
      </c>
      <c r="B2" s="0" t="n">
        <f aca="false">VLOOKUP($A2, 'Leveled Power Increase - Raider'!$A$2:$J$12, 10, 1)</f>
        <v>870</v>
      </c>
      <c r="C2" s="0" t="n">
        <f aca="false">VLOOKUP($A2, 'Leveled Power Increase - Raider'!$A$2:$K$12, 11, 1)</f>
        <v>870</v>
      </c>
      <c r="G2" s="0" t="n">
        <f aca="false">VLOOKUP($A2, 'Leveled Power Increase - BoS'!$A$2:$L$14, 12, 1)</f>
        <v>2370</v>
      </c>
    </row>
    <row r="3" customFormat="false" ht="12.8" hidden="false" customHeight="false" outlineLevel="0" collapsed="false">
      <c r="A3" s="0" t="n">
        <v>18</v>
      </c>
      <c r="B3" s="0" t="n">
        <f aca="false">VLOOKUP($A3, 'Leveled Power Increase - Raider'!$A$2:$J$12, 10, 1)</f>
        <v>1230</v>
      </c>
      <c r="C3" s="0" t="n">
        <f aca="false">VLOOKUP($A3, 'Leveled Power Increase - Raider'!$A$2:$K$12, 11, 1)</f>
        <v>1230</v>
      </c>
      <c r="D3" s="0" t="n">
        <f aca="false">VLOOKUP($A3, 'Leveled Power Increase - Gunner'!$A$2:$L$15, 12, 1)</f>
        <v>1470</v>
      </c>
      <c r="E3" s="0" t="n">
        <f aca="false">VLOOKUP($A3, 'Leveled Power Increase - Gunner'!$A$2:$M$15, 13, 1)</f>
        <v>1470</v>
      </c>
      <c r="G3" s="0" t="n">
        <f aca="false">VLOOKUP($A3, 'Leveled Power Increase - BoS'!$A$2:$L$14, 12, 1)</f>
        <v>2370</v>
      </c>
    </row>
    <row r="4" customFormat="false" ht="12.8" hidden="false" customHeight="false" outlineLevel="0" collapsed="false">
      <c r="A4" s="0" t="n">
        <v>25</v>
      </c>
      <c r="B4" s="0" t="n">
        <f aca="false">VLOOKUP($A4, 'Leveled Power Increase - Raider'!$A$2:$J$12, 10, 1)</f>
        <v>1625</v>
      </c>
      <c r="C4" s="0" t="n">
        <f aca="false">VLOOKUP($A4, 'Leveled Power Increase - Raider'!$A$2:$K$12, 11, 1)</f>
        <v>1625</v>
      </c>
      <c r="D4" s="0" t="n">
        <f aca="false">VLOOKUP($A4, 'Leveled Power Increase - Gunner'!$A$2:$L$15, 12, 1)</f>
        <v>1890</v>
      </c>
      <c r="E4" s="0" t="n">
        <f aca="false">VLOOKUP($A4, 'Leveled Power Increase - Gunner'!$A$2:$M$15, 13, 1)</f>
        <v>1890</v>
      </c>
      <c r="F4" s="0" t="n">
        <f aca="false">VLOOKUP($A4, 'Leveled Power Increase - Instit'!$A$2:$J$9, 10, 1)</f>
        <v>1605</v>
      </c>
      <c r="G4" s="0" t="n">
        <f aca="false">VLOOKUP($A4, 'Leveled Power Increase - BoS'!$A$2:$L$14, 12, 1)</f>
        <v>2370</v>
      </c>
    </row>
    <row r="5" customFormat="false" ht="12.8" hidden="false" customHeight="false" outlineLevel="0" collapsed="false">
      <c r="A5" s="0" t="n">
        <v>32</v>
      </c>
      <c r="B5" s="0" t="n">
        <f aca="false">VLOOKUP($A5, 'Leveled Power Increase - Raider'!$A$2:$J$12, 10, 1)</f>
        <v>2010</v>
      </c>
      <c r="C5" s="0" t="n">
        <f aca="false">VLOOKUP($A5, 'Leveled Power Increase - Raider'!$A$2:$K$12, 11, 1)</f>
        <v>1625</v>
      </c>
      <c r="D5" s="0" t="n">
        <f aca="false">VLOOKUP($A5, 'Leveled Power Increase - Gunner'!$A$2:$L$15, 12, 1)</f>
        <v>2430</v>
      </c>
      <c r="E5" s="0" t="n">
        <f aca="false">VLOOKUP($A5, 'Leveled Power Increase - Gunner'!$A$2:$M$15, 13, 1)</f>
        <v>2130</v>
      </c>
      <c r="F5" s="0" t="n">
        <f aca="false">VLOOKUP($A5, 'Leveled Power Increase - Instit'!$A$2:$J$9, 10, 1)</f>
        <v>2005</v>
      </c>
      <c r="G5" s="0" t="n">
        <f aca="false">VLOOKUP($A5, 'Leveled Power Increase - BoS'!$A$2:$L$14, 12, 1)</f>
        <v>2885</v>
      </c>
    </row>
    <row r="6" customFormat="false" ht="12.8" hidden="false" customHeight="false" outlineLevel="0" collapsed="false">
      <c r="A6" s="0" t="n">
        <v>39</v>
      </c>
      <c r="B6" s="0" t="n">
        <f aca="false">VLOOKUP($A6, 'Leveled Power Increase - Raider'!$A$2:$J$12, 10, 1)</f>
        <v>2280</v>
      </c>
      <c r="C6" s="0" t="n">
        <f aca="false">VLOOKUP($A6, 'Leveled Power Increase - Raider'!$A$2:$K$12, 11, 1)</f>
        <v>1625</v>
      </c>
      <c r="D6" s="0" t="n">
        <f aca="false">VLOOKUP($A6, 'Leveled Power Increase - Gunner'!$A$2:$L$15, 12, 1)</f>
        <v>2655</v>
      </c>
      <c r="E6" s="0" t="n">
        <f aca="false">VLOOKUP($A6, 'Leveled Power Increase - Gunner'!$A$2:$M$15, 13, 1)</f>
        <v>2370</v>
      </c>
      <c r="F6" s="0" t="n">
        <f aca="false">VLOOKUP($A6, 'Leveled Power Increase - Instit'!$A$2:$J$9, 10, 1)</f>
        <v>2405</v>
      </c>
      <c r="G6" s="0" t="n">
        <f aca="false">VLOOKUP($A6, 'Leveled Power Increase - BoS'!$A$2:$L$14, 12, 1)</f>
        <v>3135</v>
      </c>
    </row>
    <row r="7" customFormat="false" ht="12.8" hidden="false" customHeight="false" outlineLevel="0" collapsed="false">
      <c r="A7" s="0" t="n">
        <v>46</v>
      </c>
      <c r="B7" s="0" t="n">
        <f aca="false">VLOOKUP($A7, 'Leveled Power Increase - Raider'!$A$2:$J$12, 10, 1)</f>
        <v>2280</v>
      </c>
      <c r="C7" s="0" t="n">
        <f aca="false">VLOOKUP($A7, 'Leveled Power Increase - Raider'!$A$2:$K$12, 11, 1)</f>
        <v>1625</v>
      </c>
      <c r="D7" s="0" t="n">
        <f aca="false">VLOOKUP($A7, 'Leveled Power Increase - Gunner'!$A$2:$L$15, 12, 1)</f>
        <v>3050</v>
      </c>
      <c r="E7" s="0" t="n">
        <f aca="false">VLOOKUP($A7, 'Leveled Power Increase - Gunner'!$A$2:$M$15, 13, 1)</f>
        <v>2585</v>
      </c>
      <c r="F7" s="0" t="n">
        <f aca="false">VLOOKUP($A7, 'Leveled Power Increase - Instit'!$A$2:$J$9, 10, 1)</f>
        <v>2405</v>
      </c>
      <c r="G7" s="0" t="n">
        <f aca="false">VLOOKUP($A7, 'Leveled Power Increase - BoS'!$A$2:$L$14, 12, 1)</f>
        <v>3135</v>
      </c>
    </row>
    <row r="8" customFormat="false" ht="12.8" hidden="false" customHeight="false" outlineLevel="0" collapsed="false">
      <c r="A8" s="0" t="n">
        <v>53</v>
      </c>
      <c r="B8" s="0" t="n">
        <f aca="false">VLOOKUP($A8, 'Leveled Power Increase - Raider'!$A$2:$J$12, 10, 1)</f>
        <v>2280</v>
      </c>
      <c r="C8" s="0" t="n">
        <f aca="false">VLOOKUP($A8, 'Leveled Power Increase - Raider'!$A$2:$K$12, 11, 1)</f>
        <v>1625</v>
      </c>
      <c r="D8" s="0" t="n">
        <f aca="false">VLOOKUP($A8, 'Leveled Power Increase - Gunner'!$A$2:$L$15, 12, 1)</f>
        <v>3290</v>
      </c>
      <c r="E8" s="0" t="n">
        <f aca="false">VLOOKUP($A8, 'Leveled Power Increase - Gunner'!$A$2:$M$15, 13, 1)</f>
        <v>2585</v>
      </c>
      <c r="F8" s="0" t="n">
        <f aca="false">VLOOKUP($A8, 'Leveled Power Increase - Instit'!$A$2:$J$9, 10, 1)</f>
        <v>2405</v>
      </c>
      <c r="G8" s="0" t="n">
        <f aca="false">VLOOKUP($A8, 'Leveled Power Increase - BoS'!$A$2:$L$14, 12, 1)</f>
        <v>3610</v>
      </c>
    </row>
    <row r="9" customFormat="false" ht="12.8" hidden="false" customHeight="false" outlineLevel="0" collapsed="false">
      <c r="A9" s="0" t="n">
        <v>60</v>
      </c>
      <c r="B9" s="0" t="n">
        <f aca="false">VLOOKUP($A9, 'Leveled Power Increase - Raider'!$A$2:$J$12, 10, 1)</f>
        <v>2280</v>
      </c>
      <c r="C9" s="0" t="n">
        <f aca="false">VLOOKUP($A9, 'Leveled Power Increase - Raider'!$A$2:$K$12, 11, 1)</f>
        <v>1625</v>
      </c>
      <c r="D9" s="0" t="n">
        <f aca="false">VLOOKUP($A9, 'Leveled Power Increase - Gunner'!$A$2:$L$15, 12, 1)</f>
        <v>3530</v>
      </c>
      <c r="E9" s="0" t="n">
        <f aca="false">VLOOKUP($A9, 'Leveled Power Increase - Gunner'!$A$2:$M$15, 13, 1)</f>
        <v>2585</v>
      </c>
      <c r="F9" s="0" t="n">
        <f aca="false">VLOOKUP($A9, 'Leveled Power Increase - Instit'!$A$2:$J$9, 10, 1)</f>
        <v>2405</v>
      </c>
      <c r="G9" s="0" t="n">
        <f aca="false">VLOOKUP($A9, 'Leveled Power Increase - BoS'!$A$2:$L$14, 12, 1)</f>
        <v>3610</v>
      </c>
    </row>
    <row r="10" customFormat="false" ht="12.8" hidden="false" customHeight="false" outlineLevel="0" collapsed="false">
      <c r="A10" s="0" t="n">
        <v>67</v>
      </c>
      <c r="B10" s="0" t="n">
        <f aca="false">VLOOKUP($A10, 'Leveled Power Increase - Raider'!$A$2:$J$12, 10, 1)</f>
        <v>2280</v>
      </c>
      <c r="C10" s="0" t="n">
        <f aca="false">VLOOKUP($A10, 'Leveled Power Increase - Raider'!$A$2:$K$12, 11, 1)</f>
        <v>1625</v>
      </c>
      <c r="D10" s="0" t="n">
        <f aca="false">VLOOKUP($A10, 'Leveled Power Increase - Gunner'!$A$2:$L$15, 12, 1)</f>
        <v>3530</v>
      </c>
      <c r="E10" s="0" t="n">
        <f aca="false">VLOOKUP($A10, 'Leveled Power Increase - Gunner'!$A$2:$M$15, 13, 1)</f>
        <v>2585</v>
      </c>
      <c r="F10" s="0" t="n">
        <f aca="false">VLOOKUP($A10, 'Leveled Power Increase - Instit'!$A$2:$J$9, 10, 1)</f>
        <v>2405</v>
      </c>
      <c r="G10" s="0" t="n">
        <f aca="false">VLOOKUP($A10, 'Leveled Power Increase - BoS'!$A$2:$L$14, 12, 1)</f>
        <v>3610</v>
      </c>
    </row>
    <row r="11" customFormat="false" ht="12.8" hidden="false" customHeight="false" outlineLevel="0" collapsed="false">
      <c r="A11" s="0" t="n">
        <v>74</v>
      </c>
      <c r="B11" s="0" t="n">
        <f aca="false">VLOOKUP($A11, 'Leveled Power Increase - Raider'!$A$2:$J$12, 10, 1)</f>
        <v>2280</v>
      </c>
      <c r="C11" s="0" t="n">
        <f aca="false">VLOOKUP($A11, 'Leveled Power Increase - Raider'!$A$2:$K$12, 11, 1)</f>
        <v>1625</v>
      </c>
      <c r="D11" s="0" t="n">
        <f aca="false">VLOOKUP($A11, 'Leveled Power Increase - Gunner'!$A$2:$L$15, 12, 1)</f>
        <v>3530</v>
      </c>
      <c r="E11" s="0" t="n">
        <f aca="false">VLOOKUP($A11, 'Leveled Power Increase - Gunner'!$A$2:$M$15, 13, 1)</f>
        <v>2585</v>
      </c>
      <c r="F11" s="0" t="n">
        <f aca="false">VLOOKUP($A11, 'Leveled Power Increase - Instit'!$A$2:$J$9, 10, 1)</f>
        <v>2405</v>
      </c>
      <c r="G11" s="0" t="n">
        <f aca="false">VLOOKUP($A11, 'Leveled Power Increase - BoS'!$A$2:$L$14, 12, 1)</f>
        <v>3610</v>
      </c>
    </row>
    <row r="12" customFormat="false" ht="12.8" hidden="false" customHeight="false" outlineLevel="0" collapsed="false">
      <c r="A12" s="0" t="n">
        <v>81</v>
      </c>
      <c r="B12" s="0" t="n">
        <f aca="false">VLOOKUP($A12, 'Leveled Power Increase - Raider'!$A$2:$J$12, 10, 1)</f>
        <v>2280</v>
      </c>
      <c r="C12" s="0" t="n">
        <f aca="false">VLOOKUP($A12, 'Leveled Power Increase - Raider'!$A$2:$K$12, 11, 1)</f>
        <v>1625</v>
      </c>
      <c r="D12" s="0" t="n">
        <f aca="false">VLOOKUP($A12, 'Leveled Power Increase - Gunner'!$A$2:$L$15, 12, 1)</f>
        <v>3530</v>
      </c>
      <c r="E12" s="0" t="n">
        <f aca="false">VLOOKUP($A12, 'Leveled Power Increase - Gunner'!$A$2:$M$15, 13, 1)</f>
        <v>2585</v>
      </c>
      <c r="F12" s="0" t="n">
        <f aca="false">VLOOKUP($A12, 'Leveled Power Increase - Instit'!$A$2:$J$9, 10, 1)</f>
        <v>2405</v>
      </c>
      <c r="G12" s="0" t="n">
        <f aca="false">VLOOKUP($A12, 'Leveled Power Increase - BoS'!$A$2:$L$14, 12, 1)</f>
        <v>3610</v>
      </c>
    </row>
    <row r="13" customFormat="false" ht="12.8" hidden="false" customHeight="false" outlineLevel="0" collapsed="false">
      <c r="A13" s="0" t="n">
        <v>88</v>
      </c>
      <c r="B13" s="0" t="n">
        <f aca="false">VLOOKUP($A13, 'Leveled Power Increase - Raider'!$A$2:$J$12, 10, 1)</f>
        <v>2280</v>
      </c>
      <c r="C13" s="0" t="n">
        <f aca="false">VLOOKUP($A13, 'Leveled Power Increase - Raider'!$A$2:$K$12, 11, 1)</f>
        <v>1625</v>
      </c>
      <c r="D13" s="0" t="n">
        <f aca="false">VLOOKUP($A13, 'Leveled Power Increase - Gunner'!$A$2:$L$15, 12, 1)</f>
        <v>3530</v>
      </c>
      <c r="E13" s="0" t="n">
        <f aca="false">VLOOKUP($A13, 'Leveled Power Increase - Gunner'!$A$2:$M$15, 13, 1)</f>
        <v>2585</v>
      </c>
      <c r="F13" s="0" t="n">
        <f aca="false">VLOOKUP($A13, 'Leveled Power Increase - Instit'!$A$2:$J$9, 10, 1)</f>
        <v>2405</v>
      </c>
      <c r="G13" s="0" t="n">
        <f aca="false">VLOOKUP($A13, 'Leveled Power Increase - BoS'!$A$2:$L$14, 12, 1)</f>
        <v>3610</v>
      </c>
    </row>
    <row r="14" customFormat="false" ht="12.8" hidden="false" customHeight="false" outlineLevel="0" collapsed="false">
      <c r="A14" s="0" t="n">
        <v>95</v>
      </c>
      <c r="B14" s="0" t="n">
        <f aca="false">VLOOKUP($A14, 'Leveled Power Increase - Raider'!$A$2:$J$12, 10, 1)</f>
        <v>2280</v>
      </c>
      <c r="C14" s="0" t="n">
        <f aca="false">VLOOKUP($A14, 'Leveled Power Increase - Raider'!$A$2:$K$12, 11, 1)</f>
        <v>1625</v>
      </c>
      <c r="D14" s="0" t="n">
        <f aca="false">VLOOKUP($A14, 'Leveled Power Increase - Gunner'!$A$2:$L$15, 12, 1)</f>
        <v>3530</v>
      </c>
      <c r="E14" s="0" t="n">
        <f aca="false">VLOOKUP($A14, 'Leveled Power Increase - Gunner'!$A$2:$M$15, 13, 1)</f>
        <v>2585</v>
      </c>
      <c r="F14" s="0" t="n">
        <f aca="false">VLOOKUP($A14, 'Leveled Power Increase - Instit'!$A$2:$J$9, 10, 1)</f>
        <v>2405</v>
      </c>
      <c r="G14" s="0" t="n">
        <f aca="false">VLOOKUP($A14, 'Leveled Power Increase - BoS'!$A$2:$L$14, 12, 1)</f>
        <v>3610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9325</TotalTime>
  <Application>LibreOffice/7.1.2.2$Windows_X86_64 LibreOffice_project/8a45595d069ef5570103caea1b71cc9d82b2aae4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2021-03-08T22:10:14Z</dcterms:created>
  <dc:creator/>
  <dc:description/>
  <dc:language>en-CA</dc:language>
  <cp:lastModifiedBy/>
  <dcterms:modified xsi:type="dcterms:W3CDTF">2021-05-12T14:28:47Z</dcterms:modified>
  <cp:revision>232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