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jackc\Desktop\excel-challenge\"/>
    </mc:Choice>
  </mc:AlternateContent>
  <xr:revisionPtr revIDLastSave="0" documentId="13_ncr:1_{44E91E99-33BE-491F-837D-F3B2AB998B4C}" xr6:coauthVersionLast="47" xr6:coauthVersionMax="47" xr10:uidLastSave="{00000000-0000-0000-0000-000000000000}"/>
  <bookViews>
    <workbookView xWindow="-103" yWindow="-103" windowWidth="33120" windowHeight="18120" activeTab="4" xr2:uid="{00000000-000D-0000-FFFF-FFFF00000000}"/>
  </bookViews>
  <sheets>
    <sheet name="Raw Data" sheetId="1" r:id="rId1"/>
    <sheet name="Category Pivot Table" sheetId="2" r:id="rId2"/>
    <sheet name="Subcategory Pivot Table" sheetId="3" r:id="rId3"/>
    <sheet name="Success Rate by Year" sheetId="4" r:id="rId4"/>
    <sheet name="Outcomes Based on Goal" sheetId="5" r:id="rId5"/>
    <sheet name="Number of Backers Analysis" sheetId="7" r:id="rId6"/>
  </sheets>
  <definedNames>
    <definedName name="_xlnm._FilterDatabase" localSheetId="0" hidden="1">'Raw Data'!$A$1:$T$4115</definedName>
  </definedNames>
  <calcPr calcId="191029" concurrentCalc="0"/>
  <pivotCaches>
    <pivotCache cacheId="0" r:id="rId7"/>
    <pivotCache cacheId="13"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B6" i="5"/>
  <c r="D9" i="5"/>
  <c r="D8" i="5"/>
  <c r="D7" i="5"/>
  <c r="D6" i="5"/>
  <c r="D5" i="5"/>
  <c r="C9" i="5"/>
  <c r="C8" i="5"/>
  <c r="C7" i="5"/>
  <c r="C6" i="5"/>
  <c r="C5" i="5"/>
  <c r="D4" i="5"/>
  <c r="C4" i="5"/>
  <c r="B8" i="5"/>
  <c r="B7" i="5"/>
  <c r="B5" i="5"/>
  <c r="B4" i="5"/>
  <c r="D3" i="5"/>
  <c r="C3" i="5"/>
  <c r="B3" i="5"/>
  <c r="B9" i="5"/>
  <c r="D10" i="5"/>
  <c r="C10" i="5"/>
  <c r="B10" i="5"/>
  <c r="D11" i="5"/>
  <c r="C11" i="5"/>
  <c r="B11" i="5"/>
  <c r="D12" i="5"/>
  <c r="C12" i="5"/>
  <c r="B12" i="5"/>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G5" i="7"/>
  <c r="F5" i="7"/>
  <c r="E5" i="7"/>
  <c r="D5" i="7"/>
  <c r="C5" i="7"/>
  <c r="B5" i="7"/>
  <c r="G4" i="7"/>
  <c r="G3" i="7"/>
  <c r="G2" i="7"/>
  <c r="F4" i="7"/>
  <c r="F3" i="7"/>
  <c r="F2" i="7"/>
  <c r="E4" i="7"/>
  <c r="E3" i="7"/>
  <c r="E2" i="7"/>
  <c r="D4" i="7"/>
  <c r="D3" i="7"/>
  <c r="D2" i="7"/>
  <c r="C4" i="7"/>
  <c r="C3" i="7"/>
  <c r="C2" i="7"/>
  <c r="B4" i="7"/>
  <c r="B3" i="7"/>
  <c r="B2" i="7"/>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D2" i="5"/>
  <c r="D13" i="5"/>
  <c r="B13" i="5"/>
  <c r="C13" i="5"/>
  <c r="B2" i="5"/>
  <c r="E3" i="5"/>
  <c r="E4" i="5"/>
  <c r="E5" i="5"/>
  <c r="H5" i="5"/>
  <c r="E6" i="5"/>
  <c r="H6" i="5"/>
  <c r="E7" i="5"/>
  <c r="E8" i="5"/>
  <c r="E9" i="5"/>
  <c r="H9" i="5"/>
  <c r="E10" i="5"/>
  <c r="G10" i="5"/>
  <c r="E11" i="5"/>
  <c r="F11" i="5"/>
  <c r="E12" i="5"/>
  <c r="F12" i="5"/>
  <c r="H4" i="5"/>
  <c r="H7" i="5"/>
  <c r="H8" i="5"/>
  <c r="G4" i="5"/>
  <c r="G5" i="5"/>
  <c r="G6" i="5"/>
  <c r="G7" i="5"/>
  <c r="G8" i="5"/>
  <c r="G9" i="5"/>
  <c r="G11" i="5"/>
  <c r="F4" i="5"/>
  <c r="F5" i="5"/>
  <c r="F7" i="5"/>
  <c r="F8" i="5"/>
  <c r="F9" i="5"/>
  <c r="F10" i="5"/>
  <c r="H3" i="5"/>
  <c r="G3" i="5"/>
  <c r="C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13" i="5"/>
  <c r="H13" i="5"/>
  <c r="E2" i="5"/>
  <c r="F6" i="5"/>
  <c r="H12" i="5"/>
  <c r="H11" i="5"/>
  <c r="H10" i="5"/>
  <c r="G12" i="5"/>
  <c r="F3" i="5"/>
  <c r="G13" i="5"/>
  <c r="F13" i="5"/>
  <c r="H2" i="5"/>
  <c r="G2" i="5"/>
  <c r="F2" i="5"/>
</calcChain>
</file>

<file path=xl/sharedStrings.xml><?xml version="1.0" encoding="utf-8"?>
<sst xmlns="http://schemas.openxmlformats.org/spreadsheetml/2006/main" count="28901" uniqueCount="8413">
  <si>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</si>
  <si>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</si>
  <si>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</si>
  <si>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</si>
  <si>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</si>
  <si>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</si>
  <si>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</si>
  <si>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</si>
  <si>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</si>
  <si>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</si>
  <si>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</si>
  <si>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</si>
  <si>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</si>
  <si>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</si>
  <si>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</si>
  <si>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</si>
  <si>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</si>
  <si>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</si>
  <si>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</si>
  <si>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</si>
  <si>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</si>
  <si>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</si>
  <si>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</si>
  <si>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</si>
  <si>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</si>
  <si>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</si>
  <si>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</si>
  <si>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</si>
  <si>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</si>
  <si>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</si>
  <si>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</si>
  <si>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</si>
  <si>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</si>
  <si>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</si>
  <si>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</si>
  <si>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</si>
  <si>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</si>
  <si>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</si>
  <si>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</si>
  <si>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</si>
  <si>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</si>
  <si>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</si>
  <si>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</si>
  <si>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</si>
  <si>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</si>
  <si>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</si>
  <si>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</si>
  <si>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</si>
  <si>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</si>
  <si>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</si>
  <si>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</si>
  <si>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</si>
  <si>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</si>
  <si>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</si>
  <si>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</si>
  <si>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</si>
  <si>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</si>
  <si>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</si>
  <si>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</si>
  <si>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</si>
  <si>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</si>
  <si>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</si>
  <si>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</si>
  <si>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</si>
  <si>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</si>
  <si>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</si>
  <si>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</si>
  <si>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</si>
  <si>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</si>
  <si>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</si>
  <si>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</si>
  <si>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</si>
  <si>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</si>
  <si>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</si>
  <si>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</si>
  <si>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</si>
  <si>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</si>
  <si>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</si>
  <si>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</si>
  <si>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</si>
  <si>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</si>
  <si>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</si>
  <si>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</si>
  <si>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</si>
  <si>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</si>
  <si>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</si>
  <si>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</si>
  <si>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</si>
  <si>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</si>
  <si>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</si>
  <si>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</si>
  <si>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</si>
  <si>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</si>
  <si>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</si>
  <si>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</si>
  <si>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</si>
  <si>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</si>
  <si>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</si>
  <si>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</si>
  <si>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</si>
  <si>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</si>
  <si>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</si>
  <si>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</si>
  <si>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</si>
  <si>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</si>
  <si>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</si>
  <si>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</si>
  <si>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</si>
  <si>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</si>
  <si>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</si>
  <si>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</si>
  <si>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</si>
  <si>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</si>
  <si>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</si>
  <si>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</si>
  <si>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</si>
  <si>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</si>
  <si>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</si>
  <si>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</si>
  <si>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</si>
  <si>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</si>
  <si>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</si>
  <si>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</si>
  <si>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</si>
  <si>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</si>
  <si>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</si>
  <si>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</si>
  <si>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</si>
  <si>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</si>
  <si>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</si>
  <si>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</si>
  <si>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</si>
  <si>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</si>
  <si>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</si>
  <si>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</si>
  <si>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</si>
  <si>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</si>
  <si>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</si>
  <si>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</si>
  <si>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</si>
  <si>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</si>
  <si>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</si>
  <si>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</si>
  <si>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</si>
  <si>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</si>
  <si>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</si>
  <si>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</si>
  <si>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</si>
  <si>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</si>
  <si>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</si>
  <si>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</si>
  <si>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</si>
  <si>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</si>
  <si>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</si>
  <si>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</si>
  <si>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</si>
  <si>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</si>
  <si>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</si>
  <si>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</si>
  <si>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</si>
  <si>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</si>
  <si>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</si>
  <si>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</si>
  <si>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</si>
  <si>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</si>
  <si>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</si>
  <si>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</si>
  <si>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</si>
  <si>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</si>
  <si>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</si>
  <si>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</si>
  <si>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</si>
  <si>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</si>
  <si>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</si>
  <si>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</si>
  <si>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</si>
  <si>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</si>
  <si>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</si>
  <si>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</si>
  <si>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</si>
  <si>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</si>
  <si>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</si>
  <si>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</si>
  <si>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</si>
  <si>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</si>
  <si>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</si>
  <si>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</si>
  <si>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</si>
  <si>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</si>
  <si>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</si>
  <si>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</si>
  <si>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</si>
  <si>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</si>
  <si>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</si>
  <si>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</si>
  <si>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</si>
  <si>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</si>
  <si>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</si>
  <si>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</si>
  <si>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</si>
  <si>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</si>
  <si>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</si>
  <si>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</si>
  <si>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</si>
  <si>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</si>
  <si>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</si>
  <si>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</si>
  <si>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</si>
  <si>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</si>
  <si>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</si>
  <si>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</si>
  <si>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</si>
  <si>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</si>
  <si>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</si>
  <si>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</si>
  <si>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</si>
  <si>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</si>
  <si>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</si>
  <si>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</si>
  <si>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</si>
  <si>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</si>
  <si>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</si>
  <si>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</si>
  <si>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</si>
  <si>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</si>
  <si>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</si>
  <si>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</si>
  <si>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</si>
  <si>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</si>
  <si>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</si>
  <si>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</si>
  <si>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</si>
  <si>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</si>
  <si>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</si>
  <si>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</si>
  <si>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</si>
  <si>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</si>
  <si>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</si>
  <si>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</si>
  <si>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</si>
  <si>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</si>
  <si>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</si>
  <si>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</si>
  <si>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</si>
  <si>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</si>
  <si>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</si>
  <si>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</si>
  <si>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</si>
  <si>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</si>
  <si>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</si>
  <si>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</si>
  <si>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</si>
  <si>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</si>
  <si>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</si>
  <si>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</si>
  <si>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</si>
  <si>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</si>
  <si>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</si>
  <si>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</si>
  <si>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</si>
  <si>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</si>
  <si>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</si>
  <si>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</si>
  <si>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</si>
  <si>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</si>
  <si>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</si>
  <si>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</si>
  <si>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</si>
  <si>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</si>
  <si>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</si>
  <si>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</si>
  <si>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</si>
  <si>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</si>
  <si>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</si>
  <si>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</si>
  <si>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</si>
  <si>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</si>
  <si>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</si>
  <si>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</si>
  <si>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</si>
  <si>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</si>
  <si>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</si>
  <si>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</si>
  <si>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</si>
  <si>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</si>
  <si>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</si>
  <si>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</si>
  <si>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</si>
  <si>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</si>
  <si>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</si>
  <si>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</si>
  <si>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</si>
  <si>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</si>
  <si>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</si>
  <si>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</si>
  <si>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</si>
  <si>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</si>
  <si>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</si>
  <si>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</si>
  <si>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</si>
  <si>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</si>
  <si>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</si>
  <si>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</si>
  <si>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</si>
  <si>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</si>
  <si>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</si>
  <si>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</si>
  <si>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</si>
  <si>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</si>
  <si>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</si>
  <si>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</si>
  <si>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</si>
  <si>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</si>
  <si>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</si>
  <si>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</si>
  <si>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</si>
  <si>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</si>
  <si>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</si>
  <si>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</si>
  <si>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</si>
  <si>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</si>
  <si>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</si>
  <si>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</si>
  <si>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</si>
  <si>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</si>
  <si>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</si>
  <si>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</si>
  <si>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</si>
  <si>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</si>
  <si>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</si>
  <si>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</si>
  <si>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</si>
  <si>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</si>
  <si>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</si>
  <si>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</si>
  <si>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</si>
  <si>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</si>
  <si>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</si>
  <si>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</si>
  <si>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</si>
  <si>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</si>
  <si>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</si>
  <si>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</si>
  <si>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</si>
  <si>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</si>
  <si>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</si>
  <si>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</si>
  <si>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</si>
  <si>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</si>
  <si>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</si>
  <si>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</si>
  <si>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</si>
  <si>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</si>
  <si>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</si>
  <si>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</si>
  <si>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</si>
  <si>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</si>
  <si>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</si>
  <si>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</si>
  <si>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</si>
  <si>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</si>
  <si>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</si>
  <si>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</si>
  <si>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</si>
  <si>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</si>
  <si>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</si>
  <si>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</si>
  <si>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</si>
  <si>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</si>
  <si>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</si>
  <si>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</si>
  <si>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</si>
  <si>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</si>
  <si>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</si>
  <si>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</si>
  <si>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</si>
  <si>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</si>
  <si>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</si>
  <si>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</si>
  <si>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</si>
  <si>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</si>
  <si>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</si>
  <si>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</si>
  <si>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</si>
  <si>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</si>
  <si>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</si>
  <si>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</si>
  <si>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</si>
  <si>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</si>
  <si>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</si>
  <si>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</si>
  <si>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</si>
  <si>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</si>
  <si>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</si>
  <si>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</si>
  <si>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</si>
  <si>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</si>
  <si>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</si>
  <si>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</si>
  <si>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</si>
  <si>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</si>
  <si>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</si>
  <si>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</si>
  <si>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</si>
  <si>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</si>
  <si>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</si>
  <si>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</si>
  <si>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</si>
  <si>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</si>
  <si>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</si>
  <si>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</si>
  <si>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</si>
  <si>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</si>
  <si>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</si>
  <si>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</si>
  <si>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</si>
  <si>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</si>
  <si>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</si>
  <si>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</si>
  <si>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</si>
  <si>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</si>
  <si>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</si>
  <si>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</si>
  <si>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</si>
  <si>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</si>
  <si>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</si>
  <si>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</si>
  <si>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</si>
  <si>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</si>
  <si>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</si>
  <si>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</si>
  <si>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</si>
  <si>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</si>
  <si>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</si>
  <si>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</si>
  <si>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</si>
  <si>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</si>
  <si>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</si>
  <si>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</si>
  <si>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</si>
  <si>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</si>
  <si>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</si>
  <si>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</si>
  <si>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</si>
  <si>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</si>
  <si>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</si>
  <si>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</si>
  <si>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</si>
  <si>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</si>
  <si>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</si>
  <si>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</si>
  <si>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</si>
  <si>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</si>
  <si>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</si>
  <si>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</si>
  <si>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</si>
  <si>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</si>
  <si>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</si>
  <si>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</si>
  <si>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</si>
  <si>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</si>
  <si>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</si>
  <si>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</si>
  <si>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</si>
  <si>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</si>
  <si>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</si>
  <si>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</si>
  <si>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</si>
  <si>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</si>
  <si>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</si>
  <si>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</si>
  <si>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</si>
  <si>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</si>
  <si>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</si>
  <si>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</si>
  <si>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</si>
  <si>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</si>
  <si>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</si>
  <si>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</si>
  <si>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</si>
  <si>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</si>
  <si>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</si>
  <si>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</si>
  <si>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</si>
  <si>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</si>
  <si>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</si>
  <si>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</si>
  <si>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</si>
  <si>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</si>
  <si>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</si>
  <si>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</si>
  <si>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</si>
  <si>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</si>
  <si>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</si>
  <si>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</si>
  <si>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</si>
  <si>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</si>
  <si>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</si>
  <si>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</si>
  <si>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</si>
  <si>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</si>
  <si>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</si>
  <si>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</si>
  <si>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</si>
  <si>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</si>
  <si>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</si>
  <si>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</si>
  <si>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</si>
  <si>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</si>
  <si>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</si>
  <si>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</si>
  <si>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</si>
  <si>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</si>
  <si>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</si>
  <si>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</si>
  <si>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</si>
  <si>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</si>
  <si>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</si>
  <si>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</si>
  <si>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</si>
  <si>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</si>
  <si>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</si>
  <si>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</si>
  <si>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</si>
  <si>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</si>
  <si>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</si>
  <si>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</si>
  <si>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</si>
  <si>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</si>
  <si>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</si>
  <si>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</si>
  <si>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</si>
  <si>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</si>
  <si>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</si>
  <si>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</si>
  <si>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</si>
  <si>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</si>
  <si>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</si>
  <si>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</si>
  <si>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</si>
  <si>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</si>
  <si>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</si>
  <si>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</si>
  <si>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</si>
  <si>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</si>
  <si>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</si>
  <si>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</si>
  <si>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</si>
  <si>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</si>
  <si>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</si>
  <si>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</si>
  <si>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</si>
  <si>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</si>
  <si>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</si>
  <si>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</si>
  <si>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</si>
  <si>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</si>
  <si>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</si>
  <si>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</si>
  <si>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</si>
  <si>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</si>
  <si>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</si>
  <si>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</si>
  <si>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</si>
  <si>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</si>
  <si>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</si>
  <si>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</si>
  <si>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</si>
  <si>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</si>
  <si>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</si>
  <si>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</si>
  <si>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</si>
  <si>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</si>
  <si>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</si>
  <si>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</si>
  <si>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</si>
  <si>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</si>
  <si>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</si>
  <si>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</si>
  <si>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</si>
  <si>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</si>
  <si>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</si>
  <si>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</si>
  <si>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</si>
  <si>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</si>
  <si>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</si>
  <si>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</si>
  <si>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</si>
  <si>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</si>
  <si>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</si>
  <si>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</si>
  <si>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</si>
  <si>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</si>
  <si>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</si>
  <si>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</si>
  <si>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</si>
  <si>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</si>
  <si>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</si>
  <si>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</si>
  <si>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</si>
  <si>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</si>
  <si>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</si>
  <si>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</si>
  <si>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</si>
  <si>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</si>
  <si>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</si>
  <si>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</si>
  <si>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</si>
  <si>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</si>
  <si>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</si>
  <si>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</si>
  <si>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</si>
  <si>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</si>
  <si>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</si>
  <si>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</si>
  <si>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</si>
  <si>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</si>
  <si>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</si>
  <si>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</si>
  <si>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</si>
  <si>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</si>
  <si>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</si>
  <si>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</si>
  <si>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</si>
  <si>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</si>
  <si>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</si>
  <si>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</si>
  <si>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</si>
  <si>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</si>
  <si>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</si>
  <si>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</si>
  <si>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</si>
  <si>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</si>
  <si>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</si>
  <si>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</si>
  <si>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</si>
  <si>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</si>
  <si>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</si>
  <si>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</si>
  <si>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</si>
  <si>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</si>
  <si>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</si>
  <si>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</si>
  <si>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</si>
  <si>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</si>
  <si>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</si>
  <si>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</si>
  <si>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</si>
  <si>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</si>
  <si>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</si>
  <si>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</si>
  <si>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</si>
  <si>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</si>
  <si>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</si>
  <si>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</si>
  <si>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</si>
  <si>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</si>
  <si>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</si>
  <si>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</si>
  <si>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</si>
  <si>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</si>
  <si>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</si>
  <si>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</si>
  <si>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</si>
  <si>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</si>
  <si>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</si>
  <si>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</si>
  <si>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</si>
  <si>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</si>
  <si>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</si>
  <si>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</si>
  <si>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</si>
  <si>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</si>
  <si>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</si>
  <si>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</si>
  <si>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</si>
  <si>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</si>
  <si>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</si>
  <si>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</si>
  <si>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</si>
  <si>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</si>
  <si>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</si>
  <si>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</si>
  <si>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</si>
  <si>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</si>
  <si>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</si>
  <si>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</si>
  <si>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</si>
  <si>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</si>
  <si>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</si>
  <si>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</si>
  <si>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</si>
  <si>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</si>
  <si>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</si>
  <si>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</si>
  <si>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</si>
  <si>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</si>
  <si>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</si>
  <si>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</si>
  <si>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</si>
  <si>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</si>
  <si>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</si>
  <si>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</si>
  <si>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</si>
  <si>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</si>
  <si>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</si>
  <si>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</si>
  <si>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</si>
  <si>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</si>
  <si>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</si>
  <si>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</si>
  <si>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</si>
  <si>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</si>
  <si>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</si>
  <si>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</si>
  <si>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</si>
  <si>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</si>
  <si>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</si>
  <si>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</si>
  <si>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</si>
  <si>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</si>
  <si>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</si>
  <si>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</si>
  <si>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</si>
  <si>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</si>
  <si>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</si>
  <si>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</si>
  <si>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</si>
  <si>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</si>
  <si>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</si>
  <si>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</si>
  <si>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</si>
  <si>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</si>
  <si>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</si>
  <si>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</si>
  <si>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</si>
  <si>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</si>
  <si>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</si>
  <si>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</si>
  <si>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</si>
  <si>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</si>
  <si>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</si>
  <si>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</si>
  <si>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</si>
  <si>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</si>
  <si>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</si>
  <si>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</si>
  <si>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</si>
  <si>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</si>
  <si>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</si>
  <si>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</si>
  <si>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</si>
  <si>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</si>
  <si>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</si>
  <si>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</si>
  <si>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</si>
  <si>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</si>
  <si>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</si>
  <si>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</si>
  <si>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</si>
  <si>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</si>
  <si>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</si>
  <si>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</si>
  <si>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</si>
  <si>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</si>
  <si>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</si>
  <si>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</si>
  <si>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</si>
  <si>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</si>
  <si>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</si>
  <si>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</si>
  <si>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</si>
  <si>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</si>
  <si>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</si>
  <si>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</si>
  <si>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</si>
  <si>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</si>
  <si>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</si>
  <si>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</si>
  <si>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</si>
  <si>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</si>
  <si>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</si>
  <si>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</si>
  <si>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</si>
  <si>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</si>
  <si>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</si>
  <si>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</si>
  <si>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</si>
  <si>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</si>
  <si>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</si>
  <si>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</si>
  <si>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</si>
  <si>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</si>
  <si>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</si>
  <si>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</si>
  <si>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</si>
  <si>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</si>
  <si>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</si>
  <si>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</si>
  <si>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</si>
  <si>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</si>
  <si>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</si>
  <si>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</si>
  <si>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</si>
  <si>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</si>
  <si>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</si>
  <si>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</si>
  <si>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</si>
  <si>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</si>
  <si>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</si>
  <si>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</si>
  <si>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</si>
  <si>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</si>
  <si>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</si>
  <si>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</si>
  <si>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</si>
  <si>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</si>
  <si>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</si>
  <si>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</si>
  <si>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</si>
  <si>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</si>
  <si>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</si>
  <si>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</si>
  <si>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</si>
  <si>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</si>
  <si>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</si>
  <si>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</si>
  <si>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</si>
  <si>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</si>
  <si>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</si>
  <si>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</si>
  <si>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</si>
  <si>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</si>
  <si>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</si>
  <si>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</si>
  <si>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</si>
  <si>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</si>
  <si>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</si>
  <si>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</si>
  <si>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</si>
  <si>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</si>
  <si>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</si>
  <si>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</si>
  <si>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</si>
  <si>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</si>
  <si>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</si>
  <si>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</si>
  <si>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</si>
  <si>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</si>
  <si>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</si>
  <si>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</si>
  <si>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</si>
  <si>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</si>
  <si>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</si>
  <si>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</si>
  <si>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</si>
  <si>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</si>
  <si>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</si>
  <si>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</si>
  <si>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</si>
  <si>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</si>
  <si>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</si>
  <si>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</si>
  <si>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</si>
  <si>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</si>
  <si>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</si>
  <si>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</si>
  <si>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</si>
  <si>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</si>
  <si>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</si>
  <si>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</si>
  <si>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</si>
  <si>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</si>
  <si>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</si>
  <si>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</si>
  <si>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</si>
  <si>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</si>
  <si>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</si>
  <si>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</si>
  <si>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</si>
  <si>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</si>
  <si>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</si>
  <si>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</si>
  <si>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</si>
  <si>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</si>
  <si>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</si>
  <si>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</si>
  <si>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</si>
  <si>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</si>
  <si>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</si>
  <si>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</si>
  <si>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</si>
  <si>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</si>
  <si>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</si>
  <si>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</si>
  <si>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</si>
  <si>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</si>
  <si>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</si>
  <si>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</si>
  <si>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</si>
  <si>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</si>
  <si>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</si>
  <si>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</si>
  <si>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</si>
  <si>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</si>
  <si>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</si>
  <si>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</si>
  <si>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</si>
  <si>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</si>
  <si>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</si>
  <si>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</si>
  <si>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</si>
  <si>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</si>
  <si>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</si>
  <si>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</si>
  <si>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</si>
  <si>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</si>
  <si>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</si>
  <si>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</si>
  <si>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</si>
  <si>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</si>
  <si>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</si>
  <si>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</si>
  <si>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</si>
  <si>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</si>
  <si>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</si>
  <si>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</si>
  <si>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</si>
  <si>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</si>
  <si>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</si>
  <si>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</si>
  <si>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</si>
  <si>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</si>
  <si>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</si>
  <si>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</si>
  <si>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</si>
  <si>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</si>
  <si>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</si>
  <si>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</si>
  <si>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</si>
  <si>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</si>
  <si>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</si>
  <si>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</si>
  <si>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</si>
  <si>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</si>
  <si>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</si>
  <si>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</si>
  <si>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</si>
  <si>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</si>
  <si>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</si>
  <si>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</si>
  <si>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</si>
  <si>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</si>
  <si>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</si>
  <si>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</si>
  <si>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</si>
  <si>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</si>
  <si>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</si>
  <si>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</si>
  <si>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</si>
  <si>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</si>
  <si>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</si>
  <si>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</si>
  <si>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</si>
  <si>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</si>
  <si>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</si>
  <si>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</si>
  <si>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</si>
  <si>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</si>
  <si>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</si>
  <si>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</si>
  <si>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</si>
  <si>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</si>
  <si>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</si>
  <si>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</si>
  <si>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</si>
  <si>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</si>
  <si>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</si>
  <si>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</si>
  <si>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</si>
  <si>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</si>
  <si>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</si>
  <si>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</si>
  <si>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</si>
  <si>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</si>
  <si>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</si>
  <si>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</si>
  <si>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</si>
  <si>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</si>
  <si>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</si>
  <si>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</si>
  <si>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</si>
  <si>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</si>
  <si>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</si>
  <si>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</si>
  <si>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</si>
  <si>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</si>
  <si>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</si>
  <si>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</si>
  <si>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</si>
  <si>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</si>
  <si>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</si>
  <si>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</si>
  <si>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</si>
  <si>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</si>
  <si>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</si>
  <si>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</si>
  <si>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</si>
  <si>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</si>
  <si>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</si>
  <si>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</si>
  <si>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</si>
  <si>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</si>
  <si>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</si>
  <si>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</si>
  <si>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</si>
  <si>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</si>
  <si>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</si>
  <si>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</si>
  <si>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</si>
  <si>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</si>
  <si>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</si>
  <si>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</si>
  <si>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</si>
  <si>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</si>
  <si>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</si>
  <si>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</si>
  <si>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</si>
  <si>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</si>
  <si>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</si>
  <si>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</si>
  <si>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</si>
  <si>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</si>
  <si>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</si>
  <si>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</si>
  <si>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</si>
  <si>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</si>
  <si>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</si>
  <si>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</si>
  <si>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</si>
  <si>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</si>
  <si>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</si>
  <si>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</si>
  <si>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</si>
  <si>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</si>
  <si>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</si>
  <si>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</si>
  <si>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</si>
  <si>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</si>
  <si>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</si>
  <si>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</si>
  <si>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</si>
  <si>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</si>
  <si>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</si>
  <si>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</si>
  <si>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</si>
  <si>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</si>
  <si>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</si>
  <si>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</si>
  <si>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</si>
  <si>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</si>
  <si>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</si>
  <si>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</si>
  <si>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</si>
  <si>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</si>
  <si>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</si>
  <si>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</si>
  <si>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</si>
  <si>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</si>
  <si>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</si>
  <si>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</si>
  <si>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</si>
  <si>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</si>
  <si>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</si>
  <si>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</si>
  <si>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</si>
  <si>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</si>
  <si>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</si>
  <si>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</si>
  <si>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</si>
  <si>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</si>
  <si>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</si>
  <si>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</si>
  <si>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</si>
  <si>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</si>
  <si>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</si>
  <si>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</si>
  <si>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</si>
  <si>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</si>
  <si>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</si>
  <si>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</si>
  <si>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</si>
  <si>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</si>
  <si>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</si>
  <si>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</si>
  <si>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</si>
  <si>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</si>
  <si>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</si>
  <si>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</si>
  <si>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</si>
  <si>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</si>
  <si>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</si>
  <si>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</si>
  <si>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</si>
  <si>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</si>
  <si>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</si>
  <si>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</si>
  <si>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</si>
  <si>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</si>
  <si>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</si>
  <si>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</si>
  <si>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</si>
  <si>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</si>
  <si>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</si>
  <si>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</si>
  <si>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</si>
  <si>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</si>
  <si>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</si>
  <si>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</si>
  <si>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</si>
  <si>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</si>
  <si>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</si>
  <si>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</si>
  <si>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</si>
  <si>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</si>
  <si>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</si>
  <si>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</si>
  <si>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</si>
  <si>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</si>
  <si>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</si>
  <si>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</si>
  <si>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</si>
  <si>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</si>
  <si>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</si>
  <si>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</si>
  <si>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</si>
  <si>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</si>
  <si>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</si>
  <si>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</si>
  <si>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</si>
  <si>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</si>
  <si>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</si>
  <si>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</si>
  <si>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</si>
  <si>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</si>
  <si>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</si>
  <si>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</si>
  <si>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</si>
  <si>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</si>
  <si>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</si>
  <si>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</si>
  <si>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</si>
  <si>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</si>
  <si>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</si>
  <si>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</si>
  <si>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</si>
  <si>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</si>
  <si>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</si>
  <si>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</si>
  <si>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</si>
  <si>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</si>
  <si>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</si>
  <si>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</si>
  <si>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</si>
  <si>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</si>
  <si>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</si>
  <si>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</si>
  <si>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</si>
  <si>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</si>
  <si>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</si>
  <si>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</si>
  <si>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</si>
  <si>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</si>
  <si>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</si>
  <si>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</si>
  <si>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</si>
  <si>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</si>
  <si>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</si>
  <si>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</si>
  <si>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</si>
  <si>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</si>
  <si>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</si>
  <si>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</si>
  <si>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</si>
  <si>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</si>
  <si>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</si>
  <si>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</si>
  <si>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</si>
  <si>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</si>
  <si>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</si>
  <si>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</si>
  <si>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</si>
  <si>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</si>
  <si>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</si>
  <si>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</si>
  <si>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</si>
  <si>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</si>
  <si>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</si>
  <si>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</si>
  <si>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</si>
  <si>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</si>
  <si>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</si>
  <si>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</si>
  <si>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</si>
  <si>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</si>
  <si>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</si>
  <si>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</si>
  <si>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</si>
  <si>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</si>
  <si>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</si>
  <si>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</si>
  <si>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</si>
  <si>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</si>
  <si>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</si>
  <si>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</si>
  <si>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</si>
  <si>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</si>
  <si>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</si>
  <si>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</si>
  <si>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</si>
  <si>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</si>
  <si>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</si>
  <si>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</si>
  <si>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</si>
  <si>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</si>
  <si>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</si>
  <si>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</si>
  <si>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</si>
  <si>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</si>
  <si>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</si>
  <si>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</si>
  <si>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</si>
  <si>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</si>
  <si>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</si>
  <si>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</si>
  <si>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</si>
  <si>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</si>
  <si>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</si>
  <si>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</si>
  <si>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</si>
  <si>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</si>
  <si>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</si>
  <si>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</si>
  <si>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</si>
  <si>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</si>
  <si>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</si>
  <si>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</si>
  <si>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</si>
  <si>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</si>
  <si>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</si>
  <si>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</si>
  <si>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</si>
  <si>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</si>
  <si>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</si>
  <si>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</si>
  <si>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</si>
  <si>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</si>
  <si>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</si>
  <si>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</si>
  <si>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</si>
  <si>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</si>
  <si>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</si>
  <si>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</si>
  <si>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</si>
  <si>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</si>
  <si>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</si>
  <si>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</si>
  <si>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</si>
  <si>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</si>
  <si>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</si>
  <si>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</si>
  <si>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</si>
  <si>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</si>
  <si>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</si>
  <si>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</si>
  <si>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</si>
  <si>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</si>
  <si>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</si>
  <si>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</si>
  <si>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</si>
  <si>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</si>
  <si>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</si>
  <si>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</si>
  <si>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</si>
  <si>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</si>
  <si>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</si>
  <si>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</si>
  <si>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</si>
  <si>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</si>
  <si>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</si>
  <si>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</si>
  <si>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</si>
  <si>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</si>
  <si>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</si>
  <si>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</si>
  <si>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</si>
  <si>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</si>
  <si>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</si>
  <si>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</si>
  <si>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</si>
  <si>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</si>
  <si>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</si>
  <si>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</si>
  <si>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</si>
  <si>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</si>
  <si>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</si>
  <si>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</si>
  <si>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</si>
  <si>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</si>
  <si>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</si>
  <si>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</si>
  <si>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</si>
  <si>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</si>
  <si>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</si>
  <si>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</si>
  <si>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</si>
  <si>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</si>
  <si>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</si>
  <si>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</si>
  <si>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</si>
  <si>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</si>
  <si>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</si>
  <si>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</si>
  <si>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</si>
  <si>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</si>
  <si>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</si>
  <si>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</si>
  <si>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</si>
  <si>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</si>
  <si>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</si>
  <si>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</si>
  <si>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</si>
  <si>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</si>
  <si>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</si>
  <si>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</si>
  <si>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</si>
  <si>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</si>
  <si>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</si>
  <si>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</si>
  <si>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</si>
  <si>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</si>
  <si>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</si>
  <si>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</si>
  <si>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</si>
  <si>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</si>
  <si>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</si>
  <si>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</si>
  <si>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</si>
  <si>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</si>
  <si>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</si>
  <si>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</si>
  <si>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</si>
  <si>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</si>
  <si>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</si>
  <si>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</si>
  <si>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</si>
  <si>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</si>
  <si>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</si>
  <si>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</si>
  <si>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</si>
  <si>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</si>
  <si>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</si>
  <si>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</si>
  <si>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</si>
  <si>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</si>
  <si>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</si>
  <si>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</si>
  <si>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</si>
  <si>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</si>
  <si>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</si>
  <si>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</si>
  <si>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</si>
  <si>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</si>
  <si>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</si>
  <si>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</si>
  <si>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</si>
  <si>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</si>
  <si>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</si>
  <si>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</si>
  <si>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</si>
  <si>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</si>
  <si>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</si>
  <si>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</si>
  <si>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</si>
  <si>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</si>
  <si>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</si>
  <si>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</si>
  <si>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</si>
  <si>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</si>
  <si>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</si>
  <si>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</si>
  <si>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</si>
  <si>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</si>
  <si>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</si>
  <si>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</si>
  <si>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</si>
  <si>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</si>
  <si>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</si>
  <si>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</si>
  <si>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</si>
  <si>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</si>
  <si>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</si>
  <si>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</si>
  <si>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</si>
  <si>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</si>
  <si>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</si>
  <si>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</si>
  <si>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</si>
  <si>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</si>
  <si>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</si>
  <si>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</si>
  <si>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</si>
  <si>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</si>
  <si>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</si>
  <si>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</si>
  <si>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</si>
  <si>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</si>
  <si>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</si>
  <si>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</si>
  <si>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</si>
  <si>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</si>
  <si>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</si>
  <si>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</si>
  <si>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</si>
  <si>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</si>
  <si>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</si>
  <si>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</si>
  <si>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</si>
  <si>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</si>
  <si>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</si>
  <si>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</si>
  <si>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</si>
  <si>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</si>
  <si>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</si>
  <si>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</si>
  <si>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</si>
  <si>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</si>
  <si>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</si>
  <si>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</si>
  <si>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</si>
  <si>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</si>
  <si>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</si>
  <si>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</si>
  <si>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</si>
  <si>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</si>
  <si>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</si>
  <si>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</si>
  <si>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</si>
  <si>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</si>
  <si>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</si>
  <si>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</si>
  <si>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</si>
  <si>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</si>
  <si>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</si>
  <si>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</si>
  <si>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</si>
  <si>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</si>
  <si>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</si>
  <si>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</si>
  <si>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</si>
  <si>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</si>
  <si>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</si>
  <si>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</si>
  <si>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</si>
  <si>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</si>
  <si>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</si>
  <si>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</si>
  <si>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</si>
  <si>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</si>
  <si>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</si>
  <si>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</si>
  <si>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</si>
  <si>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</si>
  <si>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</si>
  <si>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</si>
  <si>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</si>
  <si>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</si>
  <si>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</si>
  <si>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</si>
  <si>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</si>
  <si>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</si>
  <si>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</si>
  <si>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</si>
  <si>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</si>
  <si>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</si>
  <si>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</si>
  <si>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</si>
  <si>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</si>
  <si>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</si>
  <si>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</si>
  <si>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</si>
  <si>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</si>
  <si>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</si>
  <si>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</si>
  <si>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</si>
  <si>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</si>
  <si>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</si>
  <si>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</si>
  <si>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</si>
  <si>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</si>
  <si>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</si>
  <si>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</si>
  <si>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</si>
  <si>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</si>
  <si>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</si>
  <si>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</si>
  <si>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</si>
  <si>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</si>
  <si>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</si>
  <si>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</si>
  <si>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</si>
  <si>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</si>
  <si>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</si>
  <si>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</si>
  <si>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</si>
  <si>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</si>
  <si>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</si>
  <si>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</si>
  <si>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</si>
  <si>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</si>
  <si>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</si>
  <si>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</si>
  <si>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</si>
  <si>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</si>
  <si>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</si>
  <si>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</si>
  <si>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</si>
  <si>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</si>
  <si>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</si>
  <si>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</si>
  <si>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</si>
  <si>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</si>
  <si>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</si>
  <si>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</si>
  <si>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</si>
  <si>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</si>
  <si>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</si>
  <si>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</si>
  <si>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</si>
  <si>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</si>
  <si>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</si>
  <si>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</si>
  <si>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</si>
  <si>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</si>
  <si>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</si>
  <si>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</si>
  <si>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</si>
  <si>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</si>
  <si>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</si>
  <si>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</si>
  <si>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</si>
  <si>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</si>
  <si>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</si>
  <si>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</si>
  <si>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</si>
  <si>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</si>
  <si>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</si>
  <si>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</si>
  <si>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</si>
  <si>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</si>
  <si>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</si>
  <si>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</si>
  <si>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</si>
  <si>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</si>
  <si>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</si>
  <si>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</si>
  <si>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</si>
  <si>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</si>
  <si>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</si>
  <si>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</si>
  <si>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</si>
  <si>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</si>
  <si>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</si>
  <si>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</si>
  <si>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</si>
  <si>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</si>
  <si>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</si>
  <si>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</si>
  <si>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</si>
  <si>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</si>
  <si>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</si>
  <si>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</si>
  <si>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</si>
  <si>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</si>
  <si>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</si>
  <si>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</si>
  <si>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</si>
  <si>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</si>
  <si>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</si>
  <si>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</si>
  <si>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</si>
  <si>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</si>
  <si>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</si>
  <si>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</si>
  <si>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</si>
  <si>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</si>
  <si>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</si>
  <si>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</si>
  <si>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</si>
  <si>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</si>
  <si>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</si>
  <si>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</si>
  <si>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</si>
  <si>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</si>
  <si>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</si>
  <si>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</si>
  <si>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</si>
  <si>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</si>
  <si>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</si>
  <si>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</si>
  <si>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</si>
  <si>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</si>
  <si>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</si>
  <si>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</si>
  <si>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</si>
  <si>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</si>
  <si>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</si>
  <si>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</si>
  <si>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</si>
  <si>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</si>
  <si>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</si>
  <si>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</si>
  <si>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</si>
  <si>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</si>
  <si>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</si>
  <si>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</si>
  <si>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</si>
  <si>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</si>
  <si>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</si>
  <si>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</si>
  <si>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</si>
  <si>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</si>
  <si>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</si>
  <si>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</si>
  <si>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</si>
  <si>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</si>
  <si>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</si>
  <si>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</si>
  <si>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</si>
  <si>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</si>
  <si>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</si>
  <si>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</si>
  <si>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</si>
  <si>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</si>
  <si>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</si>
  <si>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</si>
  <si>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</si>
  <si>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</si>
  <si>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</si>
  <si>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</si>
  <si>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</si>
  <si>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</si>
  <si>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</si>
  <si>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</si>
  <si>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</si>
  <si>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</si>
  <si>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</si>
  <si>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</si>
  <si>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</si>
  <si>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</si>
  <si>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</si>
  <si>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</si>
  <si>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</si>
  <si>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</si>
  <si>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</si>
  <si>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</si>
  <si>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</si>
  <si>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</si>
  <si>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</si>
  <si>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</si>
  <si>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</si>
  <si>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</si>
  <si>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</si>
  <si>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</si>
  <si>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</si>
  <si>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</si>
  <si>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</si>
  <si>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</si>
  <si>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</si>
  <si>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</si>
  <si>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</si>
  <si>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</si>
  <si>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</si>
  <si>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</si>
  <si>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</si>
  <si>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</si>
  <si>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</si>
  <si>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</si>
  <si>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</si>
  <si>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</si>
  <si>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</si>
  <si>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</si>
  <si>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</si>
  <si>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</si>
  <si>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</si>
  <si>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</si>
  <si>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</si>
  <si>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</si>
  <si>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</si>
  <si>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</si>
  <si>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</si>
  <si>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</si>
  <si>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</si>
  <si>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</si>
  <si>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</si>
  <si>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</si>
  <si>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</si>
  <si>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</si>
  <si>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</si>
  <si>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</si>
  <si>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</si>
  <si>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</si>
  <si>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</si>
  <si>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</si>
  <si>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</si>
  <si>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</si>
  <si>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</si>
  <si>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</si>
  <si>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</si>
  <si>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</si>
  <si>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</si>
  <si>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</si>
  <si>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</si>
  <si>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</si>
  <si>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</si>
  <si>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</si>
  <si>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</si>
  <si>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</si>
  <si>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</si>
  <si>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</si>
  <si>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</si>
  <si>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</si>
  <si>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</si>
  <si>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</si>
  <si>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</si>
  <si>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</si>
  <si>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</si>
  <si>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</si>
  <si>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</si>
  <si>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</si>
  <si>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</si>
  <si>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</si>
  <si>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</si>
  <si>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</si>
  <si>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</si>
  <si>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</si>
  <si>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</si>
  <si>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</si>
  <si>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</si>
  <si>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</si>
  <si>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</si>
  <si>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</si>
  <si>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</si>
  <si>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</si>
  <si>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</si>
  <si>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</si>
  <si>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</si>
  <si>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</si>
  <si>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</si>
  <si>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</si>
  <si>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</si>
  <si>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</si>
  <si>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</si>
  <si>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</si>
  <si>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</si>
  <si>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</si>
  <si>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</si>
  <si>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</si>
  <si>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</si>
  <si>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</si>
  <si>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</si>
  <si>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</si>
  <si>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</si>
  <si>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</si>
  <si>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</si>
  <si>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</si>
  <si>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</si>
  <si>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</si>
  <si>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</si>
  <si>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</si>
  <si>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</si>
  <si>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</si>
  <si>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</si>
  <si>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</si>
  <si>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</si>
  <si>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</si>
  <si>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</si>
  <si>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</si>
  <si>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</si>
  <si>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</si>
  <si>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</si>
  <si>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</si>
  <si>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</si>
  <si>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</si>
  <si>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</si>
  <si>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</si>
  <si>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</si>
  <si>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</si>
  <si>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</si>
  <si>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</si>
  <si>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</si>
  <si>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</si>
  <si>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</si>
  <si>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</si>
  <si>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</si>
  <si>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</si>
  <si>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</si>
  <si>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</si>
  <si>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</si>
  <si>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</si>
  <si>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</si>
  <si>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</si>
  <si>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</si>
  <si>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</si>
  <si>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</si>
  <si>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</si>
  <si>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</si>
  <si>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</si>
  <si>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</si>
  <si>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</si>
  <si>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</si>
  <si>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</si>
  <si>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</si>
  <si>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</si>
  <si>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</si>
  <si>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</si>
  <si>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</si>
  <si>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</si>
  <si>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</si>
  <si>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</si>
  <si>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</si>
  <si>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</si>
  <si>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</si>
  <si>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</si>
  <si>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</si>
  <si>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</si>
  <si>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</si>
  <si>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</si>
  <si>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</si>
  <si>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</si>
  <si>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</si>
  <si>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</si>
  <si>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</si>
  <si>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</si>
  <si>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</si>
  <si>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</si>
  <si>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</si>
  <si>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</si>
  <si>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</si>
  <si>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</si>
  <si>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</si>
  <si>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</si>
  <si>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</si>
  <si>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</si>
  <si>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</si>
  <si>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</si>
  <si>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</si>
  <si>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</si>
  <si>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</si>
  <si>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</si>
  <si>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</si>
  <si>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</si>
  <si>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</si>
  <si>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</si>
  <si>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</si>
  <si>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</si>
  <si>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</si>
  <si>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</si>
  <si>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</si>
  <si>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</si>
  <si>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</si>
  <si>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</si>
  <si>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</si>
  <si>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</si>
  <si>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</si>
  <si>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</si>
  <si>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</si>
  <si>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</si>
  <si>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</si>
  <si>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</si>
  <si>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</si>
  <si>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</si>
  <si>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</si>
  <si>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</si>
  <si>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</si>
  <si>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</si>
  <si>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</si>
  <si>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</si>
  <si>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</si>
  <si>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</si>
  <si>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</si>
  <si>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</si>
  <si>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</si>
  <si>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</si>
  <si>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</si>
  <si>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</si>
  <si>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</si>
  <si>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</si>
  <si>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</si>
  <si>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</si>
  <si>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</si>
  <si>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</si>
  <si>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</si>
  <si>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</si>
  <si>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</si>
  <si>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</si>
  <si>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</si>
  <si>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</si>
  <si>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</si>
  <si>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</si>
  <si>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</si>
  <si>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</si>
  <si>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</si>
  <si>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</si>
  <si>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</si>
  <si>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</si>
  <si>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</si>
  <si>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</si>
  <si>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</si>
  <si>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</si>
  <si>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</si>
  <si>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</si>
  <si>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</si>
  <si>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</si>
  <si>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</si>
  <si>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</si>
  <si>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</si>
  <si>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</si>
  <si>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</si>
  <si>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</si>
  <si>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</si>
  <si>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</si>
  <si>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</si>
  <si>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</si>
  <si>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</si>
  <si>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</si>
  <si>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</si>
  <si>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</si>
  <si>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</si>
  <si>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</si>
  <si>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</si>
  <si>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</si>
  <si>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</si>
  <si>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</si>
  <si>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</si>
  <si>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</si>
  <si>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</si>
  <si>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</si>
  <si>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</si>
  <si>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</si>
  <si>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</si>
  <si>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</si>
  <si>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</si>
  <si>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</si>
  <si>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</si>
  <si>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</si>
  <si>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</si>
  <si>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</si>
  <si>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</si>
  <si>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</si>
  <si>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</si>
  <si>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</si>
  <si>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</si>
  <si>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</si>
  <si>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</si>
  <si>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</si>
  <si>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</si>
  <si>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</si>
  <si>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</si>
  <si>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</si>
  <si>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</si>
  <si>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</si>
  <si>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</si>
  <si>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</si>
  <si>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</si>
  <si>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</si>
  <si>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</si>
  <si>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</si>
  <si>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</si>
  <si>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</si>
  <si>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</si>
  <si>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</si>
  <si>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</si>
  <si>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</si>
  <si>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</si>
  <si>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</si>
  <si>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</si>
  <si>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</si>
  <si>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</si>
  <si>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</si>
  <si>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</si>
  <si>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</si>
  <si>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</si>
  <si>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</si>
  <si>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</si>
  <si>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</si>
  <si>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</si>
  <si>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</si>
  <si>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</si>
  <si>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</si>
  <si>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</si>
  <si>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</si>
  <si>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</si>
  <si>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</si>
  <si>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</si>
  <si>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</si>
  <si>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</si>
  <si>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</si>
  <si>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</si>
  <si>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</si>
  <si>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</si>
  <si>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</si>
  <si>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</si>
  <si>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</si>
  <si>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</si>
  <si>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</si>
  <si>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</si>
  <si>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</si>
  <si>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</si>
  <si>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</si>
  <si>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</si>
  <si>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</si>
  <si>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</si>
  <si>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</si>
  <si>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</si>
  <si>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</si>
  <si>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</si>
  <si>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</si>
  <si>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</si>
  <si>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</si>
  <si>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</si>
  <si>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</si>
  <si>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</si>
  <si>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</si>
  <si>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</si>
  <si>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</si>
  <si>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</si>
  <si>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</si>
  <si>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</si>
  <si>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</si>
  <si>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</si>
  <si>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</si>
  <si>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</si>
  <si>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</si>
  <si>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</si>
  <si>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</si>
  <si>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</si>
  <si>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</si>
  <si>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</si>
  <si>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</si>
  <si>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</si>
  <si>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</si>
  <si>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</si>
  <si>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</si>
  <si>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</si>
  <si>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</si>
  <si>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</si>
  <si>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</si>
  <si>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</si>
  <si>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</si>
  <si>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</si>
  <si>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</si>
  <si>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</si>
  <si>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</si>
  <si>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</si>
  <si>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</si>
  <si>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</si>
  <si>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</si>
  <si>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</si>
  <si>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</si>
  <si>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</si>
  <si>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</si>
  <si>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</si>
  <si>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</si>
  <si>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</si>
  <si>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</si>
  <si>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</si>
  <si>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</si>
  <si>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</si>
  <si>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</si>
  <si>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</si>
  <si>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</si>
  <si>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</si>
  <si>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</si>
  <si>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</si>
  <si>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</si>
  <si>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</si>
  <si>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</si>
  <si>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</si>
  <si>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</si>
  <si>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</si>
  <si>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</si>
  <si>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</si>
  <si>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</si>
  <si>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</si>
  <si>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</si>
  <si>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</si>
  <si>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</si>
  <si>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</si>
  <si>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</si>
  <si>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</si>
  <si>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</si>
  <si>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</si>
  <si>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</si>
  <si>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</si>
  <si>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</si>
  <si>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</si>
  <si>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</si>
  <si>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</si>
  <si>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</si>
  <si>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</si>
  <si>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</si>
  <si>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</si>
  <si>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</si>
  <si>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</si>
  <si>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</si>
  <si>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</si>
  <si>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</si>
  <si>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</si>
  <si>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</si>
  <si>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</si>
  <si>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</si>
  <si>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</si>
  <si>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</si>
  <si>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</si>
  <si>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</si>
  <si>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</si>
  <si>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</si>
  <si>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</si>
  <si>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</si>
  <si>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</si>
  <si>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</si>
  <si>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</si>
  <si>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</si>
  <si>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</si>
  <si>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</si>
  <si>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</si>
  <si>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</si>
  <si>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</si>
  <si>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</si>
  <si>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</si>
  <si>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</si>
  <si>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</si>
  <si>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</si>
  <si>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</si>
  <si>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</si>
  <si>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</si>
  <si>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</si>
  <si>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</si>
  <si>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</si>
  <si>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</si>
  <si>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</si>
  <si>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</si>
  <si>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</si>
  <si>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</si>
  <si>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</si>
  <si>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</si>
  <si>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</si>
  <si>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</si>
  <si>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</si>
  <si>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</si>
  <si>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</si>
  <si>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</si>
  <si>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</si>
  <si>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</si>
  <si>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</si>
  <si>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</si>
  <si>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</si>
  <si>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</si>
  <si>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</si>
  <si>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</si>
  <si>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</si>
  <si>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</si>
  <si>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</si>
  <si>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</si>
  <si>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</si>
  <si>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</si>
  <si>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</si>
  <si>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</si>
  <si>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</si>
  <si>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</si>
  <si>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</si>
  <si>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</si>
  <si>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</si>
  <si>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</si>
  <si>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</si>
  <si>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</si>
  <si>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</si>
  <si>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</si>
  <si>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</si>
  <si>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</si>
  <si>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</si>
  <si>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</si>
  <si>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</si>
  <si>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</si>
  <si>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</si>
  <si>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</si>
  <si>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</si>
  <si>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</si>
  <si>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</si>
  <si>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</si>
  <si>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</si>
  <si>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</si>
  <si>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</si>
  <si>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</si>
  <si>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</si>
  <si>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</si>
  <si>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</si>
  <si>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</si>
  <si>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</si>
  <si>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</si>
  <si>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</si>
  <si>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</si>
  <si>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</si>
  <si>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</si>
  <si>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</si>
  <si>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</si>
  <si>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</si>
  <si>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</si>
  <si>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</si>
  <si>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</si>
  <si>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</si>
  <si>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</si>
  <si>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</si>
  <si>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</si>
  <si>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</si>
  <si>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</si>
  <si>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</si>
  <si>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</si>
  <si>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</si>
  <si>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</si>
  <si>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</si>
  <si>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</si>
  <si>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</si>
  <si>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</si>
  <si>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</si>
  <si>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</si>
  <si>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</si>
  <si>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</si>
  <si>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</si>
  <si>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</si>
  <si>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</si>
  <si>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</si>
  <si>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</si>
  <si>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</si>
  <si>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</si>
  <si>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</si>
  <si>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</si>
  <si>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</si>
  <si>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</si>
  <si>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</si>
  <si>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</si>
  <si>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</si>
  <si>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</si>
  <si>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</si>
  <si>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</si>
  <si>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</si>
  <si>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</si>
  <si>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</si>
  <si>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</si>
  <si>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</si>
  <si>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</si>
  <si>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</si>
  <si>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</si>
  <si>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</si>
  <si>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</si>
  <si>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</si>
  <si>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</si>
  <si>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</si>
  <si>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</si>
  <si>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</si>
  <si>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</si>
  <si>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</si>
  <si>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</si>
  <si>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</si>
  <si>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</si>
  <si>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</si>
  <si>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</si>
  <si>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</si>
  <si>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</si>
  <si>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</si>
  <si>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</si>
  <si>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</si>
  <si>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</si>
  <si>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</si>
  <si>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</si>
  <si>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</si>
  <si>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</si>
  <si>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</si>
  <si>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</si>
  <si>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</si>
  <si>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</si>
  <si>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</si>
  <si>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</si>
  <si>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</si>
  <si>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</si>
  <si>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</si>
  <si>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</si>
  <si>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</si>
  <si>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</si>
  <si>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</si>
  <si>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</si>
  <si>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</si>
  <si>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</si>
  <si>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</si>
  <si>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</si>
  <si>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</si>
  <si>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</si>
  <si>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</si>
  <si>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</si>
  <si>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</si>
  <si>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</si>
  <si>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</si>
  <si>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</si>
  <si>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</si>
  <si>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</si>
  <si>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</si>
  <si>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</si>
  <si>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</si>
  <si>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</si>
  <si>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</si>
  <si>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</si>
  <si>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</si>
  <si>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</si>
  <si>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</si>
  <si>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</si>
  <si>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</si>
  <si>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</si>
  <si>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</si>
  <si>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</si>
  <si>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</si>
  <si>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</si>
  <si>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</si>
  <si>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</si>
  <si>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</si>
  <si>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</si>
  <si>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</si>
  <si>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</si>
  <si>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</si>
  <si>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</si>
  <si>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</si>
  <si>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</si>
  <si>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</si>
  <si>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</si>
  <si>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</si>
  <si>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</si>
  <si>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</si>
  <si>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</si>
  <si>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</si>
  <si>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</si>
  <si>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</si>
  <si>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</si>
  <si>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</si>
  <si>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</si>
  <si>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</si>
  <si>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</si>
  <si>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</si>
  <si>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</si>
  <si>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</si>
  <si>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</si>
  <si>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</si>
  <si>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</si>
  <si>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</si>
  <si>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</si>
  <si>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</si>
  <si>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</si>
  <si>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</si>
  <si>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</si>
  <si>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</si>
  <si>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</si>
  <si>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</si>
  <si>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</si>
  <si>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</si>
  <si>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</si>
  <si>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</si>
  <si>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</si>
  <si>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</si>
  <si>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</si>
  <si>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</si>
  <si>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</si>
  <si>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</si>
  <si>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</si>
  <si>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</si>
  <si>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</si>
  <si>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</si>
  <si>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</si>
  <si>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</si>
  <si>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</si>
  <si>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</si>
  <si>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</si>
  <si>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</si>
  <si>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</si>
  <si>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</si>
  <si>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</si>
  <si>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</si>
  <si>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</si>
  <si>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</si>
  <si>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</si>
  <si>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</si>
  <si>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</si>
  <si>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</si>
  <si>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</si>
  <si>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</si>
  <si>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</si>
  <si>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</si>
  <si>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</si>
  <si>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</si>
  <si>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</si>
  <si>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</si>
  <si>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</si>
  <si>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</si>
  <si>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</si>
  <si>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</si>
  <si>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</si>
  <si>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</si>
  <si>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</si>
  <si>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</si>
  <si>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</si>
  <si>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</si>
  <si>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</si>
  <si>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</si>
  <si>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</si>
  <si>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</si>
  <si>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</si>
  <si>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</si>
  <si>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</si>
  <si>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</si>
  <si>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</si>
  <si>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</si>
  <si>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</si>
  <si>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</si>
  <si>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</si>
  <si>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</si>
  <si>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</si>
  <si>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</si>
  <si>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</si>
  <si>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</si>
  <si>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</si>
  <si>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</si>
  <si>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</si>
  <si>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</si>
  <si>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</si>
  <si>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</si>
  <si>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</si>
  <si>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</si>
  <si>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</si>
  <si>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</si>
  <si>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</si>
  <si>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</si>
  <si>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</si>
  <si>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</si>
  <si>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</si>
  <si>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</si>
  <si>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</si>
  <si>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</si>
  <si>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</si>
  <si>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</si>
  <si>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</si>
  <si>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</si>
  <si>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</si>
  <si>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</si>
  <si>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</si>
  <si>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</si>
  <si>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</si>
  <si>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</si>
  <si>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</si>
  <si>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</si>
  <si>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</si>
  <si>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</si>
  <si>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</si>
  <si>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</si>
  <si>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</si>
  <si>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</si>
  <si>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</si>
  <si>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</si>
  <si>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</si>
  <si>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</si>
  <si>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</si>
  <si>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</si>
  <si>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</si>
  <si>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</si>
  <si>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</si>
  <si>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</si>
  <si>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</si>
  <si>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</si>
  <si>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</si>
  <si>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</si>
  <si>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</si>
  <si>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</si>
  <si>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</si>
  <si>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</si>
  <si>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</si>
  <si>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</si>
  <si>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</si>
  <si>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</si>
  <si>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</si>
  <si>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</si>
  <si>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</si>
  <si>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</si>
  <si>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</si>
  <si>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</si>
  <si>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</si>
  <si>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</si>
  <si>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</si>
  <si>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</si>
  <si>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</si>
  <si>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</si>
  <si>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</si>
  <si>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</si>
  <si>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</si>
  <si>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</si>
  <si>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</si>
  <si>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</si>
  <si>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</si>
  <si>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</si>
  <si>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</si>
  <si>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</si>
  <si>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</si>
  <si>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</si>
  <si>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</si>
  <si>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</si>
  <si>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</si>
  <si>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</si>
  <si>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</si>
  <si>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</si>
  <si>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</si>
  <si>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</si>
  <si>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</si>
  <si>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</si>
  <si>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</si>
  <si>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</si>
  <si>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</si>
  <si>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</si>
  <si>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</si>
  <si>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</si>
  <si>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</si>
  <si>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</si>
  <si>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</si>
  <si>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</si>
  <si>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</si>
  <si>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</si>
  <si>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</si>
  <si>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</si>
  <si>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</si>
  <si>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</si>
  <si>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</si>
  <si>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</si>
  <si>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</si>
  <si>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</si>
  <si>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</si>
  <si>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</si>
  <si>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</si>
  <si>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</si>
  <si>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</si>
  <si>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</si>
  <si>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</si>
  <si>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</si>
  <si>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</si>
  <si>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</si>
  <si>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</si>
  <si>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</si>
  <si>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</si>
  <si>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</si>
  <si>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</si>
  <si>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</si>
  <si>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</si>
  <si>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</si>
  <si>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</si>
  <si>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</si>
  <si>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</si>
  <si>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</si>
  <si>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</si>
  <si>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</si>
  <si>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</si>
  <si>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</si>
  <si>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</si>
  <si>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</si>
  <si>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</si>
  <si>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</si>
  <si>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</si>
  <si>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</si>
  <si>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</si>
  <si>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</si>
  <si>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</si>
  <si>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</si>
  <si>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</si>
  <si>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</si>
  <si>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</si>
  <si>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</si>
  <si>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</si>
  <si>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</si>
  <si>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</si>
  <si>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</si>
  <si>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</si>
  <si>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</si>
  <si>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</si>
  <si>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</si>
  <si>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</si>
  <si>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</si>
  <si>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</si>
  <si>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</si>
  <si>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</si>
  <si>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</si>
  <si>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</si>
  <si>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</si>
  <si>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</si>
  <si>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</si>
  <si>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</si>
  <si>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</si>
  <si>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</si>
  <si>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</si>
  <si>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</si>
  <si>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</si>
  <si>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</si>
  <si>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</si>
  <si>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</si>
  <si>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</si>
  <si>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</si>
  <si>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</si>
  <si>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</si>
  <si>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</si>
  <si>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</si>
  <si>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</si>
  <si>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</si>
  <si>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</si>
  <si>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</si>
  <si>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</si>
  <si>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</si>
  <si>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</si>
  <si>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</si>
  <si>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</si>
  <si>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</si>
  <si>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</si>
  <si>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</si>
  <si>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</si>
  <si>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</si>
  <si>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</si>
  <si>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</si>
  <si>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</si>
  <si>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</si>
  <si>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</si>
  <si>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</si>
  <si>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</si>
  <si>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</si>
  <si>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</si>
  <si>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</si>
  <si>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</si>
  <si>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</si>
  <si>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</si>
  <si>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</si>
  <si>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</si>
  <si>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</si>
  <si>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</si>
  <si>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</si>
  <si>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</si>
  <si>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</si>
  <si>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</si>
  <si>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</si>
  <si>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</si>
  <si>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</si>
  <si>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</si>
  <si>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</si>
  <si>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</si>
  <si>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</si>
  <si>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</si>
  <si>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</si>
  <si>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</si>
  <si>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</si>
  <si>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</si>
  <si>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</si>
  <si>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</si>
  <si>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</si>
  <si>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</si>
  <si>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</si>
  <si>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</si>
  <si>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</si>
  <si>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</si>
  <si>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</si>
  <si>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</si>
  <si>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</si>
  <si>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</si>
  <si>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</si>
  <si>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</si>
  <si>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</si>
  <si>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</si>
  <si>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</si>
  <si>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</si>
  <si>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</si>
  <si>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</si>
  <si>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</si>
  <si>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</si>
  <si>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</si>
  <si>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</si>
  <si>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</si>
  <si>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</si>
  <si>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</si>
  <si>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</si>
  <si>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</si>
  <si>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</si>
  <si>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</si>
  <si>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</si>
  <si>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</si>
  <si>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</si>
  <si>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</si>
  <si>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</si>
  <si>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</si>
  <si>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</si>
  <si>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</si>
  <si>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</si>
  <si>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</si>
  <si>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</si>
  <si>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</si>
  <si>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</si>
  <si>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</si>
  <si>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</si>
  <si>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</si>
  <si>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</si>
  <si>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</si>
  <si>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</si>
  <si>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</si>
  <si>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</si>
  <si>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</si>
  <si>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</si>
  <si>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</si>
  <si>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</si>
  <si>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</si>
  <si>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</si>
  <si>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</si>
  <si>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</si>
  <si>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</si>
  <si>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</si>
  <si>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</si>
  <si>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</si>
  <si>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</si>
  <si>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</si>
  <si>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</si>
  <si>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</si>
  <si>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</si>
  <si>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</si>
  <si>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</si>
  <si>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</si>
  <si>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</si>
  <si>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</si>
  <si>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</si>
  <si>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</si>
  <si>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</si>
  <si>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</si>
  <si>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</si>
  <si>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</si>
  <si>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</si>
  <si>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</si>
  <si>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</si>
  <si>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</si>
  <si>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</si>
  <si>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</si>
  <si>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</si>
  <si>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</si>
  <si>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</si>
  <si>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</si>
  <si>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</si>
  <si>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</si>
  <si>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</si>
  <si>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</si>
  <si>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</si>
  <si>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</si>
  <si>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</si>
  <si>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</si>
  <si>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</si>
  <si>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</si>
  <si>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</si>
  <si>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</si>
  <si>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</si>
  <si>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</si>
  <si>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</si>
  <si>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</si>
  <si>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</si>
  <si>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</si>
  <si>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</si>
  <si>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</si>
  <si>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</si>
  <si>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</si>
  <si>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</si>
  <si>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</si>
  <si>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</si>
  <si>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</si>
  <si>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</si>
  <si>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</si>
  <si>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</si>
  <si>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</si>
  <si>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</si>
  <si>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</si>
  <si>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</si>
  <si>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</si>
  <si>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</si>
  <si>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</si>
  <si>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</si>
  <si>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</si>
  <si>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</si>
  <si>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</si>
  <si>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</si>
  <si>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</si>
  <si>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</si>
  <si>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</si>
  <si>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</si>
  <si>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</si>
  <si>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</si>
  <si>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</si>
  <si>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</si>
  <si>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</si>
  <si>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</si>
  <si>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</si>
  <si>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</si>
  <si>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</si>
  <si>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</si>
  <si>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</si>
  <si>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</si>
  <si>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</si>
  <si>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</si>
  <si>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</si>
  <si>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</si>
  <si>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</si>
  <si>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</si>
  <si>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</si>
  <si>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</si>
  <si>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</si>
  <si>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</si>
  <si>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</si>
  <si>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</si>
  <si>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</si>
  <si>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</si>
  <si>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</si>
  <si>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</si>
  <si>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</si>
  <si>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</si>
  <si>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</si>
  <si>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</si>
  <si>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</si>
  <si>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</si>
  <si>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</si>
  <si>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</si>
  <si>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</si>
  <si>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</si>
  <si>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</si>
  <si>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</si>
  <si>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</si>
  <si>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</si>
  <si>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</si>
  <si>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</si>
  <si>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</si>
  <si>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</si>
  <si>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</si>
  <si>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</si>
  <si>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</si>
  <si>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</si>
  <si>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</si>
  <si>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</si>
  <si>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</si>
  <si>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</si>
  <si>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</si>
  <si>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</si>
  <si>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</si>
  <si>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</si>
  <si>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</si>
  <si>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</si>
  <si>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</si>
  <si>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</si>
  <si>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</si>
  <si>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</si>
  <si>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</si>
  <si>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</si>
  <si>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</si>
  <si>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</si>
  <si>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</si>
  <si>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</si>
  <si>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</si>
  <si>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</si>
  <si>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</si>
  <si>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</si>
  <si>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</si>
  <si>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</si>
  <si>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</si>
  <si>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</si>
  <si>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</si>
  <si>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</si>
  <si>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</si>
  <si>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</si>
  <si>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</si>
  <si>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</si>
  <si>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</si>
  <si>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</si>
  <si>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</si>
  <si>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</si>
  <si>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</si>
  <si>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</si>
  <si>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</si>
  <si>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</si>
  <si>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</si>
  <si>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</si>
  <si>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</si>
  <si>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</si>
  <si>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</si>
  <si>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</si>
  <si>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</si>
  <si>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</si>
  <si>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</si>
  <si>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</si>
  <si>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</si>
  <si>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</si>
  <si>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</si>
  <si>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</si>
  <si>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</si>
  <si>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</si>
  <si>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</si>
  <si>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</si>
  <si>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</si>
  <si>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</si>
  <si>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</si>
  <si>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</si>
  <si>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</si>
  <si>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</si>
  <si>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</si>
  <si>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</si>
  <si>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</si>
  <si>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</si>
  <si>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</si>
  <si>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</si>
  <si>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</si>
  <si>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</si>
  <si>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</si>
  <si>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</si>
  <si>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</si>
  <si>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</si>
  <si>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</si>
  <si>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</si>
  <si>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</si>
  <si>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</si>
  <si>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</si>
  <si>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</si>
  <si>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</si>
  <si>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</si>
  <si>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</si>
  <si>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</si>
  <si>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</si>
  <si>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</si>
  <si>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</si>
  <si>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</si>
  <si>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</si>
  <si>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</si>
  <si>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</si>
  <si>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</si>
  <si>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</si>
  <si>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</si>
  <si>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</si>
  <si>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</si>
  <si>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</si>
  <si>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</si>
  <si>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</si>
  <si>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</si>
  <si>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</si>
  <si>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</si>
  <si>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</si>
  <si>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</si>
  <si>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</si>
  <si>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</si>
  <si>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</si>
  <si>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</si>
  <si>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</si>
  <si>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</si>
  <si>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</si>
  <si>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</si>
  <si>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</si>
  <si>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</si>
  <si>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</si>
  <si>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</si>
  <si>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</si>
  <si>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</si>
  <si>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</si>
  <si>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</si>
  <si>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</si>
  <si>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</si>
  <si>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</si>
  <si>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</si>
  <si>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</si>
  <si>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</si>
  <si>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</si>
  <si>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</si>
  <si>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</si>
  <si>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</si>
  <si>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</si>
  <si>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</si>
  <si>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</si>
  <si>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</si>
  <si>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</si>
  <si>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</si>
  <si>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</si>
  <si>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</si>
  <si>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</si>
  <si>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</si>
  <si>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</si>
  <si>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</si>
  <si>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</si>
  <si>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</si>
  <si>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</si>
  <si>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</si>
  <si>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</si>
  <si>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</si>
  <si>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</si>
  <si>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</si>
  <si>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</si>
  <si>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</si>
  <si>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</si>
  <si>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</si>
  <si>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</si>
  <si>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</si>
  <si>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</si>
  <si>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</si>
  <si>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</si>
  <si>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</si>
  <si>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</si>
  <si>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</si>
  <si>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</si>
  <si>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</si>
  <si>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</si>
  <si>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</si>
  <si>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</si>
  <si>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</si>
  <si>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</si>
  <si>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</si>
  <si>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</si>
  <si>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</si>
  <si>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</si>
  <si>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</si>
  <si>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</si>
  <si>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</si>
  <si>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</si>
  <si>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</si>
  <si>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</si>
  <si>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</si>
  <si>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</si>
  <si>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</si>
  <si>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</si>
  <si>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</si>
  <si>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</si>
  <si>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</si>
  <si>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</si>
  <si>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</si>
  <si>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</si>
  <si>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</si>
  <si>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</si>
  <si>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</si>
  <si>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</si>
  <si>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</si>
  <si>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</si>
  <si>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</si>
  <si>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</si>
  <si>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</si>
  <si>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</si>
  <si>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</si>
  <si>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</si>
  <si>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</si>
  <si>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</si>
  <si>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</si>
  <si>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</si>
  <si>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</si>
  <si>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</si>
  <si>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</si>
  <si>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</si>
  <si>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</si>
  <si>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</si>
  <si>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</si>
  <si>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</si>
  <si>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</si>
  <si>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</si>
  <si>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</si>
  <si>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</si>
  <si>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</si>
  <si>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</si>
  <si>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</si>
  <si>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</si>
  <si>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</si>
  <si>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</si>
  <si>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</si>
  <si>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</si>
  <si>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</si>
  <si>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</si>
  <si>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</si>
  <si>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</si>
  <si>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</si>
  <si>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</si>
  <si>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</si>
  <si>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</si>
  <si>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</si>
  <si>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</si>
  <si>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</si>
  <si>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</si>
  <si>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</si>
  <si>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</si>
  <si>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</si>
  <si>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</si>
  <si>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</si>
  <si>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</si>
  <si>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</si>
  <si>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</si>
  <si>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</si>
  <si>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</si>
  <si>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</si>
  <si>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</si>
  <si>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</si>
  <si>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</si>
  <si>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</si>
  <si>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</si>
  <si>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</si>
  <si>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</si>
  <si>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</si>
  <si>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</si>
  <si>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</si>
  <si>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</si>
  <si>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</si>
  <si>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</si>
  <si>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</si>
  <si>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</si>
  <si>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</si>
  <si>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</si>
  <si>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</si>
  <si>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</si>
  <si>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</si>
  <si>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</si>
  <si>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</si>
  <si>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</si>
  <si>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</si>
  <si>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</si>
  <si>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</si>
  <si>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</si>
  <si>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</si>
  <si>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</si>
  <si>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</si>
  <si>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</si>
  <si>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</si>
  <si>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</si>
  <si>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</si>
  <si>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</si>
  <si>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</si>
  <si>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</si>
  <si>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</si>
  <si>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</si>
  <si>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</si>
  <si>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</si>
  <si>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</si>
  <si>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</si>
  <si>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</si>
  <si>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</si>
  <si>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</si>
  <si>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</si>
  <si>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</si>
  <si>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</si>
  <si>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</si>
  <si>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</si>
  <si>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</si>
  <si>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</si>
  <si>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</si>
  <si>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</si>
  <si>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</si>
  <si>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</si>
  <si>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</si>
  <si>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</si>
  <si>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</si>
  <si>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</si>
  <si>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</si>
  <si>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</si>
  <si>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</si>
  <si>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</si>
  <si>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</si>
  <si>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</si>
  <si>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</si>
  <si>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</si>
  <si>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</si>
  <si>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</si>
  <si>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</si>
  <si>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</si>
  <si>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</si>
  <si>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</si>
  <si>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</si>
  <si>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</si>
  <si>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</si>
  <si>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</si>
  <si>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</si>
  <si>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</si>
  <si>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</si>
  <si>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</si>
  <si>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</si>
  <si>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</si>
  <si>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</si>
  <si>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</si>
  <si>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</si>
  <si>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</si>
  <si>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</si>
  <si>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</si>
  <si>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</si>
  <si>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</si>
  <si>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</si>
  <si>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</si>
  <si>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</si>
  <si>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</si>
  <si>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</si>
  <si>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</si>
  <si>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</si>
  <si>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</si>
  <si>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</si>
  <si>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</si>
  <si>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</si>
  <si>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</si>
  <si>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</si>
  <si>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</si>
  <si>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</si>
  <si>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</si>
  <si>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</si>
  <si>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</si>
  <si>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</si>
  <si>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</si>
  <si>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</si>
  <si>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</si>
  <si>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</si>
  <si>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</si>
  <si>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</si>
  <si>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</si>
  <si>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</si>
  <si>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</si>
  <si>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</si>
  <si>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</si>
  <si>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</si>
  <si>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</si>
  <si>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</si>
  <si>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</si>
  <si>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</si>
  <si>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</si>
  <si>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</si>
  <si>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</si>
  <si>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</si>
  <si>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</si>
  <si>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</si>
  <si>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</si>
  <si>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</si>
  <si>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</si>
  <si>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</si>
  <si>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</si>
  <si>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</si>
  <si>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</si>
  <si>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</si>
  <si>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</si>
  <si>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</si>
  <si>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</si>
  <si>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</si>
  <si>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</si>
  <si>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</si>
  <si>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</si>
  <si>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</si>
  <si>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</si>
  <si>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</si>
  <si>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</si>
  <si>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</si>
  <si>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</si>
  <si>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</si>
  <si>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</si>
  <si>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</si>
  <si>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</si>
  <si>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</si>
  <si>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</si>
  <si>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</si>
  <si>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</si>
  <si>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</si>
  <si>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</si>
  <si>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</si>
  <si>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</si>
  <si>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</si>
  <si>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</si>
  <si>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</si>
  <si>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</si>
  <si>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</si>
  <si>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</si>
  <si>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</si>
  <si>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</si>
  <si>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</si>
  <si>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</si>
  <si>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</si>
  <si>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</si>
  <si>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</si>
  <si>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</si>
  <si>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</si>
  <si>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</si>
  <si>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</si>
  <si>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</si>
  <si>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</si>
  <si>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</si>
  <si>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</si>
  <si>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</si>
  <si>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</si>
  <si>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</si>
  <si>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</si>
  <si>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</si>
  <si>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</si>
  <si>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</si>
  <si>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</si>
  <si>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</si>
  <si>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</si>
  <si>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</si>
  <si>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</si>
  <si>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</si>
  <si>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</si>
  <si>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</si>
  <si>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</si>
  <si>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</si>
  <si>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</si>
  <si>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</si>
  <si>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</si>
  <si>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</si>
  <si>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</si>
  <si>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</si>
  <si>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</si>
  <si>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</si>
  <si>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</si>
  <si>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</si>
  <si>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</si>
  <si>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</si>
  <si>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</si>
  <si>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</si>
  <si>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</si>
  <si>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</si>
  <si>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</si>
  <si>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</si>
  <si>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</si>
  <si>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</si>
  <si>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</si>
  <si>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</si>
  <si>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</si>
  <si>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</si>
  <si>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</si>
  <si>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</si>
  <si>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</si>
  <si>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</si>
  <si>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</si>
  <si>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</si>
  <si>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</si>
  <si>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</si>
  <si>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</si>
  <si>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</si>
  <si>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</si>
  <si>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</si>
  <si>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</si>
  <si>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</si>
  <si>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</si>
  <si>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</si>
  <si>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</si>
  <si>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</si>
  <si>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</si>
  <si>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</si>
  <si>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</si>
  <si>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</si>
  <si>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</si>
  <si>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</si>
  <si>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</si>
  <si>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</si>
  <si>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</si>
  <si>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</si>
  <si>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</si>
  <si>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</si>
  <si>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</si>
  <si>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</si>
  <si>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</si>
  <si>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</si>
  <si>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</si>
  <si>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</si>
  <si>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</si>
  <si>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</si>
  <si>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</si>
  <si>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</si>
  <si>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</si>
  <si>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</si>
  <si>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</si>
  <si>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</si>
  <si>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</si>
  <si>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</si>
  <si>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</si>
  <si>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</si>
  <si>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</si>
  <si>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</si>
  <si>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</si>
  <si>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</si>
  <si>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</si>
  <si>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</si>
  <si>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</si>
  <si>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</si>
  <si>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</si>
  <si>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</si>
  <si>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</si>
  <si>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</si>
  <si>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</si>
  <si>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</si>
  <si>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</si>
  <si>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</si>
  <si>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</si>
  <si>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</si>
  <si>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</si>
  <si>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</si>
  <si>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</si>
  <si>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</si>
  <si>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</si>
  <si>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</si>
  <si>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</si>
  <si>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</si>
  <si>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</si>
  <si>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</si>
  <si>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</si>
  <si>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</si>
  <si>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</si>
  <si>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</si>
  <si>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</si>
  <si>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</si>
  <si>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</si>
  <si>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</si>
  <si>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</si>
  <si>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</si>
  <si>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</si>
  <si>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</si>
  <si>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</si>
  <si>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</si>
  <si>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</si>
  <si>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</si>
  <si>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</si>
  <si>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</si>
  <si>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</si>
  <si>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</si>
  <si>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</si>
  <si>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</si>
  <si>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</si>
  <si>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</si>
  <si>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</si>
  <si>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</si>
  <si>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</si>
  <si>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</si>
  <si>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</si>
  <si>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</si>
  <si>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</si>
  <si>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</si>
  <si>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</si>
  <si>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</si>
  <si>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</si>
  <si>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</si>
  <si>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</si>
  <si>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</si>
  <si>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</si>
  <si>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</si>
  <si>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</si>
  <si>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</si>
  <si>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</si>
  <si>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</si>
  <si>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</si>
  <si>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</si>
  <si>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</si>
  <si>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</si>
  <si>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</si>
  <si>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</si>
  <si>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</si>
  <si>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</si>
  <si>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</si>
  <si>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</si>
  <si>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</si>
  <si>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</si>
  <si>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</si>
  <si>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</si>
  <si>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</si>
  <si>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</si>
  <si>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</si>
  <si>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</si>
  <si>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</si>
  <si>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</si>
  <si>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</si>
  <si>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</si>
  <si>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</si>
  <si>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</si>
  <si>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</si>
  <si>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</si>
  <si>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</si>
  <si>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</si>
  <si>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</si>
  <si>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</si>
  <si>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</si>
  <si>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</si>
  <si>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</si>
  <si>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</si>
  <si>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</si>
  <si>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</si>
  <si>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</si>
  <si>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</si>
  <si>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</si>
  <si>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</si>
  <si>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</si>
  <si>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</si>
  <si>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</si>
  <si>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</si>
  <si>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</si>
  <si>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</si>
  <si>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</si>
  <si>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</si>
  <si>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</si>
  <si>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</si>
  <si>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</si>
  <si>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</si>
  <si>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</si>
  <si>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</si>
  <si>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</si>
  <si>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</si>
  <si>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</si>
  <si>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</si>
  <si>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</si>
  <si>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</si>
  <si>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</si>
  <si>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</si>
  <si>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</si>
  <si>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</si>
  <si>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</si>
  <si>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</si>
  <si>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</si>
  <si>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</si>
  <si>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</si>
  <si>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</si>
  <si>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</si>
  <si>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</si>
  <si>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</si>
  <si>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</si>
  <si>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</si>
  <si>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</si>
  <si>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</si>
  <si>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</si>
  <si>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</si>
  <si>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</si>
  <si>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</si>
  <si>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</si>
  <si>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</si>
  <si>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</si>
  <si>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</si>
  <si>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</si>
  <si>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</si>
  <si>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</si>
  <si>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</si>
  <si>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</si>
  <si>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</si>
  <si>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</si>
  <si>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</si>
  <si>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</si>
  <si>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</si>
  <si>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</si>
  <si>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</si>
  <si>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</si>
  <si>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</si>
  <si>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</si>
  <si>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</si>
  <si>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</si>
  <si>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</si>
  <si>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</si>
  <si>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</si>
  <si>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</si>
  <si>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</si>
  <si>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</si>
  <si>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</si>
  <si>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</si>
  <si>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</si>
  <si>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</si>
  <si>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</si>
  <si>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</si>
  <si>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</si>
  <si>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</si>
  <si>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</si>
  <si>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</si>
  <si>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</si>
  <si>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</si>
  <si>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</si>
  <si>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</si>
  <si>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</si>
  <si>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</si>
  <si>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</si>
  <si>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</si>
  <si>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</si>
  <si>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</si>
  <si>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</si>
  <si>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</si>
  <si>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</si>
  <si>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</si>
  <si>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</si>
  <si>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</si>
  <si>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</si>
  <si>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</si>
  <si>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</si>
  <si>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</si>
  <si>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</si>
  <si>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</si>
  <si>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</si>
  <si>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</si>
  <si>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</si>
  <si>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</si>
  <si>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</si>
  <si>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</si>
  <si>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</si>
  <si>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</si>
  <si>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</si>
  <si>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</si>
  <si>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</si>
  <si>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</si>
  <si>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</si>
  <si>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</si>
  <si>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</si>
  <si>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</si>
  <si>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</si>
  <si>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</si>
  <si>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</si>
  <si>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</si>
  <si>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</si>
  <si>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</si>
  <si>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</si>
  <si>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</si>
  <si>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</si>
  <si>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</si>
  <si>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</si>
  <si>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</si>
  <si>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</si>
  <si>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</si>
  <si>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</si>
  <si>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</si>
  <si>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</si>
  <si>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</si>
  <si>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</si>
  <si>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</si>
  <si>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</si>
  <si>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</si>
  <si>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</si>
  <si>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</si>
  <si>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</si>
  <si>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</si>
  <si>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</si>
  <si>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</si>
  <si>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</si>
  <si>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</si>
  <si>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</si>
  <si>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</si>
  <si>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</si>
  <si>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</si>
  <si>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</si>
  <si>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</si>
  <si>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</si>
  <si>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</si>
  <si>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</si>
  <si>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</si>
  <si>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</si>
  <si>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</si>
  <si>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</si>
  <si>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</si>
  <si>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</si>
  <si>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</si>
  <si>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</si>
  <si>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</si>
  <si>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</si>
  <si>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</si>
  <si>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</si>
  <si>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</si>
  <si>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</si>
  <si>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</si>
  <si>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</si>
  <si>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</si>
  <si>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</si>
  <si>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</si>
  <si>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</si>
  <si>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</si>
  <si>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</si>
  <si>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</si>
  <si>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</si>
  <si>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</si>
  <si>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</si>
  <si>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</si>
  <si>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</si>
  <si>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</si>
  <si>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</si>
  <si>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</si>
  <si>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</si>
  <si>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</si>
  <si>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</si>
  <si>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</si>
  <si>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</si>
  <si>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</si>
  <si>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</si>
  <si>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</si>
  <si>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</si>
  <si>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</si>
  <si>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</si>
  <si>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</si>
  <si>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</si>
  <si>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</si>
  <si>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</si>
  <si>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</si>
  <si>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</si>
  <si>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</si>
  <si>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</si>
  <si>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</si>
  <si>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</si>
  <si>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</si>
  <si>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</si>
  <si>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</si>
  <si>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</si>
  <si>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</si>
  <si>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</si>
  <si>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</si>
  <si>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</si>
  <si>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</si>
  <si>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</si>
  <si>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</si>
  <si>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</si>
  <si>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</si>
  <si>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</si>
  <si>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</si>
  <si>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</si>
  <si>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</si>
  <si>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</si>
  <si>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</si>
  <si>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</si>
  <si>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</si>
  <si>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</si>
  <si>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</si>
  <si>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</si>
  <si>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</si>
  <si>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</si>
  <si>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</si>
  <si>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</si>
  <si>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</si>
  <si>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</si>
  <si>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</si>
  <si>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</si>
  <si>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</si>
  <si>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</si>
  <si>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</si>
  <si>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</si>
  <si>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</si>
  <si>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</si>
  <si>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</si>
  <si>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</si>
  <si>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</si>
  <si>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</si>
  <si>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</si>
  <si>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</si>
  <si>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</si>
  <si>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</si>
  <si>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</si>
  <si>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</si>
  <si>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</si>
  <si>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</si>
  <si>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</si>
  <si>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</si>
  <si>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</si>
  <si>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</si>
  <si>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</si>
  <si>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</si>
  <si>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</si>
  <si>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</si>
  <si>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</si>
  <si>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</si>
  <si>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</si>
  <si>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</si>
  <si>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</si>
  <si>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</si>
  <si>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</si>
  <si>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</si>
  <si>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</si>
  <si>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</si>
  <si>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</si>
  <si>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</si>
  <si>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</si>
  <si>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</si>
  <si>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</si>
  <si>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</si>
  <si>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</si>
  <si>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</si>
  <si>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</si>
  <si>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</si>
  <si>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</si>
  <si>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</si>
  <si>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</si>
  <si>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</si>
  <si>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</si>
  <si>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</si>
  <si>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</si>
  <si>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</si>
  <si>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</si>
  <si>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</si>
  <si>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</si>
  <si>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</si>
  <si>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</si>
  <si>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</si>
  <si>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</si>
  <si>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</si>
  <si>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</si>
  <si>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</si>
  <si>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</si>
  <si>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</si>
  <si>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</si>
  <si>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</si>
  <si>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</si>
  <si>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</si>
  <si>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</si>
  <si>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</si>
  <si>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</si>
  <si>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</si>
  <si>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</si>
  <si>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</si>
  <si>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</si>
  <si>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</si>
  <si>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</si>
  <si>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</si>
  <si>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</si>
  <si>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</si>
  <si>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</si>
  <si>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</si>
  <si>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</si>
  <si>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</si>
  <si>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</si>
  <si>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</si>
  <si>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</si>
  <si>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</si>
  <si>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</si>
  <si>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</si>
  <si>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</si>
  <si>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</si>
  <si>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</si>
  <si>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</si>
  <si>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</si>
  <si>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</si>
  <si>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</si>
  <si>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</si>
  <si>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</si>
  <si>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</si>
  <si>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</si>
  <si>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</si>
  <si>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</si>
  <si>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</si>
  <si>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</si>
  <si>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</si>
  <si>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</si>
  <si>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</si>
  <si>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</si>
  <si>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</si>
  <si>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</si>
  <si>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</si>
  <si>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</si>
  <si>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</si>
  <si>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</si>
  <si>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</si>
  <si>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</si>
  <si>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</si>
  <si>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</si>
  <si>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</si>
  <si>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</si>
  <si>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</si>
  <si>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</si>
  <si>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</si>
  <si>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</si>
  <si>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</si>
  <si>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</si>
  <si>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</si>
  <si>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</si>
  <si>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</si>
  <si>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</si>
  <si>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</si>
  <si>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</si>
  <si>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</si>
  <si>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</si>
  <si>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</si>
  <si>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</si>
  <si>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</si>
  <si>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</si>
  <si>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</si>
  <si>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</si>
  <si>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</si>
  <si>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</si>
  <si>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</si>
  <si>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</si>
  <si>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</si>
  <si>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</si>
  <si>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</si>
  <si>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</si>
  <si>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</si>
  <si>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</si>
  <si>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</si>
  <si>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</si>
  <si>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</si>
  <si>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</si>
  <si>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</si>
  <si>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</si>
  <si>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</si>
  <si>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</si>
  <si>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</si>
  <si>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</si>
  <si>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</si>
  <si>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</si>
  <si>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</si>
  <si>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</si>
  <si>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</si>
  <si>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</si>
  <si>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</si>
  <si>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</si>
  <si>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</si>
  <si>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</si>
  <si>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</si>
  <si>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</si>
  <si>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</si>
  <si>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</si>
  <si>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</si>
  <si>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</si>
  <si>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</si>
  <si>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</si>
  <si>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</si>
  <si>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</si>
  <si>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</si>
  <si>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</si>
  <si>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</si>
  <si>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</si>
  <si>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</si>
  <si>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</si>
  <si>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</si>
  <si>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</si>
  <si>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</si>
  <si>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</si>
  <si>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</si>
  <si>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</si>
  <si>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</si>
  <si>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</si>
  <si>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</si>
  <si>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</si>
  <si>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</si>
  <si>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</si>
  <si>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</si>
  <si>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</si>
  <si>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</si>
  <si>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</si>
  <si>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</si>
  <si>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</si>
  <si>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</si>
  <si>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</si>
  <si>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</si>
  <si>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</si>
  <si>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</si>
  <si>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</si>
  <si>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</si>
  <si>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</si>
  <si>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</si>
  <si>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</si>
  <si>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</si>
  <si>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</si>
  <si>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</si>
  <si>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</si>
  <si>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</si>
  <si>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</si>
  <si>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</si>
  <si>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</si>
  <si>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</si>
  <si>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</si>
  <si>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</si>
  <si>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</si>
  <si>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</si>
  <si>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</si>
  <si>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</si>
  <si>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</si>
  <si>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</si>
  <si>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</si>
  <si>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</si>
  <si>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</si>
  <si>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</si>
  <si>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</si>
  <si>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</si>
  <si>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</si>
  <si>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</si>
  <si>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</si>
  <si>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</si>
  <si>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</si>
  <si>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</si>
  <si>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</si>
  <si>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</si>
  <si>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</si>
  <si>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</si>
  <si>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</si>
  <si>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</si>
  <si>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</si>
  <si>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</si>
  <si>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</si>
  <si>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</si>
  <si>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</si>
  <si>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</si>
  <si>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</si>
  <si>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</si>
  <si>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</si>
  <si>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</si>
  <si>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</si>
  <si>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</si>
  <si>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</si>
  <si>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</si>
  <si>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</si>
  <si>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</si>
  <si>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</si>
  <si>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</si>
  <si>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</si>
  <si>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</si>
  <si>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</si>
  <si>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</si>
  <si>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</si>
  <si>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</si>
  <si>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</si>
  <si>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</si>
  <si>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</si>
  <si>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</si>
  <si>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</si>
  <si>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</si>
  <si>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</si>
  <si>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</si>
  <si>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</si>
  <si>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</si>
  <si>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</si>
  <si>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</si>
  <si>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</si>
  <si>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</si>
  <si>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</si>
  <si>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</si>
  <si>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</si>
  <si>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</si>
  <si>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</si>
  <si>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</si>
  <si>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</si>
  <si>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</si>
  <si>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</si>
  <si>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</si>
  <si>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</si>
  <si>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</si>
  <si>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</si>
  <si>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</si>
  <si>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</si>
  <si>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</si>
  <si>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</si>
  <si>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</si>
  <si>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</si>
  <si>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</si>
  <si>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</si>
  <si>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</si>
  <si>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</si>
  <si>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</si>
  <si>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</si>
  <si>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</si>
  <si>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</si>
  <si>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</si>
  <si>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</si>
  <si>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</si>
  <si>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</si>
  <si>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</si>
  <si>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</si>
  <si>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</si>
  <si>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</si>
  <si>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</si>
  <si>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</si>
  <si>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</si>
  <si>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</si>
  <si>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</si>
  <si>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</si>
  <si>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</si>
  <si>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</si>
  <si>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</si>
  <si>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</si>
  <si>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</si>
  <si>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</si>
  <si>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</si>
  <si>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</si>
  <si>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</si>
  <si>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</si>
  <si>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</si>
  <si>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</si>
  <si>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</si>
  <si>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</si>
  <si>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</si>
  <si>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</si>
  <si>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</si>
  <si>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</si>
  <si>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</si>
  <si>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</si>
  <si>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</si>
  <si>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</si>
  <si>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</si>
  <si>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</si>
  <si>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</si>
  <si>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</si>
  <si>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</si>
  <si>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</si>
  <si>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</si>
  <si>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</si>
  <si>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</si>
  <si>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</si>
  <si>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</si>
  <si>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</si>
  <si>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</si>
  <si>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</si>
  <si>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</si>
  <si>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</si>
  <si>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</si>
  <si>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</si>
  <si>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</si>
  <si>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</si>
  <si>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</si>
  <si>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</si>
  <si>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</si>
  <si>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</si>
  <si>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</si>
  <si>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</si>
  <si>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</si>
  <si>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</si>
  <si>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</si>
  <si>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</si>
  <si>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</si>
  <si>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</si>
  <si>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</si>
  <si>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</si>
  <si>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</si>
  <si>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</si>
  <si>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</si>
  <si>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</si>
  <si>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</si>
  <si>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</si>
  <si>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</si>
  <si>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</si>
  <si>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</si>
  <si>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</si>
  <si>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</si>
  <si>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</si>
  <si>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</si>
  <si>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</si>
  <si>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</si>
  <si>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</si>
  <si>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</si>
  <si>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</si>
  <si>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</si>
  <si>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</si>
  <si>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</si>
  <si>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</si>
  <si>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</si>
  <si>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</si>
  <si>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</si>
  <si>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</si>
  <si>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</si>
  <si>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</si>
  <si>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</si>
  <si>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</si>
  <si>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</si>
  <si>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</si>
  <si>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</si>
  <si>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</si>
  <si>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</si>
  <si>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</si>
  <si>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</si>
  <si>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</si>
  <si>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</si>
  <si>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</si>
  <si>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</si>
  <si>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</si>
  <si>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</si>
  <si>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</si>
  <si>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</si>
  <si>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</si>
  <si>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</si>
  <si>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</si>
  <si>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</si>
  <si>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</si>
  <si>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</si>
  <si>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</si>
  <si>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</si>
  <si>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</si>
  <si>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</si>
  <si>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</si>
  <si>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</si>
  <si>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</si>
  <si>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</si>
  <si>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</si>
  <si>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</si>
  <si>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</si>
  <si>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</si>
  <si>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</si>
  <si>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</si>
  <si>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</si>
  <si>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</si>
  <si>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</si>
  <si>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</si>
  <si>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</si>
  <si>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</si>
  <si>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</si>
  <si>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</si>
  <si>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</si>
  <si>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</si>
  <si>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</si>
  <si>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</si>
  <si>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</si>
  <si>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</si>
  <si>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</si>
  <si>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</si>
  <si>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</si>
  <si>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</si>
  <si>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</si>
  <si>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</si>
  <si>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</si>
  <si>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</si>
  <si>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</si>
  <si>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</si>
  <si>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</si>
  <si>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</si>
  <si>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</si>
  <si>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</si>
  <si>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</si>
  <si>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</si>
  <si>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</si>
  <si>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</si>
  <si>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</si>
  <si>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</si>
  <si>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</si>
  <si>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</si>
  <si>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</si>
  <si>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</si>
  <si>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</si>
  <si>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</si>
  <si>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</si>
  <si>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</si>
  <si>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</si>
  <si>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</si>
  <si>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</si>
  <si>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</si>
  <si>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</si>
  <si>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</si>
  <si>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</si>
  <si>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</si>
  <si>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</si>
  <si>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</si>
  <si>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</si>
  <si>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</si>
  <si>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</si>
  <si>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</si>
  <si>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</si>
  <si>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</si>
  <si>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</si>
  <si>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</si>
  <si>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</si>
  <si>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</si>
  <si>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</si>
  <si>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</si>
  <si>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</si>
  <si>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</si>
  <si>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</si>
  <si>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</si>
  <si>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</si>
  <si>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</si>
  <si>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</si>
  <si>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</si>
  <si>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</si>
  <si>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</si>
  <si>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</si>
  <si>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</si>
  <si>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</si>
  <si>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</si>
  <si>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</si>
  <si>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</si>
  <si>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</si>
  <si>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</si>
  <si>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</si>
  <si>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</si>
  <si>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</si>
  <si>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</si>
  <si>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</si>
  <si>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</si>
  <si>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</si>
  <si>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</si>
  <si>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</si>
  <si>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</si>
  <si>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</si>
  <si>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</si>
  <si>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</si>
  <si>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</si>
  <si>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</si>
  <si>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</si>
  <si>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</si>
  <si>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</si>
  <si>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</si>
  <si>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</si>
  <si>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</si>
  <si>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</si>
  <si>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</si>
  <si>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</si>
  <si>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</si>
  <si>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</si>
  <si>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</si>
  <si>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</si>
  <si>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</si>
  <si>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</si>
  <si>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</si>
  <si>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</si>
  <si>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</si>
  <si>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</si>
  <si>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</si>
  <si>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</si>
  <si>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</si>
  <si>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</si>
  <si>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</si>
  <si>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</si>
  <si>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</si>
  <si>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</si>
  <si>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</si>
  <si>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</si>
  <si>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</si>
  <si>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</si>
  <si>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</si>
  <si>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</si>
  <si>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</si>
  <si>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</si>
  <si>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</si>
  <si>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</si>
  <si>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</si>
  <si>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</si>
  <si>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</si>
  <si>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</si>
  <si>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</si>
  <si>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</si>
  <si>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</si>
  <si>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</si>
  <si>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</si>
  <si>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</si>
  <si>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</si>
  <si>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</si>
  <si>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</si>
  <si>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</si>
  <si>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</si>
  <si>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</si>
  <si>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</si>
  <si>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</si>
  <si>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</si>
  <si>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</si>
  <si>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</si>
  <si>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</si>
  <si>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</si>
  <si>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</si>
  <si>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</si>
  <si>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</si>
  <si>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</si>
  <si>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</si>
  <si>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</si>
  <si>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</si>
  <si>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</si>
  <si>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</si>
  <si>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</si>
  <si>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</si>
  <si>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</si>
  <si>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</si>
  <si>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</si>
  <si>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</si>
  <si>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</si>
  <si>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</si>
  <si>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</si>
  <si>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</si>
  <si>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</si>
  <si>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</si>
  <si>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</si>
  <si>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</si>
  <si>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</si>
  <si>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</si>
  <si>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</si>
  <si>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</si>
  <si>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</si>
  <si>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</si>
  <si>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</si>
  <si>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</si>
  <si>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</si>
  <si>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</si>
  <si>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</si>
  <si>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</si>
  <si>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</si>
  <si>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</si>
  <si>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</si>
  <si>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</si>
  <si>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</si>
  <si>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</si>
  <si>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</si>
  <si>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</si>
  <si>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</si>
  <si>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</si>
  <si>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</si>
  <si>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</si>
  <si>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</si>
  <si>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</si>
  <si>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</si>
  <si>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</si>
  <si>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</si>
  <si>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</si>
  <si>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</si>
  <si>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</si>
  <si>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</si>
  <si>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</si>
  <si>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</si>
  <si>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</si>
  <si>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</si>
  <si>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</si>
  <si>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</si>
  <si>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</si>
  <si>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</si>
  <si>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</si>
  <si>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</si>
  <si>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</si>
  <si>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</si>
  <si>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</si>
  <si>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</si>
  <si>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</si>
  <si>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</si>
  <si>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</si>
  <si>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</si>
  <si>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</si>
  <si>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</si>
  <si>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</si>
  <si>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</si>
  <si>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</si>
  <si>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</si>
  <si>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</si>
  <si>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</si>
  <si>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</si>
  <si>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</si>
  <si>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</si>
  <si>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</si>
  <si>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</si>
  <si>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</si>
  <si>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</si>
  <si>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</si>
  <si>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</si>
  <si>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</si>
  <si>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</si>
  <si>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</si>
  <si>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</si>
  <si>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</si>
  <si>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</si>
  <si>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</si>
  <si>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</si>
  <si>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</si>
  <si>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</si>
  <si>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</si>
  <si>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</si>
  <si>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</si>
  <si>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</si>
  <si>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</si>
  <si>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</si>
  <si>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</si>
  <si>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</si>
  <si>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</si>
  <si>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</si>
  <si>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</si>
  <si>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</si>
  <si>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</si>
  <si>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</si>
  <si>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</si>
  <si>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</si>
  <si>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</si>
  <si>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</si>
  <si>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</si>
  <si>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</si>
  <si>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</si>
  <si>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</si>
  <si>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</si>
  <si>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</si>
  <si>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</si>
  <si>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</si>
  <si>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</si>
  <si>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</si>
  <si>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</si>
  <si>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</si>
  <si>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</si>
  <si>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</si>
  <si>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</si>
  <si>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</si>
  <si>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</si>
  <si>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</si>
  <si>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</si>
  <si>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</si>
  <si>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</si>
  <si>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</si>
  <si>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</si>
  <si>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</si>
  <si>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</si>
  <si>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</si>
  <si>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</si>
  <si>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</si>
  <si>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</si>
  <si>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</si>
  <si>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</si>
  <si>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</si>
  <si>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</si>
  <si>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</si>
  <si>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</si>
  <si>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</si>
  <si>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</si>
  <si>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</si>
  <si>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</si>
  <si>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</si>
  <si>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</si>
  <si>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</si>
  <si>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</si>
  <si>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</si>
  <si>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</si>
  <si>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</si>
  <si>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</si>
  <si>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</si>
  <si>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</si>
  <si>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</si>
  <si>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</si>
  <si>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</si>
  <si>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</si>
  <si>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</si>
  <si>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</si>
  <si>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</si>
  <si>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</si>
  <si>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</si>
  <si>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</si>
  <si>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</si>
  <si>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</si>
  <si>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</si>
  <si>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</si>
  <si>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</si>
  <si>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</si>
  <si>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</si>
  <si>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</si>
  <si>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</si>
  <si>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</si>
  <si>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</si>
  <si>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</si>
  <si>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</si>
  <si>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</si>
  <si>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</si>
  <si>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</si>
  <si>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</si>
  <si>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</si>
  <si>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</si>
  <si>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</si>
  <si>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</si>
  <si>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</si>
  <si>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</si>
  <si>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</si>
  <si>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</si>
  <si>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</si>
  <si>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</si>
  <si>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</si>
  <si>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</si>
  <si>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</si>
  <si>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</si>
  <si>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</si>
  <si>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</si>
  <si>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</si>
  <si>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</si>
  <si>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</si>
  <si>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</si>
  <si>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</si>
  <si>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</si>
  <si>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</si>
  <si>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</si>
  <si>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</si>
  <si>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</si>
  <si>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</si>
  <si>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</si>
  <si>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</si>
  <si>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</si>
  <si>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</si>
  <si>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</si>
  <si>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</si>
  <si>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</si>
  <si>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</si>
  <si>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</si>
  <si>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</si>
  <si>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</si>
  <si>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</si>
  <si>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</si>
  <si>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</si>
  <si>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</si>
  <si>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</si>
  <si>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</si>
  <si>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</si>
  <si>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</si>
  <si>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</si>
  <si>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</si>
  <si>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</si>
  <si>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</si>
  <si>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</si>
  <si>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</si>
  <si>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</si>
  <si>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</si>
  <si>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</si>
  <si>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</si>
  <si>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</si>
  <si>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</si>
  <si>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</si>
  <si>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</si>
  <si>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</si>
  <si>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</si>
  <si>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</si>
  <si>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</si>
  <si>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</si>
  <si>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</si>
  <si>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</si>
  <si>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</si>
  <si>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</si>
  <si>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</si>
  <si>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</si>
  <si>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</si>
  <si>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</si>
  <si>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</si>
  <si>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</si>
  <si>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</si>
  <si>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</si>
  <si>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</si>
  <si>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</si>
  <si>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</si>
  <si>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</si>
  <si>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</si>
  <si>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</si>
  <si>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</si>
  <si>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</si>
  <si>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</si>
  <si>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</si>
  <si>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</si>
  <si>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</si>
  <si>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</si>
  <si>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</si>
  <si>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</si>
  <si>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</si>
  <si>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</si>
  <si>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</si>
  <si>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</si>
  <si>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</si>
  <si>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</si>
  <si>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</si>
  <si>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</si>
  <si>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</si>
  <si>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</si>
  <si>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</si>
  <si>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</si>
  <si>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</si>
  <si>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</si>
  <si>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</si>
  <si>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</si>
  <si>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</si>
  <si>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</si>
  <si>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</si>
  <si>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</si>
  <si>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</si>
  <si>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</si>
  <si>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</si>
  <si>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</si>
  <si>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</si>
  <si>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</si>
  <si>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</si>
  <si>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</si>
  <si>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</si>
  <si>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</si>
  <si>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</si>
  <si>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</si>
  <si>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</si>
  <si>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</si>
  <si>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</si>
  <si>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</si>
  <si>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</si>
  <si>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</si>
  <si>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</si>
  <si>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</si>
  <si>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</si>
  <si>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</si>
  <si>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</si>
  <si>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</si>
  <si>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</si>
  <si>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</si>
  <si>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</si>
  <si>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</si>
  <si>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</si>
  <si>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</si>
  <si>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</si>
  <si>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</si>
  <si>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</si>
  <si>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</si>
  <si>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</si>
  <si>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</si>
  <si>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</si>
  <si>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</si>
  <si>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</si>
  <si>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</si>
  <si>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</si>
  <si>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</si>
  <si>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</si>
  <si>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</si>
  <si>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</si>
  <si>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</si>
  <si>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</si>
  <si>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</si>
  <si>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</si>
  <si>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</si>
  <si>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</si>
  <si>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</si>
  <si>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</si>
  <si>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</si>
  <si>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</si>
  <si>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</si>
  <si>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</si>
  <si>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</si>
  <si>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</si>
  <si>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</si>
  <si>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</si>
  <si>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</si>
  <si>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</si>
  <si>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</si>
  <si>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</si>
  <si>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</si>
  <si>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</si>
  <si>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</si>
  <si>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</si>
  <si>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</si>
  <si>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</si>
  <si>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</si>
  <si>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</si>
  <si>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</si>
  <si>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</si>
  <si>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</si>
  <si>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</si>
  <si>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</si>
  <si>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</si>
  <si>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</si>
  <si>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</si>
  <si>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</si>
  <si>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</si>
  <si>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</si>
  <si>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</si>
  <si>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</si>
  <si>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</si>
  <si>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</si>
  <si>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</si>
  <si>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</si>
  <si>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</si>
  <si>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</si>
  <si>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</si>
  <si>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</si>
  <si>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</si>
  <si>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</si>
  <si>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</si>
  <si>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</si>
  <si>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</si>
  <si>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</si>
  <si>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</si>
  <si>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</si>
  <si>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</si>
  <si>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</si>
  <si>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</si>
  <si>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</si>
  <si>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</si>
  <si>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</si>
  <si>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</si>
  <si>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</si>
  <si>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</si>
  <si>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</si>
  <si>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</si>
  <si>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</si>
  <si>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</si>
  <si>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</si>
  <si>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</si>
  <si>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</si>
  <si>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</si>
  <si>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</si>
  <si>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</si>
  <si>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</si>
  <si>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</si>
  <si>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</si>
  <si>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</si>
  <si>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</si>
  <si>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</si>
  <si>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</si>
  <si>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</si>
  <si>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</si>
  <si>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</si>
  <si>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</si>
  <si>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</si>
  <si>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</si>
  <si>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</si>
  <si>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</si>
  <si>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</si>
  <si>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</si>
  <si>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</si>
  <si>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</si>
  <si>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</si>
  <si>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</si>
  <si>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</si>
  <si>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</si>
  <si>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</si>
  <si>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</si>
  <si>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</si>
  <si>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</si>
  <si>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</si>
  <si>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</si>
  <si>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</si>
  <si>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</si>
  <si>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</si>
  <si>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</si>
  <si>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</si>
  <si>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</si>
  <si>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</si>
  <si>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</si>
  <si>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</si>
  <si>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</si>
  <si>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</si>
  <si>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</si>
  <si>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</si>
  <si>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</si>
  <si>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</si>
  <si>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</si>
  <si>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</si>
  <si>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</si>
  <si>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</si>
  <si>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</si>
  <si>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</si>
  <si>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</si>
  <si>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</si>
  <si>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</si>
  <si>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</si>
  <si>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</si>
  <si>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</si>
  <si>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</si>
  <si>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</si>
  <si>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</si>
  <si>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</si>
  <si>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</si>
  <si>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</si>
  <si>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</si>
  <si>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</si>
  <si>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</si>
  <si>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</si>
  <si>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</si>
  <si>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</si>
  <si>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</si>
  <si>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</si>
  <si>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</si>
  <si>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</si>
  <si>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</si>
  <si>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</si>
  <si>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</si>
  <si>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</si>
  <si>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</si>
  <si>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</si>
  <si>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</si>
  <si>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</si>
  <si>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</si>
  <si>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</si>
  <si>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</si>
  <si>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</si>
  <si>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</si>
  <si>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</si>
  <si>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</si>
  <si>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</si>
  <si>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</si>
  <si>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</si>
  <si>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</si>
  <si>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</si>
  <si>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</si>
  <si>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</si>
  <si>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</si>
  <si>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</si>
  <si>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</si>
  <si>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</si>
  <si>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</si>
  <si>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</si>
  <si>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</si>
  <si>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</si>
  <si>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</si>
  <si>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</si>
  <si>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</si>
  <si>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</si>
  <si>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</si>
  <si>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</si>
  <si>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</si>
  <si>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</si>
  <si>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</si>
  <si>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</si>
  <si>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</si>
  <si>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</si>
  <si>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</si>
  <si>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</si>
  <si>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</si>
  <si>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</si>
  <si>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</si>
  <si>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</si>
  <si>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</si>
  <si>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</si>
  <si>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</si>
  <si>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</si>
  <si>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</si>
  <si>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</si>
  <si>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</si>
  <si>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</si>
  <si>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</si>
  <si>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</si>
  <si>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</si>
  <si>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</si>
  <si>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</si>
  <si>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</si>
  <si>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</si>
  <si>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</si>
  <si>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</si>
  <si>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</si>
  <si>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</si>
  <si>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</si>
  <si>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</si>
  <si>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</si>
  <si>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</si>
  <si>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</si>
  <si>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</si>
  <si>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</si>
  <si>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</si>
  <si>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</si>
  <si>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</si>
  <si>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</si>
  <si>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</si>
  <si>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</si>
  <si>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</si>
  <si>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</si>
  <si>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</si>
  <si>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</si>
  <si>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</si>
  <si>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</si>
  <si>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</si>
  <si>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</si>
  <si>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</si>
  <si>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</si>
  <si>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</si>
  <si>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</si>
  <si>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</si>
  <si>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</si>
  <si>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</si>
  <si>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</si>
  <si>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</si>
  <si>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</si>
  <si>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</si>
  <si>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</si>
  <si>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</si>
  <si>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</si>
  <si>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</si>
  <si>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</si>
  <si>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</si>
  <si>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</si>
  <si>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</si>
  <si>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</si>
  <si>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</si>
  <si>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</si>
  <si>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</si>
  <si>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</si>
  <si>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</si>
  <si>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</si>
  <si>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</si>
  <si>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</si>
  <si>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</si>
  <si>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</si>
  <si>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</si>
  <si>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</si>
  <si>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</si>
  <si>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</si>
  <si>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</si>
  <si>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</si>
  <si>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</si>
  <si>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</si>
  <si>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</si>
  <si>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</si>
  <si>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</si>
  <si>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</si>
  <si>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</si>
  <si>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</si>
  <si>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</si>
  <si>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</si>
  <si>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</si>
  <si>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</si>
  <si>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</si>
  <si>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</si>
  <si>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</si>
  <si>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</si>
  <si>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</si>
  <si>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</si>
  <si>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</si>
  <si>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</si>
  <si>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</si>
  <si>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</si>
  <si>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</si>
  <si>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</si>
  <si>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</si>
  <si>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</si>
  <si>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</si>
  <si>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</si>
  <si>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</si>
  <si>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</si>
  <si>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</si>
  <si>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</si>
  <si>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</si>
  <si>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</si>
  <si>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</si>
  <si>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</si>
  <si>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</si>
  <si>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</si>
  <si>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</si>
  <si>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</si>
  <si>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</si>
  <si>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</si>
  <si>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</si>
  <si>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</si>
  <si>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</si>
  <si>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</si>
  <si>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</si>
  <si>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</si>
  <si>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</si>
  <si>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</si>
  <si>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</si>
  <si>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</si>
  <si>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</si>
  <si>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</si>
  <si>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</si>
  <si>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</si>
  <si>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</si>
  <si>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</si>
  <si>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</si>
  <si>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</si>
  <si>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</si>
  <si>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</si>
  <si>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</si>
  <si>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</si>
  <si>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</si>
  <si>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</si>
  <si>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</si>
  <si>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</si>
  <si>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</si>
  <si>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</si>
  <si>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</si>
  <si>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</si>
  <si>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</si>
  <si>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</si>
  <si>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</si>
  <si>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</si>
  <si>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</si>
  <si>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</si>
  <si>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</si>
  <si>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</si>
  <si>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</si>
  <si>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</si>
  <si>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</si>
  <si>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</si>
  <si>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</si>
  <si>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</si>
  <si>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</si>
  <si>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</si>
  <si>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</si>
  <si>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</si>
  <si>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</si>
  <si>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</si>
  <si>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</si>
  <si>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</si>
  <si>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</si>
  <si>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</si>
  <si>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</si>
  <si>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</si>
  <si>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</si>
  <si>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</si>
  <si>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</si>
  <si>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</si>
  <si>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</si>
  <si>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</si>
  <si>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</si>
  <si>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</si>
  <si>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</si>
  <si>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</si>
  <si>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</si>
  <si>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</si>
  <si>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</si>
  <si>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</si>
  <si>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</si>
  <si>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</si>
  <si>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</si>
  <si>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</si>
  <si>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</si>
  <si>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</si>
  <si>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</si>
  <si>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</si>
  <si>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</si>
  <si>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</si>
  <si>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</si>
  <si>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</si>
  <si>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</si>
  <si>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</si>
  <si>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</si>
  <si>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</si>
  <si>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</si>
  <si>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</si>
  <si>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</si>
  <si>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</si>
  <si>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</si>
  <si>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</si>
  <si>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</si>
  <si>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</si>
  <si>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</si>
  <si>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</si>
  <si>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</si>
  <si>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</si>
  <si>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</si>
  <si>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</si>
  <si>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</si>
  <si>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</si>
  <si>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</si>
  <si>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</si>
  <si>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</si>
  <si>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</si>
  <si>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</si>
  <si>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</si>
  <si>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</si>
  <si>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</si>
  <si>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</si>
  <si>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</si>
  <si>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</si>
  <si>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</si>
  <si>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</si>
  <si>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</si>
  <si>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</si>
  <si>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</si>
  <si>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</si>
  <si>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</si>
  <si>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</si>
  <si>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</si>
  <si>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</si>
  <si>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</si>
  <si>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</si>
  <si>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</si>
  <si>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</si>
  <si>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</si>
  <si>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</si>
  <si>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</si>
  <si>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</si>
  <si>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</si>
  <si>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</si>
  <si>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</si>
  <si>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</si>
  <si>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</si>
  <si>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</si>
  <si>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</si>
  <si>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</si>
  <si>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</si>
  <si>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</si>
  <si>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</si>
  <si>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</si>
  <si>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</si>
  <si>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</si>
  <si>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</si>
  <si>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</si>
  <si>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</si>
  <si>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</si>
  <si>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</si>
  <si>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</si>
  <si>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</si>
  <si>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</si>
  <si>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</si>
  <si>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</si>
  <si>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</si>
  <si>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</si>
  <si>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</si>
  <si>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</si>
  <si>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</si>
  <si>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</si>
  <si>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</si>
  <si>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</si>
  <si>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</si>
  <si>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</si>
  <si>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</si>
  <si>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</si>
  <si>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</si>
  <si>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</si>
  <si>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</si>
  <si>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</si>
  <si>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</si>
  <si>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</si>
  <si>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</si>
  <si>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</si>
  <si>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</si>
  <si>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</si>
  <si>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</si>
  <si>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</si>
  <si>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</si>
  <si>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</si>
  <si>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</si>
  <si>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</si>
  <si>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</si>
  <si>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</si>
  <si>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</si>
  <si>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</si>
  <si>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</si>
  <si>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</si>
  <si>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</si>
  <si>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</si>
  <si>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</si>
  <si>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</si>
  <si>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</si>
  <si>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</si>
  <si>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</si>
  <si>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</si>
  <si>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</si>
  <si>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</si>
  <si>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</si>
  <si>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</si>
  <si>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</si>
  <si>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</si>
  <si>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</si>
  <si>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</si>
  <si>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</si>
  <si>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</si>
  <si>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</si>
  <si>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</si>
  <si>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</si>
  <si>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</si>
  <si>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</si>
  <si>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</si>
  <si>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</si>
  <si>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</si>
  <si>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</si>
  <si>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</si>
  <si>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</si>
  <si>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</si>
  <si>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</si>
  <si>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</si>
  <si>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</si>
  <si>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</si>
  <si>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</si>
  <si>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</si>
  <si>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</si>
  <si>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</si>
  <si>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</si>
  <si>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</si>
  <si>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</si>
  <si>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</si>
  <si>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</si>
  <si>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</si>
  <si>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</si>
  <si>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</si>
  <si>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</si>
  <si>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</si>
  <si>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</si>
  <si>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</si>
  <si>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</si>
  <si>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</si>
  <si>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</si>
  <si>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</si>
  <si>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</si>
  <si>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</si>
  <si>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</si>
  <si>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</si>
  <si>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</si>
  <si>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</si>
  <si>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</si>
  <si>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</si>
  <si>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</si>
  <si>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</si>
  <si>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</si>
  <si>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</si>
  <si>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</si>
  <si>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</si>
  <si>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</si>
  <si>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</si>
  <si>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</si>
  <si>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</si>
  <si>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</si>
  <si>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</si>
  <si>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</si>
  <si>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</si>
  <si>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</si>
  <si>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</si>
  <si>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</si>
  <si>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</si>
  <si>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</si>
  <si>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</si>
  <si>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</si>
  <si>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</si>
  <si>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</si>
  <si>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</si>
  <si>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</si>
  <si>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</si>
  <si>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</si>
  <si>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</si>
  <si>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</si>
  <si>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</si>
  <si>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</si>
  <si>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</si>
  <si>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</si>
  <si>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</si>
  <si>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</si>
  <si>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</si>
  <si>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</si>
  <si>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</si>
  <si>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</si>
  <si>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</si>
  <si>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</si>
  <si>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</si>
  <si>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</si>
  <si>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</si>
  <si>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</si>
  <si>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</si>
  <si>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</si>
  <si>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</si>
  <si>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</si>
  <si>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</si>
  <si>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</si>
  <si>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</si>
  <si>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</si>
  <si>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</si>
  <si>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</si>
  <si>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</si>
  <si>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</si>
  <si>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</si>
  <si>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</si>
  <si>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</si>
  <si>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</si>
  <si>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</si>
  <si>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</si>
  <si>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</si>
  <si>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</si>
  <si>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</si>
  <si>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</si>
  <si>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</si>
  <si>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</si>
  <si>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</si>
  <si>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</si>
  <si>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</si>
  <si>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</si>
  <si>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</si>
  <si>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</si>
  <si>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</si>
  <si>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</si>
  <si>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</si>
  <si>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</si>
  <si>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</si>
  <si>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</si>
  <si>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</si>
  <si>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</si>
  <si>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</si>
  <si>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</si>
  <si>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</si>
  <si>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</si>
  <si>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</si>
  <si>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</si>
  <si>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</si>
  <si>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</si>
  <si>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</si>
  <si>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</si>
  <si>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</si>
  <si>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</si>
  <si>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</si>
  <si>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</si>
  <si>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</si>
  <si>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</si>
  <si>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</si>
  <si>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</si>
  <si>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</si>
  <si>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</si>
  <si>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</si>
  <si>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</si>
  <si>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</si>
  <si>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</si>
  <si>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</si>
  <si>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</si>
  <si>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</si>
  <si>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</si>
  <si>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</si>
  <si>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</si>
  <si>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</si>
  <si>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</si>
  <si>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</si>
  <si>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</si>
  <si>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</si>
  <si>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</si>
  <si>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</si>
  <si>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</si>
  <si>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</si>
  <si>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</si>
  <si>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</si>
  <si>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</si>
  <si>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</si>
  <si>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</si>
  <si>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</si>
  <si>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</si>
  <si>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</si>
  <si>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</si>
  <si>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</si>
  <si>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</si>
  <si>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</si>
  <si>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</si>
  <si>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</si>
  <si>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</si>
  <si>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</si>
  <si>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</si>
  <si>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</si>
  <si>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</si>
  <si>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</si>
  <si>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</si>
  <si>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</si>
  <si>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</si>
  <si>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</si>
  <si>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</si>
  <si>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</si>
  <si>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</si>
  <si>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</si>
  <si>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</si>
  <si>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</si>
  <si>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</si>
  <si>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</si>
  <si>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</si>
  <si>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</si>
  <si>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</si>
  <si>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</si>
  <si>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</si>
  <si>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</si>
  <si>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</si>
  <si>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</si>
  <si>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</si>
  <si>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</si>
  <si>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</si>
  <si>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</si>
  <si>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</si>
  <si>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</si>
  <si>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</si>
  <si>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</si>
  <si>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</si>
  <si>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</si>
  <si>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</si>
  <si>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</si>
  <si>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</si>
  <si>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</si>
  <si>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</si>
  <si>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</si>
  <si>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</si>
  <si>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</si>
  <si>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</si>
  <si>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</si>
  <si>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</si>
  <si>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</si>
  <si>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</si>
  <si>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</si>
  <si>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</si>
  <si>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</si>
  <si>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</si>
  <si>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</si>
  <si>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</si>
  <si>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</si>
  <si>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</si>
  <si>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</si>
  <si>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</si>
  <si>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</si>
  <si>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</si>
  <si>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</si>
  <si>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</si>
  <si>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</si>
  <si>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</si>
  <si>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</si>
  <si>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</si>
  <si>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</si>
  <si>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</si>
  <si>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</si>
  <si>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</si>
  <si>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</si>
  <si>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</si>
  <si>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</si>
  <si>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</si>
  <si>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</si>
  <si>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</si>
  <si>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</si>
  <si>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</si>
  <si>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</si>
  <si>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</si>
  <si>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</si>
  <si>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</si>
  <si>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</si>
  <si>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</si>
  <si>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</si>
  <si>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</si>
  <si>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</si>
  <si>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</si>
  <si>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</si>
  <si>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</si>
  <si>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</si>
  <si>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</si>
  <si>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</si>
  <si>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</si>
  <si>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</si>
  <si>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</si>
  <si>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</si>
  <si>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</si>
  <si>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</si>
  <si>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</si>
  <si>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</si>
  <si>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</si>
  <si>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</si>
  <si>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</si>
  <si>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</si>
  <si>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</si>
  <si>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</si>
  <si>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</si>
  <si>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</si>
  <si>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</si>
  <si>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</si>
  <si>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</si>
  <si>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</si>
  <si>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</si>
  <si>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</si>
  <si>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</si>
  <si>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</si>
  <si>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</si>
  <si>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</si>
  <si>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</si>
  <si>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</si>
  <si>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</si>
  <si>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</si>
  <si>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</si>
  <si>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</si>
  <si>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</si>
  <si>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</si>
  <si>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</si>
  <si>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</si>
  <si>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</si>
  <si>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</si>
  <si>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</si>
  <si>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</si>
  <si>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</si>
  <si>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</si>
  <si>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</si>
  <si>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</si>
  <si>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</si>
  <si>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</si>
  <si>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</si>
  <si>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</si>
  <si>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</si>
  <si>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</si>
  <si>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</si>
  <si>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</si>
  <si>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</si>
  <si>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</si>
  <si>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</si>
  <si>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</si>
  <si>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</si>
  <si>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</si>
  <si>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</si>
  <si>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</si>
  <si>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</si>
  <si>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</si>
  <si>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</si>
  <si>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</si>
  <si>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</si>
  <si>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</si>
  <si>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</si>
  <si>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</si>
  <si>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</si>
  <si>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</si>
  <si>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</si>
  <si>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</si>
  <si>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</si>
  <si>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</si>
  <si>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</si>
  <si>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</si>
  <si>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</si>
  <si>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</si>
  <si>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</si>
  <si>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</si>
  <si>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</si>
  <si>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</si>
  <si>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</si>
  <si>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</si>
  <si>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</si>
  <si>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</si>
  <si>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</si>
  <si>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</si>
  <si>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</si>
  <si>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</si>
  <si>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</si>
  <si>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</si>
  <si>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</si>
  <si>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</si>
  <si>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</si>
  <si>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</si>
  <si>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</si>
  <si>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</si>
  <si>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</si>
  <si>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</si>
  <si>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</si>
  <si>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</si>
  <si>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</si>
  <si>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</si>
  <si>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</si>
  <si>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</si>
  <si>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</si>
  <si>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</si>
  <si>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</si>
  <si>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</si>
  <si>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</si>
  <si>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</si>
  <si>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</si>
  <si>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</si>
  <si>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</si>
  <si>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</si>
  <si>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</si>
  <si>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</si>
  <si>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</si>
  <si>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</si>
  <si>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</si>
  <si>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</si>
  <si>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</si>
  <si>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</si>
  <si>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</si>
  <si>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</si>
  <si>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</si>
  <si>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</si>
  <si>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</si>
  <si>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</si>
  <si>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</si>
  <si>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</si>
  <si>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</si>
  <si>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</si>
  <si>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</si>
  <si>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</si>
  <si>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</si>
  <si>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</si>
  <si>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</si>
  <si>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</si>
  <si>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</si>
  <si>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</si>
  <si>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</si>
  <si>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</si>
  <si>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</si>
  <si>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</si>
  <si>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</si>
  <si>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</si>
  <si>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</si>
  <si>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</si>
  <si>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</si>
  <si>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</si>
  <si>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</si>
  <si>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</si>
  <si>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</si>
  <si>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</si>
  <si>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</si>
  <si>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</si>
  <si>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</si>
  <si>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</si>
  <si>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</si>
  <si>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</si>
  <si>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</si>
  <si>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</si>
  <si>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</si>
  <si>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</si>
  <si>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</si>
  <si>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</si>
  <si>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</si>
  <si>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</si>
  <si>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</si>
  <si>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</si>
  <si>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</si>
  <si>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</si>
  <si>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</si>
  <si>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</si>
  <si>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</si>
  <si>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</si>
  <si>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</si>
  <si>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</si>
  <si>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</si>
  <si>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</si>
  <si>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</si>
  <si>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</si>
  <si>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</si>
  <si>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</si>
  <si>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</si>
  <si>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</si>
  <si>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</si>
  <si>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</si>
  <si>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</si>
  <si>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</si>
  <si>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</si>
  <si>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</si>
  <si>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</si>
  <si>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</si>
  <si>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</si>
  <si>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</si>
  <si>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</si>
  <si>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</si>
  <si>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</si>
  <si>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</si>
  <si>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</si>
  <si>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</si>
  <si>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</si>
  <si>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</si>
  <si>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</si>
  <si>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</si>
  <si>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</si>
  <si>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</si>
  <si>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</si>
  <si>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</si>
  <si>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</si>
  <si>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</si>
  <si>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</si>
  <si>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</si>
  <si>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</si>
  <si>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</si>
  <si>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</si>
  <si>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</si>
  <si>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</si>
  <si>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</si>
  <si>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</si>
  <si>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</si>
  <si>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</si>
  <si>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</si>
  <si>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</si>
  <si>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</si>
  <si>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</si>
  <si>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</si>
  <si>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</si>
  <si>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</si>
  <si>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</si>
  <si>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</si>
  <si>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</si>
  <si>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</si>
  <si>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</si>
  <si>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</si>
  <si>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</si>
  <si>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</si>
  <si>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</si>
  <si>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</si>
  <si>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</si>
  <si>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</si>
  <si>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</si>
  <si>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</si>
  <si>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</si>
  <si>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</si>
  <si>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</si>
  <si>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</si>
  <si>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</si>
  <si>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</si>
  <si>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</si>
  <si>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</si>
  <si>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</si>
  <si>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</si>
  <si>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</si>
  <si>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</si>
  <si>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</si>
  <si>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</si>
  <si>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</si>
  <si>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</si>
  <si>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</si>
  <si>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</si>
  <si>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</si>
  <si>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</si>
  <si>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</si>
  <si>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</si>
  <si>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</si>
  <si>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</si>
  <si>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</si>
  <si>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</si>
  <si>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</si>
  <si>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</si>
  <si>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</si>
  <si>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</si>
  <si>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</si>
  <si>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</si>
  <si>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</si>
  <si>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</si>
  <si>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</si>
  <si>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</si>
  <si>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</si>
  <si>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</si>
  <si>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</si>
  <si>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</si>
  <si>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</si>
  <si>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</si>
  <si>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</si>
  <si>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</si>
  <si>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</si>
  <si>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</si>
  <si>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</si>
  <si>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</si>
  <si>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</si>
  <si>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</si>
  <si>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</si>
  <si>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</si>
  <si>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</si>
  <si>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</si>
  <si>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</si>
  <si>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</si>
  <si>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</si>
  <si>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</si>
  <si>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</si>
  <si>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</si>
  <si>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</si>
  <si>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</si>
  <si>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</si>
  <si>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</si>
  <si>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</si>
  <si>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</si>
  <si>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</si>
  <si>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</si>
  <si>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</si>
  <si>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</si>
  <si>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</si>
  <si>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</si>
  <si>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</si>
  <si>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</si>
  <si>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</si>
  <si>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</si>
  <si>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</si>
  <si>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</si>
  <si>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</si>
  <si>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</si>
  <si>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</si>
  <si>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</si>
  <si>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</si>
  <si>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</si>
  <si>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</si>
  <si>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</si>
  <si>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</si>
  <si>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</si>
  <si>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</si>
  <si>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</si>
  <si>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</si>
  <si>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</si>
  <si>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</si>
  <si>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</si>
  <si>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</si>
  <si>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</si>
  <si>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</si>
  <si>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</si>
  <si>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</si>
  <si>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</si>
  <si>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</si>
  <si>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</si>
  <si>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</si>
  <si>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</si>
  <si>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</si>
  <si>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</si>
  <si>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</si>
  <si>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</si>
  <si>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</si>
  <si>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</si>
  <si>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</si>
  <si>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</si>
  <si>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</si>
  <si>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</si>
  <si>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</si>
  <si>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</si>
  <si>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</si>
  <si>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</si>
  <si>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</si>
  <si>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</si>
  <si>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</si>
  <si>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</si>
  <si>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</si>
  <si>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</si>
  <si>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</si>
  <si>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</si>
  <si>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</si>
  <si>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</si>
  <si>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</si>
  <si>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</si>
  <si>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</si>
  <si>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</si>
  <si>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</si>
  <si>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</si>
  <si>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</si>
  <si>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</si>
  <si>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</si>
  <si>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</si>
  <si>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</si>
  <si>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</si>
  <si>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</si>
  <si>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</si>
  <si>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</si>
  <si>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</si>
  <si>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</si>
  <si>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</si>
  <si>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</si>
  <si>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</si>
  <si>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</si>
  <si>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</si>
  <si>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</si>
  <si>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</si>
  <si>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</si>
  <si>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</si>
  <si>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</si>
  <si>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</si>
  <si>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</si>
  <si>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</si>
  <si>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</si>
  <si>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</si>
  <si>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</si>
  <si>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</si>
  <si>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</si>
  <si>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</si>
  <si>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</si>
  <si>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</si>
  <si>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</si>
  <si>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</si>
  <si>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</si>
  <si>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</si>
  <si>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</si>
  <si>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</si>
  <si>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</si>
  <si>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</si>
  <si>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</si>
  <si>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</si>
  <si>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</si>
  <si>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</si>
  <si>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</si>
  <si>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</si>
  <si>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</si>
  <si>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</si>
  <si>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</si>
  <si>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</si>
  <si>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</si>
  <si>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</si>
  <si>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</si>
  <si>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</si>
  <si>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</si>
  <si>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</si>
  <si>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</si>
  <si>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</si>
  <si>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</si>
  <si>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</si>
  <si>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</si>
  <si>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</si>
  <si>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</si>
  <si>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</si>
  <si>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</si>
  <si>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</si>
  <si>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</si>
  <si>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</si>
  <si>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</si>
  <si>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</si>
  <si>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</si>
  <si>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</si>
  <si>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</si>
  <si>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</si>
  <si>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</si>
  <si>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</si>
  <si>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</si>
  <si>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</si>
  <si>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</si>
  <si>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</si>
  <si>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</si>
  <si>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</si>
  <si>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</si>
  <si>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</si>
  <si>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</si>
  <si>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</si>
  <si>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</si>
  <si>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</si>
  <si>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</si>
  <si>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</si>
  <si>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</si>
  <si>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</si>
  <si>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</si>
  <si>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</si>
  <si>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</si>
  <si>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</si>
  <si>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</si>
  <si>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</si>
  <si>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</si>
  <si>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</si>
  <si>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</si>
  <si>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</si>
  <si>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</si>
  <si>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</si>
  <si>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</si>
  <si>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</si>
  <si>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</si>
  <si>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</si>
  <si>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</si>
  <si>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</si>
  <si>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</si>
  <si>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</si>
  <si>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</si>
  <si>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</si>
  <si>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</si>
  <si>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</si>
  <si>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</si>
  <si>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</si>
  <si>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</si>
  <si>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</si>
  <si>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</si>
  <si>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</si>
  <si>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</si>
  <si>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</si>
  <si>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</si>
  <si>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</si>
  <si>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</si>
  <si>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</si>
  <si>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</si>
  <si>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</si>
  <si>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</si>
  <si>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</si>
  <si>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</si>
  <si>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</si>
  <si>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</si>
  <si>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</si>
  <si>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</si>
  <si>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</si>
  <si>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</si>
  <si>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</si>
  <si>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</si>
  <si>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</si>
  <si>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</si>
  <si>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</si>
  <si>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</si>
  <si>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</si>
  <si>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</si>
  <si>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</si>
  <si>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</si>
  <si>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</si>
  <si>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</si>
  <si>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</si>
  <si>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</si>
  <si>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</si>
  <si>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</si>
  <si>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</si>
  <si>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</si>
  <si>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</si>
  <si>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</si>
  <si>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</si>
  <si>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</si>
  <si>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</si>
  <si>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</si>
  <si>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</si>
  <si>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</si>
  <si>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</si>
  <si>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</si>
  <si>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</si>
  <si>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</si>
  <si>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</si>
  <si>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</si>
  <si>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</si>
  <si>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</si>
  <si>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</si>
  <si>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</si>
  <si>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</si>
  <si>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</si>
  <si>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</si>
  <si>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</si>
  <si>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</si>
  <si>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</si>
  <si>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</si>
  <si>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</si>
  <si>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</si>
  <si>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</si>
  <si>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</si>
  <si>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</si>
  <si>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</si>
  <si>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</si>
  <si>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</si>
  <si>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</si>
  <si>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</si>
  <si>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</si>
  <si>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</si>
  <si>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</si>
  <si>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</si>
  <si>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</si>
  <si>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</si>
  <si>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</si>
  <si>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</si>
  <si>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</si>
  <si>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</si>
  <si>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</si>
  <si>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</si>
  <si>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</si>
  <si>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</si>
  <si>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</si>
  <si>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</si>
  <si>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</si>
  <si>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</si>
  <si>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</si>
  <si>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</si>
  <si>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</si>
  <si>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</si>
  <si>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</si>
  <si>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</si>
  <si>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</si>
  <si>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</si>
  <si>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</si>
  <si>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</si>
  <si>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</si>
  <si>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</si>
  <si>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</si>
  <si>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</si>
  <si>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</si>
  <si>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</si>
  <si>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</si>
  <si>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</si>
  <si>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</si>
  <si>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</si>
  <si>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</si>
  <si>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</si>
  <si>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</si>
  <si>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</si>
  <si>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</si>
  <si>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</si>
  <si>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</si>
  <si>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</si>
  <si>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</si>
  <si>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</si>
  <si>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</si>
  <si>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</si>
  <si>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</si>
  <si>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</si>
  <si>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</si>
  <si>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</si>
  <si>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</si>
  <si>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</si>
  <si>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</si>
  <si>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</si>
  <si>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</si>
  <si>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</si>
  <si>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</si>
  <si>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</si>
  <si>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</si>
  <si>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</si>
  <si>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</si>
  <si>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</si>
  <si>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</si>
  <si>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</si>
  <si>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</si>
  <si>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</si>
  <si>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</si>
  <si>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</si>
  <si>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</si>
  <si>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</si>
  <si>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</si>
  <si>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</si>
  <si>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</si>
  <si>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</si>
  <si>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</si>
  <si>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</si>
  <si>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</si>
  <si>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</si>
  <si>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</si>
  <si>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</si>
  <si>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</si>
  <si>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</si>
  <si>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</si>
  <si>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</si>
  <si>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</si>
  <si>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</si>
  <si>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</si>
  <si>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</si>
  <si>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</si>
  <si>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</si>
  <si>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</si>
  <si>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</si>
  <si>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</si>
  <si>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</si>
  <si>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</si>
  <si>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</si>
  <si>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</si>
  <si>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</si>
  <si>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</si>
  <si>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</si>
  <si>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</si>
  <si>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</si>
  <si>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</si>
  <si>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</si>
  <si>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</si>
  <si>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</si>
  <si>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</si>
  <si>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</si>
  <si>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</si>
  <si>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</si>
  <si>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</si>
  <si>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</si>
  <si>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</si>
  <si>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</si>
  <si>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</si>
  <si>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</si>
  <si>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</si>
  <si>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</si>
  <si>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</si>
  <si>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</si>
  <si>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</si>
  <si>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</si>
  <si>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</si>
  <si>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</si>
  <si>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</si>
  <si>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</si>
  <si>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</si>
  <si>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</si>
  <si>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</si>
  <si>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</si>
  <si>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</si>
  <si>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</si>
  <si>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</si>
  <si>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</si>
  <si>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</si>
  <si>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</si>
  <si>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</si>
  <si>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</si>
  <si>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</si>
  <si>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</si>
  <si>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</si>
  <si>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</si>
  <si>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</si>
  <si>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</si>
  <si>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</si>
  <si>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</si>
  <si>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</si>
  <si>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</si>
  <si>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</si>
  <si>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</si>
  <si>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</si>
  <si>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</si>
  <si>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</si>
  <si>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</si>
  <si>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</si>
  <si>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</si>
  <si>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</si>
  <si>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</si>
  <si>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</si>
  <si>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</si>
  <si>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</si>
  <si>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</si>
  <si>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</si>
  <si>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</si>
  <si>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</si>
  <si>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</si>
  <si>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</si>
  <si>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</si>
  <si>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</si>
  <si>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</si>
  <si>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</si>
  <si>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</si>
  <si>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</si>
  <si>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</si>
  <si>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</si>
  <si>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</si>
  <si>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</si>
  <si>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</si>
  <si>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</si>
  <si>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</si>
  <si>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</si>
  <si>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</si>
  <si>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</si>
  <si>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</si>
  <si>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</si>
  <si>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</si>
  <si>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</si>
  <si>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</si>
  <si>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</si>
  <si>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</si>
  <si>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</si>
  <si>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</si>
  <si>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</si>
  <si>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</si>
  <si>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</si>
  <si>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</si>
  <si>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</si>
  <si>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</si>
  <si>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</si>
  <si>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</si>
  <si>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</si>
  <si>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</si>
  <si>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</si>
  <si>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</si>
  <si>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</si>
  <si>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</si>
  <si>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</si>
  <si>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</si>
  <si>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</si>
  <si>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</si>
  <si>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</si>
  <si>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</si>
  <si>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</si>
  <si>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</si>
  <si>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</si>
  <si>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</si>
  <si>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</si>
  <si>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</si>
  <si>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</si>
  <si>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</si>
  <si>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</si>
  <si>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</si>
  <si>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</si>
  <si>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</si>
  <si>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</si>
  <si>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</si>
  <si>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</si>
  <si>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</si>
  <si>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</si>
  <si>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</si>
  <si>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</si>
  <si>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</si>
  <si>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</si>
  <si>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</si>
  <si>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</si>
  <si>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</si>
  <si>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</si>
  <si>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</si>
  <si>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</si>
  <si>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</si>
  <si>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</si>
  <si>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</si>
  <si>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</si>
  <si>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</si>
  <si>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</si>
  <si>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</si>
  <si>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</si>
  <si>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</si>
  <si>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</si>
  <si>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</si>
  <si>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</si>
  <si>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</si>
  <si>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</si>
  <si>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</si>
  <si>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</si>
  <si>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</si>
  <si>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</si>
  <si>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</si>
  <si>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</si>
  <si>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</si>
  <si>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</si>
  <si>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</si>
  <si>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</si>
  <si>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</si>
  <si>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</si>
  <si>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</si>
  <si>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</si>
  <si>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</si>
  <si>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</si>
  <si>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</si>
  <si>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</si>
  <si>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</si>
  <si>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</si>
  <si>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</si>
  <si>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</si>
  <si>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</si>
  <si>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</si>
  <si>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</si>
  <si>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</si>
  <si>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</si>
  <si>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</si>
  <si>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</si>
  <si>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</si>
  <si>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</si>
  <si>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</si>
  <si>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</si>
  <si>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</si>
  <si>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</si>
  <si>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</si>
  <si>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</si>
  <si>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</si>
  <si>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</si>
  <si>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</si>
  <si>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</si>
  <si>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</si>
  <si>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</si>
  <si>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</si>
  <si>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</si>
  <si>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</si>
  <si>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</si>
  <si>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</si>
  <si>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</si>
  <si>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</si>
  <si>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</si>
  <si>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</si>
  <si>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</si>
  <si>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</si>
  <si>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</si>
  <si>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</si>
  <si>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</si>
  <si>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</si>
  <si>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</si>
  <si>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</si>
  <si>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</si>
  <si>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</si>
  <si>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</si>
  <si>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</si>
  <si>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</si>
  <si>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</si>
  <si>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</si>
  <si>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</si>
  <si>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</si>
  <si>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</si>
  <si>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</si>
  <si>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</si>
  <si>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</si>
  <si>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</si>
  <si>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</si>
  <si>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</si>
  <si>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</si>
  <si>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</si>
  <si>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</si>
  <si>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</si>
  <si>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</si>
  <si>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</si>
  <si>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</si>
  <si>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</si>
  <si>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</si>
  <si>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</si>
  <si>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</si>
  <si>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</si>
  <si>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</si>
  <si>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</si>
  <si>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</si>
  <si>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</si>
  <si>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</si>
  <si>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</si>
  <si>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</si>
  <si>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</si>
  <si>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</si>
  <si>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</si>
  <si>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</si>
  <si>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</si>
  <si>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</si>
  <si>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</si>
  <si>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</si>
  <si>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</si>
  <si>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</si>
  <si>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</si>
  <si>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</si>
  <si>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</si>
  <si>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</si>
  <si>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</si>
  <si>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</si>
  <si>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</si>
  <si>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</si>
  <si>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</si>
  <si>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</si>
  <si>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</si>
  <si>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</si>
  <si>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</si>
  <si>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</si>
  <si>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</si>
  <si>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</si>
  <si>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</si>
  <si>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</si>
  <si>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</si>
  <si>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</si>
  <si>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</si>
  <si>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</si>
  <si>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</si>
  <si>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</si>
  <si>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</si>
  <si>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</si>
  <si>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</si>
  <si>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</si>
  <si>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</si>
  <si>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</si>
  <si>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</si>
  <si>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</si>
  <si>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</si>
  <si>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</si>
  <si>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</si>
  <si>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</si>
  <si>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</si>
  <si>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</si>
  <si>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</si>
  <si>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</si>
  <si>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</si>
  <si>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</si>
  <si>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</si>
  <si>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</si>
  <si>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</si>
  <si>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</si>
  <si>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</si>
  <si>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</si>
  <si>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</si>
  <si>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</si>
  <si>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</si>
  <si>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</si>
  <si>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</si>
  <si>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</si>
  <si>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</si>
  <si>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</si>
  <si>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</si>
  <si>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</si>
  <si>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</si>
  <si>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</si>
  <si>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</si>
  <si>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</si>
  <si>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</si>
  <si>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</si>
  <si>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</si>
  <si>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</si>
  <si>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</si>
  <si>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</si>
  <si>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</si>
  <si>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</si>
  <si>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</si>
  <si>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</si>
  <si>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</si>
  <si>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</si>
  <si>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</si>
  <si>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</si>
  <si>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</si>
  <si>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</si>
  <si>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</si>
  <si>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</si>
  <si>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</si>
  <si>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</si>
  <si>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</si>
  <si>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</si>
  <si>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</si>
  <si>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</si>
  <si>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</si>
  <si>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</si>
  <si>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</si>
  <si>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</si>
  <si>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</si>
  <si>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</si>
  <si>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</si>
  <si>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</si>
  <si>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</si>
  <si>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</si>
  <si>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</si>
  <si>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</si>
  <si>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</si>
  <si>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</si>
  <si>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</si>
  <si>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</si>
  <si>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</si>
  <si>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</si>
  <si>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</si>
  <si>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</si>
  <si>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</si>
  <si>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</si>
  <si>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</si>
  <si>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</si>
  <si>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</si>
  <si>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</si>
  <si>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</si>
  <si>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</si>
  <si>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</si>
  <si>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</si>
  <si>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</si>
  <si>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</si>
  <si>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</si>
  <si>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</si>
  <si>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</si>
  <si>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</si>
  <si>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</si>
  <si>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</si>
  <si>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</si>
  <si>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</si>
  <si>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</si>
  <si>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</si>
  <si>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</si>
  <si>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</si>
  <si>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</si>
  <si>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</si>
  <si>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</si>
  <si>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</si>
  <si>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</si>
  <si>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</si>
  <si>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</si>
  <si>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</si>
  <si>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</si>
  <si>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</si>
  <si>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</si>
  <si>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</si>
  <si>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</si>
  <si>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</si>
  <si>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</si>
  <si>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</si>
  <si>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</si>
  <si>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</si>
  <si>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</si>
  <si>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</si>
  <si>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</si>
  <si>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</si>
  <si>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</si>
  <si>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</si>
  <si>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</si>
  <si>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</si>
  <si>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</si>
  <si>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</si>
  <si>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</si>
  <si>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</si>
  <si>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</si>
  <si>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</si>
  <si>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</si>
  <si>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</si>
  <si>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</si>
  <si>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</si>
  <si>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</si>
  <si>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</si>
  <si>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</si>
  <si>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</si>
  <si>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</si>
  <si>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</si>
  <si>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</si>
  <si>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</si>
  <si>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</si>
  <si>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</si>
  <si>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</si>
  <si>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</si>
  <si>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</si>
  <si>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</si>
  <si>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</si>
  <si>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</si>
  <si>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</si>
  <si>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</si>
  <si>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</si>
  <si>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</si>
  <si>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</si>
  <si>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</si>
  <si>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</si>
  <si>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</si>
  <si>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</si>
  <si>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</si>
  <si>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</si>
  <si>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</si>
  <si>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</si>
  <si>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</si>
  <si>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</si>
  <si>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</si>
  <si>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</si>
  <si>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</si>
  <si>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</si>
  <si>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</si>
  <si>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</si>
  <si>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</si>
  <si>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</si>
  <si>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</si>
  <si>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</si>
  <si>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</si>
  <si>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</si>
  <si>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</si>
  <si>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</si>
  <si>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</si>
  <si>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</si>
  <si>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</si>
  <si>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</si>
  <si>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</si>
  <si>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</si>
  <si>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</si>
  <si>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</si>
  <si>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</si>
  <si>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</si>
  <si>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</si>
  <si>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</si>
  <si>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</si>
  <si>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</si>
  <si>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</si>
  <si>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</si>
  <si>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</si>
  <si>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</si>
  <si>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</si>
  <si>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</si>
  <si>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</si>
  <si>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</si>
  <si>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</si>
  <si>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</si>
  <si>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</si>
  <si>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</si>
  <si>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</si>
  <si>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</si>
  <si>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</si>
  <si>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</si>
  <si>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</si>
  <si>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</si>
  <si>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</si>
  <si>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</si>
  <si>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</si>
  <si>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</si>
  <si>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</si>
  <si>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</si>
  <si>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</si>
  <si>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</si>
  <si>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</si>
  <si>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</si>
  <si>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</si>
  <si>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</si>
  <si>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</si>
  <si>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</si>
  <si>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</si>
  <si>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</si>
  <si>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</si>
  <si>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</si>
  <si>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</si>
  <si>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</si>
  <si>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</si>
  <si>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</si>
  <si>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</si>
  <si>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</si>
  <si>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</si>
  <si>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</si>
  <si>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</si>
  <si>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</si>
  <si>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</si>
  <si>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</si>
  <si>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</si>
  <si>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</si>
  <si>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</si>
  <si>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</si>
  <si>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</si>
  <si>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</si>
  <si>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</si>
  <si>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</si>
  <si>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</si>
  <si>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</si>
  <si>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</si>
  <si>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</si>
  <si>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</si>
  <si>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</si>
  <si>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</si>
  <si>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</si>
  <si>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</si>
  <si>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</si>
  <si>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</si>
  <si>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</si>
  <si>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</si>
  <si>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</si>
  <si>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</si>
  <si>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</si>
  <si>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</si>
  <si>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</si>
  <si>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</si>
  <si>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</si>
  <si>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</si>
  <si>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</si>
  <si>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</si>
  <si>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</si>
  <si>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</si>
  <si>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</si>
  <si>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</si>
  <si>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</si>
  <si>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</si>
  <si>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</si>
  <si>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</si>
  <si>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</si>
  <si>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</si>
  <si>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</si>
  <si>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</si>
  <si>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</si>
  <si>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</si>
  <si>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</si>
  <si>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</si>
  <si>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</si>
  <si>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</si>
  <si>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</si>
  <si>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</si>
  <si>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</si>
  <si>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</si>
  <si>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</si>
  <si>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</si>
  <si>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</si>
  <si>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</si>
  <si>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</si>
  <si>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</si>
  <si>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</si>
  <si>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</si>
  <si>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</si>
  <si>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</si>
  <si>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</si>
  <si>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</si>
  <si>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</si>
  <si>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</si>
  <si>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</si>
  <si>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</si>
  <si>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</si>
  <si>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</si>
  <si>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</si>
  <si>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</si>
  <si>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</si>
  <si>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</si>
  <si>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</si>
  <si>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</si>
  <si>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</si>
  <si>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</si>
  <si>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</si>
  <si>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</si>
  <si>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</si>
  <si>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</si>
  <si>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</si>
  <si>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</si>
  <si>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</si>
  <si>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</si>
  <si>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</si>
  <si>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</si>
  <si>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</si>
  <si>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</si>
  <si>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</si>
  <si>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</si>
  <si>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</si>
  <si>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</si>
  <si>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</si>
  <si>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</si>
  <si>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</si>
  <si>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</si>
  <si>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</si>
  <si>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</si>
  <si>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</si>
  <si>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</si>
  <si>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</si>
  <si>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</si>
  <si>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</si>
  <si>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</si>
  <si>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</si>
  <si>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</si>
  <si>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</si>
  <si>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</si>
  <si>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</si>
  <si>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</si>
  <si>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</si>
  <si>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</si>
  <si>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</si>
  <si>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</si>
  <si>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</si>
  <si>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</si>
  <si>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</si>
  <si>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</si>
  <si>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</si>
  <si>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</si>
  <si>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</si>
  <si>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</si>
  <si>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</si>
  <si>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</si>
  <si>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</si>
  <si>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</si>
  <si>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</si>
  <si>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</si>
  <si>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</si>
  <si>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</si>
  <si>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</si>
  <si>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</si>
  <si>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</si>
  <si>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</si>
  <si>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</si>
  <si>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</si>
  <si>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</si>
  <si>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</si>
  <si>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</si>
  <si>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</si>
  <si>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</si>
  <si>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</si>
  <si>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</si>
  <si>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</si>
  <si>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</si>
  <si>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</si>
  <si>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</si>
  <si>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</si>
  <si>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</si>
  <si>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</si>
  <si>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</si>
  <si>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</si>
  <si>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</si>
  <si>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</si>
  <si>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</si>
  <si>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</si>
  <si>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</si>
  <si>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</si>
  <si>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</si>
  <si>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</si>
  <si>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</si>
  <si>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</si>
  <si>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</si>
  <si>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</si>
  <si>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</si>
  <si>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</si>
  <si>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</si>
  <si>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</si>
  <si>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</si>
  <si>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</si>
  <si>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</si>
  <si>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</si>
  <si>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</si>
  <si>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</si>
  <si>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</si>
  <si>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</si>
  <si>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</si>
  <si>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</si>
  <si>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</si>
  <si>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</si>
  <si>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</si>
  <si>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</si>
  <si>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</si>
  <si>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</si>
  <si>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</si>
  <si>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</si>
  <si>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</si>
  <si>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</si>
  <si>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</si>
  <si>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</si>
  <si>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</si>
  <si>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</si>
  <si>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</si>
  <si>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</si>
  <si>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</si>
  <si>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</si>
  <si>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</si>
  <si>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</si>
  <si>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</si>
  <si>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</si>
  <si>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</si>
  <si>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</si>
  <si>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</si>
  <si>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</si>
  <si>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</si>
  <si>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</si>
  <si>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</si>
  <si>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</si>
  <si>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</si>
  <si>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</si>
  <si>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</si>
  <si>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</si>
  <si>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</si>
  <si>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</si>
  <si>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</si>
  <si>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</si>
  <si>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</si>
  <si>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</si>
  <si>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</si>
  <si>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</si>
  <si>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</si>
  <si>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</si>
  <si>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</si>
  <si>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</si>
  <si>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</si>
  <si>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</si>
  <si>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</si>
  <si>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</si>
  <si>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</si>
  <si>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</si>
  <si>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</si>
  <si>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</si>
  <si>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</si>
  <si>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</si>
  <si>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</si>
  <si>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</si>
  <si>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</si>
  <si>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</si>
  <si>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</si>
  <si>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</si>
  <si>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</si>
  <si>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</si>
  <si>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</si>
  <si>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</si>
  <si>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</si>
  <si>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</si>
  <si>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</si>
  <si>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</si>
  <si>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</si>
  <si>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</si>
  <si>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</si>
  <si>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</si>
  <si>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</si>
  <si>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</si>
  <si>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</si>
  <si>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</si>
  <si>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</si>
  <si>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</si>
  <si>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</si>
  <si>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</si>
  <si>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</si>
  <si>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</si>
  <si>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</si>
  <si>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</si>
  <si>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</si>
  <si>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</si>
  <si>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</si>
  <si>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</si>
  <si>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</si>
  <si>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</si>
  <si>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</si>
  <si>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</si>
  <si>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</si>
  <si>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</si>
  <si>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</si>
  <si>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</si>
  <si>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</si>
  <si>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</si>
  <si>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</si>
  <si>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</si>
  <si>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</si>
  <si>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</si>
  <si>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</si>
  <si>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</si>
  <si>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</si>
  <si>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</si>
  <si>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</si>
  <si>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</si>
  <si>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</si>
  <si>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</si>
  <si>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</si>
  <si>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</si>
  <si>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</si>
  <si>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</si>
  <si>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</si>
  <si>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</si>
  <si>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</si>
  <si>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</si>
  <si>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</si>
  <si>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</si>
  <si>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</si>
  <si>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</si>
  <si>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</si>
  <si>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</si>
  <si>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</si>
  <si>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</si>
  <si>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</si>
  <si>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</si>
  <si>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</si>
  <si>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</si>
  <si>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</si>
  <si>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</si>
  <si>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</si>
  <si>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</si>
  <si>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</si>
  <si>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</si>
  <si>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</si>
  <si>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</si>
  <si>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</si>
  <si>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</si>
  <si>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</si>
  <si>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</si>
  <si>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</si>
  <si>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</si>
  <si>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</si>
  <si>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</si>
  <si>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</si>
  <si>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</si>
  <si>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</si>
  <si>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</si>
  <si>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</si>
  <si>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</si>
  <si>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</si>
  <si>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</si>
  <si>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</si>
  <si>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</si>
  <si>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</si>
  <si>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</si>
  <si>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</si>
  <si>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</si>
  <si>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</si>
  <si>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</si>
  <si>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</si>
  <si>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</si>
  <si>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</si>
  <si>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</si>
  <si>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</si>
  <si>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</si>
  <si>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</si>
  <si>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</si>
  <si>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</si>
  <si>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</si>
  <si>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</si>
  <si>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</si>
  <si>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</si>
  <si>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</si>
  <si>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</si>
  <si>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</si>
  <si>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</si>
  <si>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</si>
  <si>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</si>
  <si>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</si>
  <si>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</si>
  <si>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</si>
  <si>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</si>
  <si>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</si>
  <si>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</si>
  <si>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</si>
  <si>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</si>
  <si>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</si>
  <si>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</si>
  <si>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</si>
  <si>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</si>
  <si>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</si>
  <si>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</si>
  <si>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</si>
  <si>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</si>
  <si>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</si>
  <si>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</si>
  <si>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</si>
  <si>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</si>
  <si>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</si>
  <si>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</si>
  <si>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</si>
  <si>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</si>
  <si>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</si>
  <si>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</si>
  <si>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</si>
  <si>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</si>
  <si>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</si>
  <si>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</si>
  <si>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</si>
  <si>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</si>
  <si>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</si>
  <si>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</si>
  <si>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</si>
  <si>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</si>
  <si>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</si>
  <si>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</si>
  <si>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</si>
  <si>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</si>
  <si>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</si>
  <si>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</si>
  <si>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</si>
  <si>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</si>
  <si>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</si>
  <si>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</si>
  <si>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</si>
  <si>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</si>
  <si>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</si>
  <si>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</si>
  <si>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</si>
  <si>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</si>
  <si>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</si>
  <si>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</si>
  <si>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</si>
  <si>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</si>
  <si>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</si>
  <si>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</si>
  <si>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</si>
  <si>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</si>
  <si>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</si>
  <si>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</si>
  <si>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</si>
  <si>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</si>
  <si>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</si>
  <si>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</si>
  <si>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</si>
  <si>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</si>
  <si>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</si>
  <si>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</si>
  <si>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</si>
  <si>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</si>
  <si>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</si>
  <si>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</si>
  <si>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</si>
  <si>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</si>
  <si>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</si>
  <si>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</si>
  <si>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</si>
  <si>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</si>
  <si>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</si>
  <si>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</si>
  <si>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</si>
  <si>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</si>
  <si>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</si>
  <si>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</si>
  <si>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</si>
  <si>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</si>
  <si>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</si>
  <si>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</si>
  <si>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</si>
  <si>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</si>
  <si>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</si>
  <si>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</si>
  <si>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</si>
  <si>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</si>
  <si>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</si>
  <si>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</si>
  <si>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</si>
  <si>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</si>
  <si>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</si>
  <si>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</si>
  <si>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</si>
  <si>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</si>
  <si>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</si>
  <si>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</si>
  <si>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</si>
  <si>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</si>
  <si>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</si>
  <si>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</si>
  <si>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</si>
  <si>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</si>
  <si>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</si>
  <si>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</si>
  <si>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</si>
  <si>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</si>
  <si>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</si>
  <si>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</si>
  <si>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</si>
  <si>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</si>
  <si>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</si>
  <si>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</si>
  <si>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</si>
  <si>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</si>
  <si>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</si>
  <si>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</si>
  <si>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</si>
  <si>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</si>
  <si>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</si>
  <si>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</si>
  <si>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</si>
  <si>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</si>
  <si>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</si>
  <si>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</si>
  <si>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</si>
  <si>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</si>
  <si>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</si>
  <si>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</si>
  <si>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</si>
  <si>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</si>
  <si>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</si>
  <si>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</si>
  <si>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</si>
  <si>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</si>
  <si>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</si>
  <si>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</si>
  <si>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</si>
  <si>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</si>
  <si>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</si>
  <si>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</si>
  <si>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</si>
  <si>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</si>
  <si>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</si>
  <si>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</si>
  <si>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</si>
  <si>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</si>
  <si>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</si>
  <si>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</si>
  <si>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</si>
  <si>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</si>
  <si>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</si>
  <si>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</si>
  <si>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</si>
  <si>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</si>
  <si>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</si>
  <si>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</si>
  <si>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</si>
  <si>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</si>
  <si>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</si>
  <si>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</si>
  <si>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</si>
  <si>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</si>
  <si>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</si>
  <si>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</si>
  <si>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</si>
  <si>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</si>
  <si>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</si>
  <si>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</si>
  <si>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</si>
  <si>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</si>
  <si>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</si>
  <si>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</si>
  <si>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</si>
  <si>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</si>
  <si>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</si>
  <si>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</si>
  <si>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</si>
  <si>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</si>
  <si>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</si>
  <si>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</si>
  <si>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</si>
  <si>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</si>
  <si>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</si>
  <si>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</si>
  <si>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</si>
  <si>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</si>
  <si>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</si>
  <si>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</si>
  <si>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</si>
  <si>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</si>
  <si>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</si>
  <si>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</si>
  <si>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</si>
  <si>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</si>
  <si>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</si>
  <si>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</si>
  <si>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</si>
  <si>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</si>
  <si>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</si>
  <si>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</si>
  <si>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</si>
  <si>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</si>
  <si>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</si>
  <si>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</si>
  <si>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</si>
  <si>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</si>
  <si>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</si>
  <si>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</si>
  <si>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</si>
  <si>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</si>
  <si>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</si>
  <si>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</si>
  <si>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</si>
  <si>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</si>
  <si>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</si>
  <si>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</si>
  <si>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</si>
  <si>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</si>
  <si>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</si>
  <si>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</si>
  <si>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</si>
  <si>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</si>
  <si>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</si>
  <si>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</si>
  <si>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</si>
  <si>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</si>
  <si>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</si>
  <si>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</si>
  <si>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</si>
  <si>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</si>
  <si>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</si>
  <si>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</si>
  <si>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</si>
  <si>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</si>
  <si>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</si>
  <si>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</si>
  <si>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</si>
  <si>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</si>
  <si>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</si>
  <si>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</si>
  <si>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</si>
  <si>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</si>
  <si>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</si>
  <si>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</si>
  <si>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</si>
  <si>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</si>
  <si>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</si>
  <si>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</si>
  <si>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</si>
  <si>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</si>
  <si>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</si>
  <si>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</si>
  <si>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</si>
  <si>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</si>
  <si>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</si>
  <si>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</si>
  <si>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</si>
  <si>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</si>
  <si>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</si>
  <si>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</si>
  <si>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</si>
  <si>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</si>
  <si>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</si>
  <si>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</si>
  <si>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</si>
  <si>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</si>
  <si>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</si>
  <si>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</si>
  <si>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</si>
  <si>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</si>
  <si>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</si>
  <si>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</si>
  <si>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</si>
  <si>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</si>
  <si>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</si>
  <si>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</si>
  <si>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</si>
  <si>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</si>
  <si>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</si>
  <si>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</si>
  <si>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</si>
  <si>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</si>
  <si>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</si>
  <si>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</si>
  <si>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</si>
  <si>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</si>
  <si>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</si>
  <si>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</si>
  <si>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</si>
  <si>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</si>
  <si>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</si>
  <si>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</si>
  <si>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</si>
  <si>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</si>
  <si>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</si>
  <si>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</si>
  <si>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</si>
  <si>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</si>
  <si>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</si>
  <si>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</si>
  <si>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</si>
  <si>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</si>
  <si>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</si>
  <si>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</si>
  <si>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</si>
  <si>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</si>
  <si>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</si>
  <si>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</si>
  <si>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</si>
  <si>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</si>
  <si>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</si>
  <si>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</si>
  <si>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</si>
  <si>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</si>
  <si>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</si>
  <si>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</si>
  <si>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</si>
  <si>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</si>
  <si>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</si>
  <si>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</si>
  <si>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</si>
  <si>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</si>
  <si>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</si>
  <si>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</si>
  <si>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</si>
  <si>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</si>
  <si>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</si>
  <si>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</si>
  <si>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</si>
  <si>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</si>
  <si>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</si>
  <si>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</si>
  <si>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</si>
  <si>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</si>
  <si>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</si>
  <si>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</si>
  <si>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</si>
  <si>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</si>
  <si>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</si>
  <si>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</si>
  <si>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</si>
  <si>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</si>
  <si>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</si>
  <si>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</si>
  <si>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</si>
  <si>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</si>
  <si>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</si>
  <si>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</si>
  <si>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</si>
  <si>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</si>
  <si>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</si>
  <si>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</si>
  <si>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</si>
  <si>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</si>
  <si>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</si>
  <si>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</si>
  <si>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</si>
  <si>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</si>
  <si>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</si>
  <si>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</si>
  <si>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</si>
  <si>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</si>
  <si>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</si>
  <si>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</si>
  <si>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</si>
  <si>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</si>
  <si>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</si>
  <si>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</si>
  <si>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</si>
  <si>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</si>
  <si>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</si>
  <si>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</si>
  <si>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</si>
  <si>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</si>
  <si>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</si>
  <si>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</si>
  <si>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</si>
  <si>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</si>
  <si>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</si>
  <si>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</si>
  <si>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</si>
  <si>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</si>
  <si>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</si>
  <si>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</si>
  <si>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</si>
  <si>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</si>
  <si>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</si>
  <si>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</si>
  <si>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</si>
  <si>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</si>
  <si>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</si>
  <si>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</si>
  <si>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</si>
  <si>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</si>
  <si>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</si>
  <si>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</si>
  <si>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</si>
  <si>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</si>
  <si>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</si>
  <si>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</si>
  <si>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</si>
  <si>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</si>
  <si>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</si>
  <si>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</si>
  <si>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</si>
  <si>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</si>
  <si>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</si>
  <si>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</si>
  <si>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</si>
  <si>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</si>
  <si>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</si>
  <si>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</si>
  <si>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</si>
  <si>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</si>
  <si>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</si>
  <si>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</si>
  <si>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</si>
  <si>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</si>
  <si>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</si>
  <si>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</si>
  <si>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</si>
  <si>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</si>
  <si>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</si>
  <si>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</si>
  <si>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</si>
  <si>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</si>
  <si>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</si>
  <si>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</si>
  <si>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</si>
  <si>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</si>
  <si>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</si>
  <si>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</si>
  <si>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</si>
  <si>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</si>
  <si>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</si>
  <si>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</si>
  <si>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</si>
  <si>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</si>
  <si>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</si>
  <si>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</si>
  <si>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</si>
  <si>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</si>
  <si>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</si>
  <si>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</si>
  <si>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</si>
  <si>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</si>
  <si>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</si>
  <si>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</si>
  <si>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</si>
  <si>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</si>
  <si>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</si>
  <si>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</si>
  <si>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</si>
  <si>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</si>
  <si>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</si>
  <si>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</si>
  <si>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</si>
  <si>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</si>
  <si>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</si>
  <si>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</si>
  <si>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</si>
  <si>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</si>
  <si>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</si>
  <si>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</si>
  <si>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</si>
  <si>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</si>
  <si>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</si>
  <si>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</si>
  <si>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</si>
  <si>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</si>
  <si>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</si>
  <si>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</si>
  <si>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</si>
  <si>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</si>
  <si>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</si>
  <si>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</si>
  <si>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</si>
  <si>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</si>
  <si>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</si>
  <si>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</si>
  <si>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</si>
  <si>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</si>
  <si>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</si>
  <si>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</si>
  <si>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</si>
  <si>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</si>
  <si>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</si>
  <si>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</si>
  <si>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</si>
  <si>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</si>
  <si>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</si>
  <si>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</si>
  <si>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</si>
  <si>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</si>
  <si>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</si>
  <si>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</si>
  <si>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</si>
  <si>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</si>
  <si>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</si>
  <si>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</si>
  <si>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</si>
  <si>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</si>
  <si>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</si>
  <si>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</si>
  <si>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</si>
  <si>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</si>
  <si>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</si>
  <si>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</si>
  <si>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</si>
  <si>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</si>
  <si>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</si>
  <si>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</si>
  <si>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</si>
  <si>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</si>
  <si>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</si>
  <si>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</si>
  <si>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</si>
  <si>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</si>
  <si>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</si>
  <si>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</si>
  <si>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</si>
  <si>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</si>
  <si>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</si>
  <si>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</si>
  <si>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</si>
  <si>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</si>
  <si>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</si>
  <si>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</si>
  <si>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</si>
  <si>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</si>
  <si>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</si>
  <si>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</si>
  <si>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</si>
  <si>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</si>
  <si>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</si>
  <si>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</si>
  <si>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</si>
  <si>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</si>
  <si>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</si>
  <si>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</si>
  <si>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</si>
  <si>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</si>
  <si>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</si>
  <si>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</si>
  <si>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</si>
  <si>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</si>
  <si>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</si>
  <si>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</si>
  <si>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</si>
  <si>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</si>
  <si>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</si>
  <si>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</si>
  <si>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</si>
  <si>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</si>
  <si>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</si>
  <si>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</si>
  <si>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</si>
  <si>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</si>
  <si>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</si>
  <si>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</si>
  <si>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</si>
  <si>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</si>
  <si>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</si>
  <si>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</si>
  <si>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</si>
  <si>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</si>
  <si>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</si>
  <si>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</si>
  <si>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</si>
  <si>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</si>
  <si>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</si>
  <si>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</si>
  <si>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</si>
  <si>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</si>
  <si>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</si>
  <si>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</si>
  <si>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</si>
  <si>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</si>
  <si>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</si>
  <si>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</si>
  <si>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</si>
  <si>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</si>
  <si>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</si>
  <si>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</si>
  <si>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</si>
  <si>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</si>
  <si>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</si>
  <si>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</si>
  <si>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</si>
  <si>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</si>
  <si>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</si>
  <si>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</si>
  <si>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</si>
  <si>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</si>
  <si>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</si>
  <si>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</si>
  <si>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</si>
  <si>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</si>
  <si>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</si>
  <si>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</si>
  <si>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</si>
  <si>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</si>
  <si>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</si>
  <si>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</si>
  <si>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</si>
  <si>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</si>
  <si>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</si>
  <si>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</si>
  <si>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</si>
  <si>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</si>
  <si>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</si>
  <si>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</si>
  <si>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</si>
  <si>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</si>
  <si>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</si>
  <si>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</si>
  <si>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</si>
  <si>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</si>
  <si>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</si>
  <si>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</si>
  <si>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</si>
  <si>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</si>
  <si>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</si>
  <si>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</si>
  <si>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</si>
  <si>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</si>
  <si>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</si>
  <si>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</si>
  <si>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</si>
  <si>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</si>
  <si>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</si>
  <si>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</si>
  <si>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</si>
  <si>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</si>
  <si>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</si>
  <si>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</si>
  <si>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</si>
  <si>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</si>
  <si>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</si>
  <si>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</si>
  <si>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</si>
  <si>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</si>
  <si>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</si>
  <si>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</si>
  <si>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</si>
  <si>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</si>
  <si>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</si>
  <si>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</si>
  <si>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</si>
  <si>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</si>
  <si>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</si>
  <si>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</si>
  <si>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</si>
  <si>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</si>
  <si>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</si>
  <si>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</si>
  <si>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</si>
  <si>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</si>
  <si>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</si>
  <si>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</si>
  <si>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</si>
  <si>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</si>
  <si>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</si>
  <si>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</si>
  <si>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</si>
  <si>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</si>
  <si>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</si>
  <si>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</si>
  <si>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</si>
  <si>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</si>
  <si>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</si>
  <si>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</si>
  <si>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</si>
  <si>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</si>
  <si>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</si>
  <si>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</si>
  <si>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</si>
  <si>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</si>
  <si>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</si>
  <si>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</si>
  <si>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</si>
  <si>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</si>
  <si>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</si>
  <si>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</si>
  <si>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</si>
  <si>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</si>
  <si>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</si>
  <si>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</si>
  <si>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</si>
  <si>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</si>
  <si>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</si>
  <si>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</si>
  <si>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</si>
  <si>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</si>
  <si>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</si>
  <si>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</si>
  <si>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</si>
  <si>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</si>
  <si>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</si>
  <si>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</si>
  <si>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</si>
  <si>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</si>
  <si>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</si>
  <si>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</si>
  <si>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</si>
  <si>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</si>
  <si>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</si>
  <si>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</si>
  <si>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</si>
  <si>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</si>
  <si>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</si>
  <si>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</si>
  <si>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</si>
  <si>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</si>
  <si>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</si>
  <si>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</si>
  <si>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</si>
  <si>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</si>
  <si>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</si>
  <si>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</si>
  <si>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</si>
  <si>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</si>
  <si>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</si>
  <si>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</si>
  <si>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</si>
  <si>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</si>
  <si>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</si>
  <si>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</si>
  <si>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</si>
  <si>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</si>
  <si>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</si>
  <si>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</si>
  <si>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</si>
  <si>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</si>
  <si>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</si>
  <si>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</si>
  <si>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</si>
  <si>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</si>
  <si>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</si>
  <si>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</si>
  <si>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</si>
  <si>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</si>
  <si>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</si>
  <si>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</si>
  <si>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</si>
  <si>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</si>
  <si>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</si>
  <si>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</si>
  <si>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</si>
  <si>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</si>
  <si>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</si>
  <si>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</si>
  <si>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</si>
  <si>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</si>
  <si>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</si>
  <si>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</si>
  <si>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</si>
  <si>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</si>
  <si>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</si>
  <si>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</si>
  <si>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</si>
  <si>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</si>
  <si>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</si>
  <si>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</si>
  <si>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</si>
  <si>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</si>
  <si>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</si>
  <si>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</si>
  <si>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</si>
  <si>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</si>
  <si>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</si>
  <si>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</si>
  <si>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</si>
  <si>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</si>
  <si>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</si>
  <si>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</si>
  <si>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</si>
  <si>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</si>
  <si>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</si>
  <si>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</si>
  <si>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</si>
  <si>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</si>
  <si>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</si>
  <si>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</si>
  <si>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</si>
  <si>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</si>
  <si>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</si>
  <si>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</si>
  <si>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</si>
  <si>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</si>
  <si>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</si>
  <si>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</si>
  <si>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</si>
  <si>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</si>
  <si>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</si>
  <si>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</si>
  <si>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</si>
  <si>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</si>
  <si>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</si>
  <si>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</si>
  <si>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</si>
  <si>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</si>
  <si>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</si>
  <si>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</si>
  <si>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</si>
  <si>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</si>
  <si>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</si>
  <si>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</si>
  <si>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</si>
  <si>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</si>
  <si>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</si>
  <si>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</si>
  <si>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</si>
  <si>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</si>
  <si>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</si>
  <si>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</si>
  <si>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</si>
  <si>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</si>
  <si>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</si>
  <si>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</si>
  <si>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</si>
  <si>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</si>
  <si>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</si>
  <si>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</si>
  <si>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</si>
  <si>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</si>
  <si>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</si>
  <si>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</si>
  <si>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</si>
  <si>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</si>
  <si>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</si>
  <si>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</si>
  <si>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</si>
  <si>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</si>
  <si>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</si>
  <si>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</si>
  <si>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</si>
  <si>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</si>
  <si>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</si>
  <si>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</si>
  <si>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</si>
  <si>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</si>
  <si>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</si>
  <si>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</si>
  <si>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</si>
  <si>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</si>
  <si>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</si>
  <si>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</si>
  <si>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</si>
  <si>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</si>
  <si>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</si>
  <si>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</si>
  <si>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</si>
  <si>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</si>
  <si>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</si>
  <si>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</si>
  <si>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</si>
  <si>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</si>
  <si>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</si>
  <si>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</si>
  <si>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</si>
  <si>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</si>
  <si>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</si>
  <si>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</si>
  <si>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</si>
  <si>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</si>
  <si>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</si>
  <si>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</si>
  <si>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</si>
  <si>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</si>
  <si>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</si>
  <si>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</si>
  <si>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</si>
  <si>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</si>
  <si>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</si>
  <si>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</si>
  <si>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</si>
  <si>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</si>
  <si>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</si>
  <si>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</si>
  <si>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</si>
  <si>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</si>
  <si>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</si>
  <si>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</si>
  <si>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</si>
  <si>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</si>
  <si>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</si>
  <si>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</si>
  <si>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</si>
  <si>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</si>
  <si>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</si>
  <si>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</si>
  <si>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</si>
  <si>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</si>
  <si>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</si>
  <si>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</si>
  <si>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</si>
  <si>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</si>
  <si>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</si>
  <si>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</si>
  <si>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</si>
  <si>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</si>
  <si>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</si>
  <si>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</si>
  <si>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</si>
  <si>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</si>
  <si>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</si>
  <si>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</si>
  <si>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</si>
  <si>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</si>
  <si>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</si>
  <si>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</si>
  <si>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</si>
  <si>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</si>
  <si>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</si>
  <si>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</si>
  <si>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</si>
  <si>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</si>
  <si>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</si>
  <si>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</si>
  <si>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</si>
  <si>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</si>
  <si>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</si>
  <si>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</si>
  <si>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</si>
  <si>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</si>
  <si>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</si>
  <si>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</si>
  <si>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</si>
  <si>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</si>
  <si>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</si>
  <si>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</si>
  <si>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</si>
  <si>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</si>
  <si>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</si>
  <si>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</si>
  <si>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</si>
  <si>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</si>
  <si>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</si>
  <si>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</si>
  <si>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</si>
  <si>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</si>
  <si>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</si>
  <si>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</si>
  <si>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</si>
  <si>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</si>
  <si>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</si>
  <si>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</si>
  <si>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</si>
  <si>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</si>
  <si>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</si>
  <si>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</si>
  <si>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</si>
  <si>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</si>
  <si>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</si>
  <si>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</si>
  <si>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</si>
  <si>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</si>
  <si>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</si>
  <si>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</si>
  <si>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</si>
  <si>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</si>
  <si>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</si>
  <si>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</si>
  <si>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</si>
  <si>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</si>
  <si>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</si>
  <si>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</si>
  <si>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</si>
  <si>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</si>
  <si>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</si>
  <si>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</si>
  <si>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</si>
  <si>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</si>
  <si>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</si>
  <si>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</si>
  <si>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</si>
  <si>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</si>
  <si>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</si>
  <si>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</si>
  <si>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</si>
  <si>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</si>
  <si>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</si>
  <si>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</si>
  <si>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</si>
  <si>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</si>
  <si>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</si>
  <si>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</si>
  <si>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</si>
  <si>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</si>
  <si>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</si>
  <si>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</si>
  <si>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</si>
  <si>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</si>
  <si>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</si>
  <si>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</si>
  <si>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</si>
  <si>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</si>
  <si>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</si>
  <si>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</si>
  <si>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</si>
  <si>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</si>
  <si>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</si>
  <si>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</si>
  <si>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</si>
  <si>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</si>
  <si>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</si>
  <si>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</si>
  <si>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</si>
  <si>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</si>
  <si>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</si>
  <si>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</si>
  <si>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</si>
  <si>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</si>
  <si>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</si>
  <si>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</si>
  <si>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</si>
  <si>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</si>
  <si>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</si>
  <si>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</si>
  <si>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</si>
  <si>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</si>
  <si>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</si>
  <si>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</si>
  <si>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</si>
  <si>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</si>
  <si>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</si>
  <si>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</si>
  <si>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</si>
  <si>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</si>
  <si>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</si>
  <si>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</si>
  <si>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</si>
  <si>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</si>
  <si>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</si>
  <si>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</si>
  <si>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</si>
  <si>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</si>
  <si>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</si>
  <si>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</si>
  <si>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</si>
  <si>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</si>
  <si>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</si>
  <si>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</si>
  <si>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</si>
  <si>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</si>
  <si>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</si>
  <si>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</si>
  <si>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</si>
  <si>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</si>
  <si>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</si>
  <si>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</si>
  <si>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</si>
  <si>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</si>
  <si>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</si>
  <si>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</si>
  <si>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</si>
  <si>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</si>
  <si>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</si>
  <si>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</si>
  <si>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</si>
  <si>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</si>
  <si>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</si>
  <si>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</si>
  <si>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</si>
  <si>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</si>
  <si>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</si>
  <si>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</si>
  <si>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</si>
  <si>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</si>
  <si>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</si>
  <si>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</si>
  <si>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</si>
  <si>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</si>
  <si>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</si>
  <si>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</si>
  <si>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</si>
  <si>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</si>
  <si>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</si>
  <si>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</si>
  <si>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</si>
  <si>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</si>
  <si>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</si>
  <si>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</si>
  <si>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</si>
  <si>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</si>
  <si>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</si>
  <si>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</si>
  <si>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</si>
  <si>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</si>
  <si>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</si>
  <si>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</si>
  <si>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</si>
  <si>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</si>
  <si>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</si>
  <si>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</si>
  <si>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</si>
  <si>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</si>
  <si>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</si>
  <si>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</si>
  <si>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</si>
  <si>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</si>
  <si>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</si>
  <si>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</si>
  <si>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</si>
  <si>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</si>
  <si>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</si>
  <si>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</si>
  <si>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</si>
  <si>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</si>
  <si>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</si>
  <si>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</si>
  <si>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</si>
  <si>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</si>
  <si>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</si>
  <si>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</si>
  <si>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</si>
  <si>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</si>
  <si>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</si>
  <si>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</si>
  <si>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</si>
  <si>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</si>
  <si>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</si>
  <si>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</si>
  <si>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</si>
  <si>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</si>
  <si>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</si>
  <si>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</si>
  <si>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</si>
  <si>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</si>
  <si>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</si>
  <si>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</si>
  <si>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</si>
  <si>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</si>
  <si>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</si>
  <si>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</si>
  <si>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</si>
  <si>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</si>
  <si>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</si>
  <si>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</si>
  <si>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</si>
  <si>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</si>
  <si>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</si>
  <si>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</si>
  <si>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</si>
  <si>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</si>
  <si>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</si>
  <si>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</si>
  <si>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</si>
  <si>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</si>
  <si>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</si>
  <si>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</si>
  <si>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</si>
  <si>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</si>
  <si>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</si>
  <si>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</si>
  <si>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</si>
  <si>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</si>
  <si>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</si>
  <si>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</si>
  <si>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</si>
  <si>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</si>
  <si>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</si>
  <si>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</si>
  <si>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</si>
  <si>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</si>
  <si>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</si>
  <si>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</si>
  <si>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</si>
  <si>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</si>
  <si>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</si>
  <si>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</si>
  <si>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</si>
  <si>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</si>
  <si>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</si>
  <si>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</si>
  <si>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</si>
  <si>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</si>
  <si>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</si>
  <si>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</si>
  <si>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</si>
  <si>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</si>
  <si>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</si>
  <si>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</si>
  <si>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</si>
  <si>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</si>
  <si>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</si>
  <si>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</si>
  <si>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</si>
  <si>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</si>
  <si>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</si>
  <si>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</si>
  <si>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</si>
  <si>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</si>
  <si>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</si>
  <si>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</si>
  <si>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</si>
  <si>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</si>
  <si>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</si>
  <si>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</si>
  <si>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</si>
  <si>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</si>
  <si>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</si>
  <si>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</si>
  <si>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</si>
  <si>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</si>
  <si>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</si>
  <si>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</si>
  <si>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</si>
  <si>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</si>
  <si>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</si>
  <si>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</si>
  <si>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</si>
  <si>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</si>
  <si>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</si>
  <si>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</si>
  <si>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</si>
  <si>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</si>
  <si>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</si>
  <si>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</si>
  <si>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</si>
  <si>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</si>
  <si>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</si>
  <si>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</si>
  <si>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</si>
  <si>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</si>
  <si>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</si>
  <si>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</si>
  <si>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</si>
  <si>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</si>
  <si>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</si>
  <si>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</si>
  <si>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</si>
  <si>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</si>
  <si>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</si>
  <si>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</si>
  <si>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</si>
  <si>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</si>
  <si>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</si>
  <si>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</si>
  <si>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</si>
  <si>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</si>
  <si>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</si>
  <si>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</si>
  <si>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</si>
  <si>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</si>
  <si>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</si>
  <si>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</si>
  <si>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</si>
  <si>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</si>
  <si>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</si>
  <si>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</si>
  <si>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</si>
  <si>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</si>
  <si>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</si>
  <si>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</si>
  <si>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</si>
  <si>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</si>
  <si>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</si>
  <si>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</si>
  <si>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</si>
  <si>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</si>
  <si>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</si>
  <si>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</si>
  <si>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</si>
  <si>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</si>
  <si>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</si>
  <si>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</si>
  <si>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</si>
  <si>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</si>
  <si>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</si>
  <si>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</si>
  <si>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</si>
  <si>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</si>
  <si>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</si>
  <si>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theater</t>
  </si>
  <si>
    <t>technology</t>
  </si>
  <si>
    <t>publishing</t>
  </si>
  <si>
    <t>music</t>
  </si>
  <si>
    <t>journalism</t>
  </si>
  <si>
    <t>games</t>
  </si>
  <si>
    <t>food</t>
  </si>
  <si>
    <t>photography</t>
  </si>
  <si>
    <t>shorts</t>
  </si>
  <si>
    <t>science fiction</t>
  </si>
  <si>
    <t>drama</t>
  </si>
  <si>
    <t>documentary</t>
  </si>
  <si>
    <t>animation</t>
  </si>
  <si>
    <t>radio &amp; podcasts</t>
  </si>
  <si>
    <t>Row Labels</t>
  </si>
  <si>
    <t>Grand Total</t>
  </si>
  <si>
    <t>Column Labels</t>
  </si>
  <si>
    <t>(All)</t>
  </si>
  <si>
    <t>Count of name</t>
  </si>
  <si>
    <t>Date Created Conversion</t>
  </si>
  <si>
    <t>Date Ended Conversion</t>
  </si>
  <si>
    <t>Goal</t>
  </si>
  <si>
    <t>Number Successful</t>
  </si>
  <si>
    <t>Number Failed</t>
  </si>
  <si>
    <t>Number Canceled</t>
  </si>
  <si>
    <t>Total Projects</t>
  </si>
  <si>
    <t>Percentage Successful</t>
  </si>
  <si>
    <t>Percentage 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</si>
  <si>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</si>
  <si>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</si>
  <si>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</si>
  <si>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</si>
  <si>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</si>
  <si>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</si>
  <si>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</si>
  <si>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</si>
  <si>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</si>
  <si>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</si>
  <si>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</si>
  <si>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</si>
  <si>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</si>
  <si>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</si>
  <si>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</si>
  <si>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</si>
  <si>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Unsuccessful (Failed + Canceled)</t>
  </si>
  <si>
    <t>Mean</t>
  </si>
  <si>
    <t>Median</t>
  </si>
  <si>
    <t>Minimum</t>
  </si>
  <si>
    <t>Maximum</t>
  </si>
  <si>
    <t>Variance</t>
  </si>
  <si>
    <t>Standard Dev.</t>
  </si>
  <si>
    <t>Backers_Count</t>
  </si>
  <si>
    <t>State</t>
  </si>
  <si>
    <t>Jan</t>
  </si>
  <si>
    <t>Feb</t>
  </si>
  <si>
    <t>Mar</t>
  </si>
  <si>
    <t>Apr</t>
  </si>
  <si>
    <t>May</t>
  </si>
  <si>
    <t>Jun</t>
  </si>
  <si>
    <t>Jul</t>
  </si>
  <si>
    <t>Aug</t>
  </si>
  <si>
    <t>Sep</t>
  </si>
  <si>
    <t>Oct</t>
  </si>
  <si>
    <t>Nov</t>
  </si>
  <si>
    <t>Dec</t>
  </si>
  <si>
    <t>Years</t>
  </si>
  <si>
    <t>Count of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</si>
</sst>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rgb="FF9C0006"/>
      <name val="Calibri"/>
      <family val="2"/>
      <scheme val="minor"/>
    </font>
    <font>
      <sz val="8"/>
      <name val="Calibri"/>
      <family val="2"/>
      <scheme val="minor"/>
    </font>
  </fonts>
  <fills count="3">
    <fill>
      <patternFill patternType="none"/>
    </fill>
    <fill>
      <patternFill patternType="gray125"/>
    </fill>
    <fill>
      <patternFill patternType="solid">
        <fgColor rgb="FFFFC7CE"/>
      </patternFill>
    </fill>
  </fills>
  <borders count="1">
    <border>
      <left/>
      <right/>
      <top/>
      <bottom/>
      <diagonal/>
    </border>
  </borders>
  <cellStyleXfs count="3">
    <xf numFmtId="0" fontId="0" fillId="0" borderId="0"/>
    <xf numFmtId="9" fontId="2" fillId="0" borderId="0" applyFont="0" applyFill="0" applyBorder="0" applyAlignment="0" applyProtection="0"/>
    <xf numFmtId="0" fontId="3" fillId="2" borderId="0" applyNumberFormat="0" applyBorder="0" applyAlignment="0" applyProtection="0"/>
  </cellStyleXfs>
  <cellXfs count="1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3" fillId="2" borderId="0" xfId="2"/>
    <xf numFmtId="0" fontId="0" fillId="0" borderId="0" xfId="0" pivotButton="1"/>
    <xf numFmtId="0" fontId="0" fillId="0" borderId="0" xfId="0" applyAlignment="1">
      <alignment horizontal="left"/>
    </xf>
    <xf numFmtId="0" fontId="0" fillId="0" borderId="0" xfId="0" applyNumberFormat="1"/>
    <xf numFmtId="9" fontId="0" fillId="0" borderId="0" xfId="1" applyFont="1"/>
    <xf numFmtId="14" fontId="0" fillId="0" borderId="0" xfId="0" applyNumberFormat="1"/>
    <xf numFmtId="0" fontId="1" fillId="0" borderId="0" xfId="0" applyFont="1"/>
    <xf numFmtId="14" fontId="0" fillId="0" borderId="0" xfId="0" applyNumberFormat="1" applyAlignment="1">
      <alignment horizontal="left"/>
    </xf>
  </cellXfs>
  <cellStyles count="3">
    <cellStyle name="Bad" xfId="2" builtinId="27"/>
    <cellStyle name="Normal" xfId="0" builtinId="0"/>
    <cellStyle name="Percent" xfId="1" builtinId="5"/>
  </cellStyles>
  <dxfs count="16">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00B0F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Pivot Table!PivotTable1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Pivot Table'!$B$3:$B$4</c:f>
              <c:strCache>
                <c:ptCount val="1"/>
                <c:pt idx="0">
                  <c:v>canceled</c:v>
                </c:pt>
              </c:strCache>
            </c:strRef>
          </c:tx>
          <c:spPr>
            <a:solidFill>
              <a:schemeClr val="accent1"/>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0A02-46A0-AD03-09B918C5FFD5}"/>
            </c:ext>
          </c:extLst>
        </c:ser>
        <c:ser>
          <c:idx val="1"/>
          <c:order val="1"/>
          <c:tx>
            <c:strRef>
              <c:f>'Category Pivot Table'!$C$3:$C$4</c:f>
              <c:strCache>
                <c:ptCount val="1"/>
                <c:pt idx="0">
                  <c:v>failed</c:v>
                </c:pt>
              </c:strCache>
            </c:strRef>
          </c:tx>
          <c:spPr>
            <a:solidFill>
              <a:schemeClr val="accent2"/>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A02-46A0-AD03-09B918C5FFD5}"/>
            </c:ext>
          </c:extLst>
        </c:ser>
        <c:ser>
          <c:idx val="2"/>
          <c:order val="2"/>
          <c:tx>
            <c:strRef>
              <c:f>'Category Pivot Table'!$D$3:$D$4</c:f>
              <c:strCache>
                <c:ptCount val="1"/>
                <c:pt idx="0">
                  <c:v>live</c:v>
                </c:pt>
              </c:strCache>
            </c:strRef>
          </c:tx>
          <c:spPr>
            <a:solidFill>
              <a:schemeClr val="accent3"/>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Table'!$D$5:$D$14</c:f>
              <c:numCache>
                <c:formatCode>General</c:formatCode>
                <c:ptCount val="9"/>
                <c:pt idx="1">
                  <c:v>6</c:v>
                </c:pt>
                <c:pt idx="4">
                  <c:v>20</c:v>
                </c:pt>
                <c:pt idx="8">
                  <c:v>24</c:v>
                </c:pt>
              </c:numCache>
            </c:numRef>
          </c:val>
          <c:extLst>
            <c:ext xmlns:c16="http://schemas.microsoft.com/office/drawing/2014/chart" uri="{C3380CC4-5D6E-409C-BE32-E72D297353CC}">
              <c16:uniqueId val="{00000002-0A02-46A0-AD03-09B918C5FFD5}"/>
            </c:ext>
          </c:extLst>
        </c:ser>
        <c:ser>
          <c:idx val="3"/>
          <c:order val="3"/>
          <c:tx>
            <c:strRef>
              <c:f>'Category Pivot Table'!$E$3:$E$4</c:f>
              <c:strCache>
                <c:ptCount val="1"/>
                <c:pt idx="0">
                  <c:v>successful</c:v>
                </c:pt>
              </c:strCache>
            </c:strRef>
          </c:tx>
          <c:spPr>
            <a:solidFill>
              <a:schemeClr val="accent4"/>
            </a:solidFill>
            <a:ln>
              <a:noFill/>
            </a:ln>
            <a:effectLst/>
          </c:spPr>
          <c:invertIfNegative val="0"/>
          <c:cat>
            <c:strRef>
              <c:f>'Category Pivot 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 Table'!$E$5:$E$14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0A02-46A0-AD03-09B918C5FFD5}"/>
            </c:ext>
          </c:extLst>
        </c:ser>
        <c:dLbls>
          <c:showLegendKey val="0"/>
          <c:showVal val="0"/>
          <c:showCatName val="0"/>
          <c:showSerName val="0"/>
          <c:showPercent val="0"/>
          <c:showBubbleSize val="0"/>
        </c:dLbls>
        <c:gapWidth val="150"/>
        <c:overlap val="100"/>
        <c:axId val="907719680"/>
        <c:axId val="907720512"/>
      </c:barChart>
      <c:catAx>
        <c:axId val="907719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512"/>
        <c:crosses val="autoZero"/>
        <c:auto val="1"/>
        <c:lblAlgn val="ctr"/>
        <c:lblOffset val="100"/>
        <c:noMultiLvlLbl val="0"/>
      </c:catAx>
      <c:valAx>
        <c:axId val="90772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19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Pivot Table!PivotTable2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Pivot Table'!$B$4:$B$5</c:f>
              <c:strCache>
                <c:ptCount val="1"/>
                <c:pt idx="0">
                  <c:v>canceled</c:v>
                </c:pt>
              </c:strCache>
            </c:strRef>
          </c:tx>
          <c:spPr>
            <a:solidFill>
              <a:schemeClr val="accent1"/>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22E0-4D72-9243-53F18F00281E}"/>
            </c:ext>
          </c:extLst>
        </c:ser>
        <c:ser>
          <c:idx val="1"/>
          <c:order val="1"/>
          <c:tx>
            <c:strRef>
              <c:f>'Subcategory Pivot Table'!$C$4:$C$5</c:f>
              <c:strCache>
                <c:ptCount val="1"/>
                <c:pt idx="0">
                  <c:v>failed</c:v>
                </c:pt>
              </c:strCache>
            </c:strRef>
          </c:tx>
          <c:spPr>
            <a:solidFill>
              <a:schemeClr val="accent2"/>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22E0-4D72-9243-53F18F00281E}"/>
            </c:ext>
          </c:extLst>
        </c:ser>
        <c:ser>
          <c:idx val="2"/>
          <c:order val="2"/>
          <c:tx>
            <c:strRef>
              <c:f>'Subcategory Pivot Table'!$D$4:$D$5</c:f>
              <c:strCache>
                <c:ptCount val="1"/>
                <c:pt idx="0">
                  <c:v>live</c:v>
                </c:pt>
              </c:strCache>
            </c:strRef>
          </c:tx>
          <c:spPr>
            <a:solidFill>
              <a:schemeClr val="accent3"/>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22E0-4D72-9243-53F18F00281E}"/>
            </c:ext>
          </c:extLst>
        </c:ser>
        <c:ser>
          <c:idx val="3"/>
          <c:order val="3"/>
          <c:tx>
            <c:strRef>
              <c:f>'Subcategory Pivot Table'!$E$4:$E$5</c:f>
              <c:strCache>
                <c:ptCount val="1"/>
                <c:pt idx="0">
                  <c:v>successful</c:v>
                </c:pt>
              </c:strCache>
            </c:strRef>
          </c:tx>
          <c:spPr>
            <a:solidFill>
              <a:schemeClr val="accent4"/>
            </a:solidFill>
            <a:ln>
              <a:noFill/>
            </a:ln>
            <a:effectLst/>
          </c:spPr>
          <c:invertIfNegative val="0"/>
          <c:cat>
            <c:strRef>
              <c:f>'Subcategory Pivot Table'!$A$6:$A$47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Pivot Table'!$E$6:$E$47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22E0-4D72-9243-53F18F00281E}"/>
            </c:ext>
          </c:extLst>
        </c:ser>
        <c:dLbls>
          <c:showLegendKey val="0"/>
          <c:showVal val="0"/>
          <c:showCatName val="0"/>
          <c:showSerName val="0"/>
          <c:showPercent val="0"/>
          <c:showBubbleSize val="0"/>
        </c:dLbls>
        <c:gapWidth val="150"/>
        <c:overlap val="100"/>
        <c:axId val="907720928"/>
        <c:axId val="907721760"/>
      </c:barChart>
      <c:catAx>
        <c:axId val="90772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1760"/>
        <c:crosses val="autoZero"/>
        <c:auto val="1"/>
        <c:lblAlgn val="ctr"/>
        <c:lblOffset val="100"/>
        <c:noMultiLvlLbl val="0"/>
      </c:catAx>
      <c:valAx>
        <c:axId val="90772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77209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[StarterBook.xlsx]Success Rate by Year!PivotTable3</c:name>
    <c:fmtId val="11"/>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13786818314377369"/>
          <c:w val="0.68764085739282588"/>
          <c:h val="0.75010279965004378"/>
        </c:manualLayout>
      </c:layout>
      <c:lineChart>
        <c:grouping val="standard"/>
        <c:varyColors val="0"/>
        <c:ser>
          <c:idx val="0"/>
          <c:order val="0"/>
          <c:tx>
            <c:strRef>
              <c:f>'Success Rate by Year'!$B$4:$B$5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8A31-46CA-950D-8533D03F3166}"/>
            </c:ext>
          </c:extLst>
        </c:ser>
        <c:ser>
          <c:idx val="1"/>
          <c:order val="1"/>
          <c:tx>
            <c:strRef>
              <c:f>'Success Rate by Year'!$C$4:$C$5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8A31-46CA-950D-8533D03F3166}"/>
            </c:ext>
          </c:extLst>
        </c:ser>
        <c:ser>
          <c:idx val="2"/>
          <c:order val="2"/>
          <c:tx>
            <c:strRef>
              <c:f>'Success Rate by Year'!$D$4:$D$5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'Success Rate by Year'!$A$6:$A$18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'Success Rate by Year'!$D$6:$D$18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8A31-46CA-950D-8533D03F3166}"/>
            </c:ext>
          </c:extLst>
        </c:ser>
        <c:dLbls>
          <c:showLegendKey val="0"/>
          <c:showVal val="0"/>
          <c:showCatName val="0"/>
          <c:showSerName val="0"/>
          <c:showPercent val="0"/>
          <c:showBubbleSize val="0"/>
        </c:dLbls>
        <c:marker val="1"/>
        <c:smooth val="0"/>
        <c:axId val="1180752032"/>
        <c:axId val="1180752448"/>
      </c:lineChart>
      <c:catAx>
        <c:axId val="118075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448"/>
        <c:crosses val="autoZero"/>
        <c:auto val="1"/>
        <c:lblAlgn val="ctr"/>
        <c:lblOffset val="100"/>
        <c:noMultiLvlLbl val="0"/>
      </c:catAx>
      <c:valAx>
        <c:axId val="118075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752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Goal'!$F$1</c:f>
              <c:strCache>
                <c:ptCount val="1"/>
                <c:pt idx="0">
                  <c:v>Percentage Successful</c:v>
                </c:pt>
              </c:strCache>
            </c:strRef>
          </c:tx>
          <c:spPr>
            <a:ln w="28575" cap="rnd">
              <a:solidFill>
                <a:schemeClr val="accent1"/>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0832-4C53-AF19-124B29F2548C}"/>
            </c:ext>
          </c:extLst>
        </c:ser>
        <c:ser>
          <c:idx val="1"/>
          <c:order val="1"/>
          <c:tx>
            <c:strRef>
              <c:f>'Outcomes Based on Goal'!$G$1</c:f>
              <c:strCache>
                <c:ptCount val="1"/>
                <c:pt idx="0">
                  <c:v>Percentage Failed</c:v>
                </c:pt>
              </c:strCache>
            </c:strRef>
          </c:tx>
          <c:spPr>
            <a:ln w="28575" cap="rnd">
              <a:solidFill>
                <a:schemeClr val="accent2"/>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0832-4C53-AF19-124B29F2548C}"/>
            </c:ext>
          </c:extLst>
        </c:ser>
        <c:ser>
          <c:idx val="2"/>
          <c:order val="2"/>
          <c:tx>
            <c:strRef>
              <c:f>'Outcomes Based on Goal'!$H$1</c:f>
              <c:strCache>
                <c:ptCount val="1"/>
                <c:pt idx="0">
                  <c:v>PercentageCanceled</c:v>
                </c:pt>
              </c:strCache>
            </c:strRef>
          </c:tx>
          <c:spPr>
            <a:ln w="28575" cap="rnd">
              <a:solidFill>
                <a:schemeClr val="accent3"/>
              </a:solidFill>
              <a:round/>
            </a:ln>
            <a:effectLst/>
          </c:spPr>
          <c:marker>
            <c:symbol val="none"/>
          </c:marker>
          <c:cat>
            <c:strRef>
              <c:f>'Outcomes Based on 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 Based on 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0832-4C53-AF19-124B29F2548C}"/>
            </c:ext>
          </c:extLst>
        </c:ser>
        <c:dLbls>
          <c:showLegendKey val="0"/>
          <c:showVal val="0"/>
          <c:showCatName val="0"/>
          <c:showSerName val="0"/>
          <c:showPercent val="0"/>
          <c:showBubbleSize val="0"/>
        </c:dLbls>
        <c:smooth val="0"/>
        <c:axId val="752858304"/>
        <c:axId val="752858720"/>
      </c:lineChart>
      <c:catAx>
        <c:axId val="752858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720"/>
        <c:crosses val="autoZero"/>
        <c:auto val="1"/>
        <c:lblAlgn val="ctr"/>
        <c:lblOffset val="100"/>
        <c:noMultiLvlLbl val="0"/>
      </c:catAx>
      <c:valAx>
        <c:axId val="7528587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285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5443</xdr:colOff>
      <xdr:row>2</xdr:row>
      <xdr:rowOff>5443</xdr:rowOff>
    </xdr:from>
    <xdr:to>
      <xdr:col>14</xdr:col>
      <xdr:colOff>5443</xdr:colOff>
      <xdr:row>16</xdr:row>
      <xdr:rowOff>157843</xdr:rowOff>
    </xdr:to>
    <xdr:graphicFrame macro="">
      <xdr:nvGraphicFramePr>
        <xdr:cNvPr id="2" name="Chart 1">
          <a:extLst>
            <a:ext uri="{FF2B5EF4-FFF2-40B4-BE49-F238E27FC236}">
              <a16:creationId xmlns:a16="http://schemas.microsoft.com/office/drawing/2014/main" id="{ADE8636B-4CAE-43A0-B4E0-01F666C21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484414</xdr:colOff>
      <xdr:row>9</xdr:row>
      <xdr:rowOff>141513</xdr:rowOff>
    </xdr:from>
    <xdr:to>
      <xdr:col>17</xdr:col>
      <xdr:colOff>429986</xdr:colOff>
      <xdr:row>32</xdr:row>
      <xdr:rowOff>157841</xdr:rowOff>
    </xdr:to>
    <xdr:graphicFrame macro="">
      <xdr:nvGraphicFramePr>
        <xdr:cNvPr id="2" name="Chart 1">
          <a:extLst>
            <a:ext uri="{FF2B5EF4-FFF2-40B4-BE49-F238E27FC236}">
              <a16:creationId xmlns:a16="http://schemas.microsoft.com/office/drawing/2014/main" id="{2781E63D-BF67-4364-BD32-D97BD68557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5442</xdr:colOff>
      <xdr:row>3</xdr:row>
      <xdr:rowOff>27215</xdr:rowOff>
    </xdr:from>
    <xdr:to>
      <xdr:col>10</xdr:col>
      <xdr:colOff>582385</xdr:colOff>
      <xdr:row>17</xdr:row>
      <xdr:rowOff>179615</xdr:rowOff>
    </xdr:to>
    <xdr:graphicFrame macro="">
      <xdr:nvGraphicFramePr>
        <xdr:cNvPr id="3" name="Chart 2">
          <a:extLst>
            <a:ext uri="{FF2B5EF4-FFF2-40B4-BE49-F238E27FC236}">
              <a16:creationId xmlns:a16="http://schemas.microsoft.com/office/drawing/2014/main" id="{0F813698-F5A4-45FD-92E1-92788F9EFB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5442</xdr:colOff>
      <xdr:row>14</xdr:row>
      <xdr:rowOff>21771</xdr:rowOff>
    </xdr:from>
    <xdr:to>
      <xdr:col>4</xdr:col>
      <xdr:colOff>832756</xdr:colOff>
      <xdr:row>32</xdr:row>
      <xdr:rowOff>5441</xdr:rowOff>
    </xdr:to>
    <xdr:graphicFrame macro="">
      <xdr:nvGraphicFramePr>
        <xdr:cNvPr id="2" name="Chart 1">
          <a:extLst>
            <a:ext uri="{FF2B5EF4-FFF2-40B4-BE49-F238E27FC236}">
              <a16:creationId xmlns:a16="http://schemas.microsoft.com/office/drawing/2014/main" id="{6F12EA0B-459A-4E70-8FAF-6C10D26091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0</xdr:col>
      <xdr:colOff>0</xdr:colOff>
      <xdr:row>5</xdr:row>
      <xdr:rowOff>32657</xdr:rowOff>
    </xdr:from>
    <xdr:ext cx="6297386" cy="1621972"/>
    <xdr:sp macro="" textlink="">
      <xdr:nvSpPr>
        <xdr:cNvPr id="2" name="TextBox 1">
          <a:extLst>
            <a:ext uri="{FF2B5EF4-FFF2-40B4-BE49-F238E27FC236}">
              <a16:creationId xmlns:a16="http://schemas.microsoft.com/office/drawing/2014/main" id="{F5E70069-90F0-4DE4-89D7-181439C30A99}"/>
            </a:ext>
          </a:extLst>
        </xdr:cNvPr>
        <xdr:cNvSpPr txBox="1"/>
      </xdr:nvSpPr>
      <xdr:spPr>
        <a:xfrm>
          <a:off x="0" y="957943"/>
          <a:ext cx="6297386" cy="162197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In</a:t>
          </a:r>
          <a:r>
            <a:rPr lang="en-US" sz="1100" baseline="0"/>
            <a:t> all cases the median should be used over the mean. The standard deviation of every case is greater than the mean implying that one standard deviation from the center of our data would be a negative number of backers! This highly implies there is a leftward bias to our data with some rightward outliers and the median allows us to filter out the extreme values to more accurately gain a sense of what the "average" successful and unsuccessful campaigns backer count looks like. For our data it suggests that failed and canceled campaigns never get off the ground in the first place and once you break, say, 10 backers your odds of a successful are significantly increased. Thus, if you were to start a kickstarter I would highly suggest you campaign (social media posts, contacting interested parties) for the first 20 or so donations to give yourself a high rate of success!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39.639227777778" createdVersion="7" refreshedVersion="7" minRefreshableVersion="3" recordCount="4114" xr:uid="{48569C29-6026-4EA7-A9DA-2846BFA1E8E2}">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Farnsworth" refreshedDate="44543.640623611114" createdVersion="7" refreshedVersion="7" minRefreshableVersion="3" recordCount="4114" xr:uid="{108A5BDF-500D-4212-BBA1-5FDDB8216D00}">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1"/>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1"/>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1"/>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1"/>
    <x v="0"/>
    <s v="science fiction"/>
    <x v="130"/>
    <d v="2014-06-16T20:16:00"/>
  </r>
  <r>
    <n v="131"/>
    <s v="I (Canceled)"/>
    <s v="I"/>
    <n v="1200"/>
    <n v="0"/>
    <x v="1"/>
    <s v="US"/>
    <s v="USD"/>
    <n v="1467763200"/>
    <n v="1466453161"/>
    <b v="0"/>
    <n v="0"/>
    <b v="0"/>
    <s v="film &amp; video/science fiction"/>
    <n v="0"/>
    <n v="-1"/>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1"/>
    <x v="0"/>
    <s v="science fiction"/>
    <x v="133"/>
    <d v="2016-05-31T17:31:00"/>
  </r>
  <r>
    <n v="134"/>
    <s v="MARLEY'S GHOST (AMBASSADORS OF STEAM) (Canceled)"/>
    <s v="steampunk  remake of &quot;a Christmas carol&quot;"/>
    <n v="5000"/>
    <n v="0"/>
    <x v="1"/>
    <s v="US"/>
    <s v="USD"/>
    <n v="1441386000"/>
    <n v="1438811418"/>
    <b v="0"/>
    <n v="0"/>
    <b v="0"/>
    <s v="film &amp; video/science fiction"/>
    <n v="0"/>
    <n v="-1"/>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1"/>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1"/>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1"/>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1"/>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1"/>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1"/>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1"/>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1"/>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1"/>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1"/>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1"/>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1"/>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1"/>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1"/>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1"/>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1"/>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1"/>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1"/>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1"/>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1"/>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1"/>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1"/>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1"/>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1"/>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1"/>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1"/>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1"/>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1"/>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1"/>
    <x v="0"/>
    <s v="drama"/>
    <x v="227"/>
    <d v="2015-07-09T21:27:21"/>
  </r>
  <r>
    <n v="228"/>
    <s v="Facets of a Geek life"/>
    <s v="I am making a film from one one of my books called facets of a Geek life."/>
    <n v="8000"/>
    <n v="0"/>
    <x v="2"/>
    <s v="GB"/>
    <s v="GBP"/>
    <n v="1433176105"/>
    <n v="1427992105"/>
    <b v="0"/>
    <n v="0"/>
    <b v="0"/>
    <s v="film &amp; video/drama"/>
    <n v="0"/>
    <n v="-1"/>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1"/>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1"/>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1"/>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1"/>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1"/>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1"/>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1"/>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1"/>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1"/>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1"/>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1"/>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1"/>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1"/>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1"/>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1"/>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1"/>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1"/>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1"/>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1"/>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1"/>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1"/>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1"/>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1"/>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1"/>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1"/>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1"/>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1"/>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1"/>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1"/>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1"/>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1"/>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1"/>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1"/>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1"/>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1"/>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1"/>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1"/>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1"/>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1"/>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1"/>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1"/>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1"/>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1"/>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1"/>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1"/>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1"/>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1"/>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1"/>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1"/>
    <x v="2"/>
    <s v="web"/>
    <x v="611"/>
    <d v="2016-01-19T13:27:17"/>
  </r>
  <r>
    <n v="612"/>
    <s v="Web Streaming 2.0 (Canceled)"/>
    <s v="A Fast and Reliable new Web platform to stream videos from Internet"/>
    <n v="10000"/>
    <n v="0"/>
    <x v="1"/>
    <s v="IT"/>
    <s v="EUR"/>
    <n v="1472777146"/>
    <n v="1470185146"/>
    <b v="0"/>
    <n v="0"/>
    <b v="0"/>
    <s v="technology/web"/>
    <n v="0"/>
    <n v="-1"/>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1"/>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1"/>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1"/>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1"/>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1"/>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1"/>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1"/>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1"/>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1"/>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1"/>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1"/>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1"/>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1"/>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1"/>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1"/>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1"/>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1"/>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1"/>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1"/>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1"/>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1"/>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1"/>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1"/>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1"/>
    <x v="4"/>
    <s v="jazz"/>
    <x v="906"/>
    <d v="2014-03-13T03:33:10"/>
  </r>
  <r>
    <n v="907"/>
    <s v="Greg Chambers Saxophone CD"/>
    <s v="Greg Chambers' self-titled CD needs support for post production, replication, and promotion."/>
    <n v="2900"/>
    <n v="0"/>
    <x v="2"/>
    <s v="US"/>
    <s v="USD"/>
    <n v="1315715823"/>
    <n v="1313123823"/>
    <b v="0"/>
    <n v="0"/>
    <b v="0"/>
    <s v="music/jazz"/>
    <n v="0"/>
    <n v="-1"/>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1"/>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1"/>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1"/>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1"/>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1"/>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1"/>
    <x v="4"/>
    <s v="jazz"/>
    <x v="926"/>
    <d v="2010-07-08T22:40:00"/>
  </r>
  <r>
    <n v="927"/>
    <s v="JETRO DA SILVA FUNK PROJECT"/>
    <s v="Studio CD/DVD Solo project of Pianist &amp; Keyboardist Jetro da Silva"/>
    <n v="20000"/>
    <n v="0"/>
    <x v="2"/>
    <s v="US"/>
    <s v="USD"/>
    <n v="1337024695"/>
    <n v="1334432695"/>
    <b v="0"/>
    <n v="0"/>
    <b v="0"/>
    <s v="music/jazz"/>
    <n v="0"/>
    <n v="-1"/>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1"/>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1"/>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1"/>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1"/>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1"/>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1"/>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1"/>
    <x v="5"/>
    <s v="audio"/>
    <x v="1049"/>
    <d v="2016-02-12T10:20:45"/>
  </r>
  <r>
    <n v="1050"/>
    <s v="The (Secular) Barbershop Podcast (Canceled)"/>
    <s v="Secularism is on the rise and I hear you.Talk to me."/>
    <n v="2500"/>
    <n v="0"/>
    <x v="1"/>
    <s v="US"/>
    <s v="USD"/>
    <n v="1442257677"/>
    <n v="1439665677"/>
    <b v="0"/>
    <n v="0"/>
    <b v="0"/>
    <s v="journalism/audio"/>
    <n v="0"/>
    <n v="-1"/>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1"/>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1"/>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1"/>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1"/>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1"/>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1"/>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1"/>
    <x v="5"/>
    <s v="audio"/>
    <x v="1058"/>
    <d v="2015-03-26T00:00:00"/>
  </r>
  <r>
    <n v="1059"/>
    <s v="Voice Over Artist (Canceled)"/>
    <s v="Turning myself into a vocal artist."/>
    <n v="1100"/>
    <n v="0"/>
    <x v="1"/>
    <s v="US"/>
    <s v="USD"/>
    <n v="1426269456"/>
    <n v="1423681056"/>
    <b v="0"/>
    <n v="0"/>
    <b v="0"/>
    <s v="journalism/audio"/>
    <n v="0"/>
    <n v="-1"/>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1"/>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1"/>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1"/>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1"/>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1"/>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1"/>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1"/>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1"/>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1"/>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1"/>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1"/>
    <x v="6"/>
    <s v="mobile games"/>
    <x v="1140"/>
    <d v="2015-08-06T11:05:21"/>
  </r>
  <r>
    <n v="1141"/>
    <s v="Arena Z - Zombie Survival"/>
    <s v="I think this will be a great game!"/>
    <n v="500"/>
    <n v="0"/>
    <x v="2"/>
    <s v="DE"/>
    <s v="EUR"/>
    <n v="1436460450"/>
    <n v="1433868450"/>
    <b v="0"/>
    <n v="0"/>
    <b v="0"/>
    <s v="games/mobile games"/>
    <n v="0"/>
    <n v="-1"/>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1"/>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1"/>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1"/>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1"/>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1"/>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1"/>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1"/>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1"/>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1"/>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1"/>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1"/>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1"/>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1"/>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1"/>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1"/>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1"/>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1"/>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1"/>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1"/>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1"/>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1"/>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1"/>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1"/>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1"/>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1"/>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1"/>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1"/>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1"/>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1"/>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1"/>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1"/>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1"/>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1"/>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1"/>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1"/>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1"/>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1"/>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1"/>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1"/>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1"/>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1"/>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1"/>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1"/>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1"/>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1"/>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1"/>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1"/>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1"/>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1"/>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1"/>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1"/>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1"/>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1"/>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1"/>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1"/>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1"/>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1"/>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1"/>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1"/>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1"/>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1"/>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1"/>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1"/>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1"/>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1"/>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1"/>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1"/>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1"/>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1"/>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1"/>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1"/>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1"/>
    <x v="4"/>
    <s v="faith"/>
    <x v="1730"/>
    <d v="2015-10-25T02:06:23"/>
  </r>
  <r>
    <n v="1731"/>
    <s v="Sam Cox Band First Christian Tour"/>
    <s v="We are a Christin Worship band looking to midwest tour. God Bless!"/>
    <n v="1000"/>
    <n v="0"/>
    <x v="2"/>
    <s v="US"/>
    <s v="USD"/>
    <n v="1434034800"/>
    <n v="1432849552"/>
    <b v="0"/>
    <n v="0"/>
    <b v="0"/>
    <s v="music/faith"/>
    <n v="0"/>
    <n v="-1"/>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1"/>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1"/>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1"/>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1"/>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1"/>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1"/>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1"/>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1"/>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1"/>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1"/>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1"/>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1"/>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1"/>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1"/>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1"/>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1"/>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1"/>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1"/>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1"/>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1"/>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1"/>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1"/>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1"/>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1"/>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1"/>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1"/>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1"/>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1"/>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1"/>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1"/>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1"/>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1"/>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1"/>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1"/>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1"/>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1"/>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1"/>
    <x v="2"/>
    <s v="web"/>
    <x v="2377"/>
    <d v="2016-11-25T21:53:03"/>
  </r>
  <r>
    <n v="2378"/>
    <s v="KEEPUP INC (Canceled)"/>
    <s v="KEEPUP allows you to extend your social circle by introducing you to new people via your friends."/>
    <n v="110000"/>
    <n v="0"/>
    <x v="1"/>
    <s v="US"/>
    <s v="USD"/>
    <n v="1440548330"/>
    <n v="1438042730"/>
    <b v="0"/>
    <n v="0"/>
    <b v="0"/>
    <s v="technology/web"/>
    <n v="0"/>
    <n v="-1"/>
    <x v="2"/>
    <s v="web"/>
    <x v="2378"/>
    <d v="2015-08-26T00:18:50"/>
  </r>
  <r>
    <n v="2379"/>
    <s v="SelectCooks.com (Canceled)"/>
    <s v="Selectcooks.com is a community marketplace for people to list, find and hire chefs."/>
    <n v="30000"/>
    <n v="0"/>
    <x v="1"/>
    <s v="US"/>
    <s v="USD"/>
    <n v="1444004616"/>
    <n v="1440116616"/>
    <b v="0"/>
    <n v="0"/>
    <b v="0"/>
    <s v="technology/web"/>
    <n v="0"/>
    <n v="-1"/>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1"/>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1"/>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1"/>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1"/>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1"/>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1"/>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1"/>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1"/>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1"/>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1"/>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1"/>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1"/>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1"/>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1"/>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1"/>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1"/>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1"/>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1"/>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1"/>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1"/>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1"/>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1"/>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1"/>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1"/>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1"/>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1"/>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1"/>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1"/>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1"/>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1"/>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1"/>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1"/>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1"/>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1"/>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1"/>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1"/>
    <x v="7"/>
    <s v="food trucks"/>
    <x v="2575"/>
    <d v="2015-01-12T02:36:34"/>
  </r>
  <r>
    <n v="2576"/>
    <s v="2 Go Fast Food (Canceled)"/>
    <s v="A New Twist with an American and Philippine fast food Mobile Trailer."/>
    <n v="10000"/>
    <n v="0"/>
    <x v="1"/>
    <s v="US"/>
    <s v="USD"/>
    <n v="1428707647"/>
    <n v="1424823247"/>
    <b v="0"/>
    <n v="0"/>
    <b v="0"/>
    <s v="food/food trucks"/>
    <n v="0"/>
    <n v="-1"/>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1"/>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1"/>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1"/>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1"/>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1"/>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1"/>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1"/>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1"/>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1"/>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1"/>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1"/>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1"/>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1"/>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1"/>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1"/>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1"/>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1"/>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1"/>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1"/>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1"/>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1"/>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1"/>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1"/>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1"/>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1"/>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1"/>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1"/>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1"/>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1"/>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1"/>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1"/>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1"/>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1"/>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1"/>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1"/>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1"/>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1"/>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1"/>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1"/>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1"/>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1"/>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1"/>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1"/>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1"/>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1"/>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1"/>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1"/>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1"/>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1"/>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1"/>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1"/>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1"/>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1"/>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1"/>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1"/>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1"/>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1"/>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1"/>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1"/>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1"/>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1"/>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1"/>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1"/>
    <x v="1"/>
    <s v="musical"/>
    <x v="3790"/>
    <d v="2016-11-22T17:00:23"/>
  </r>
  <r>
    <n v="3791"/>
    <s v="Spin! at The Cumming Playhouse"/>
    <s v="Spin! is an original musical comedy-drama presented by Blue Palm Productions."/>
    <n v="1500"/>
    <n v="0"/>
    <x v="2"/>
    <s v="US"/>
    <s v="USD"/>
    <n v="1404664592"/>
    <n v="1399480592"/>
    <b v="0"/>
    <n v="0"/>
    <b v="0"/>
    <s v="theater/musical"/>
    <n v="0"/>
    <n v="-1"/>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1"/>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1"/>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1"/>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1"/>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1"/>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1"/>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1"/>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1"/>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1"/>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1"/>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1"/>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1"/>
    <x v="1"/>
    <s v="musical"/>
    <x v="3885"/>
    <d v="2016-05-09T22:49:51"/>
  </r>
  <r>
    <n v="3886"/>
    <s v="a (Canceled)"/>
    <n v="1"/>
    <n v="10000"/>
    <n v="0"/>
    <x v="1"/>
    <s v="AU"/>
    <s v="AUD"/>
    <n v="1418275702"/>
    <n v="1415683702"/>
    <b v="0"/>
    <n v="0"/>
    <b v="0"/>
    <s v="theater/musical"/>
    <n v="0"/>
    <n v="-1"/>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1"/>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1"/>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1"/>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1"/>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1"/>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1"/>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1"/>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1"/>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1"/>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1"/>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1"/>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1"/>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1"/>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1"/>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1"/>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1"/>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1"/>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1"/>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1"/>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1"/>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1"/>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1"/>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1"/>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1"/>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1"/>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1"/>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1"/>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1"/>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1"/>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1"/>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1"/>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1"/>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1"/>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1"/>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1"/>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1"/>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1"/>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5E2BAA-169C-4592-9F56-5FBB7EC5BC0F}" name="PivotTable1"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showAll="0"/>
    <pivotField dataField="1"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sd="0" x="7"/>
        <item sd="0" x="6"/>
        <item sd="0" x="5"/>
        <item sd="0" x="4"/>
        <item sd="0" x="8"/>
        <item sd="0" x="3"/>
        <item sd="0" x="2"/>
        <item sd="0"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CA0B9A-D7E2-4235-8B92-3FA992664DA6}" name="PivotTable2" cacheId="1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7" firstHeaderRow="1" firstDataRow="2" firstDataCol="1" rowPageCount="2" colPageCount="1"/>
  <pivotFields count="18">
    <pivotField showAll="0"/>
    <pivotField dataField="1"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sd="0" x="5"/>
        <item sd="0" x="25"/>
        <item sd="0" x="16"/>
        <item sd="0" x="39"/>
        <item sd="0" x="35"/>
        <item sd="0" x="4"/>
        <item sd="0" x="3"/>
        <item sd="0" x="15"/>
        <item sd="0" x="28"/>
        <item sd="0" x="10"/>
        <item sd="0" x="19"/>
        <item sd="0" x="29"/>
        <item sd="0" x="30"/>
        <item sd="0" x="14"/>
        <item sd="0" x="13"/>
        <item sd="0" x="37"/>
        <item sd="0"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name" fld="1"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DABAC8-9CCF-48B5-B0C8-E05B8D01577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7">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 chart="11" format="0" series="1">
      <pivotArea type="data" outline="0" fieldPosition="0">
        <references count="2">
          <reference field="4294967294" count="1" selected="0">
            <x v="0"/>
          </reference>
          <reference field="5" count="1" selected="0">
            <x v="0"/>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D1" zoomScale="68" zoomScaleNormal="68" workbookViewId="0">
      <selection activeCell="R4113" sqref="R4113"/>
    </sheetView>
  </sheetViews>
  <sheetFormatPr defaultRowHeight="14.6" x14ac:dyDescent="0.4"/>
  <cols>
    <col min="2" max="2" width="38.3828125" style="3" customWidth="1"/>
    <col min="3" max="3" width="40.3046875" style="3" customWidth="1"/>
    <col min="4" max="4" width="17" customWidth="1"/>
    <col min="5" max="5" width="16.3828125" customWidth="1"/>
    <col min="6" max="6" width="21.3046875" customWidth="1"/>
    <col min="7" max="7" width="17.84375" customWidth="1"/>
    <col min="8" max="8" width="19.84375" customWidth="1"/>
    <col min="9" max="9" width="19.3046875" customWidth="1"/>
    <col min="10" max="10" width="17.84375" customWidth="1"/>
    <col min="11" max="11" width="15.3828125" customWidth="1"/>
    <col min="12" max="12" width="24.53515625" customWidth="1"/>
    <col min="13" max="13" width="36.3828125" customWidth="1"/>
    <col min="14" max="14" width="41.15234375" customWidth="1"/>
    <col min="15" max="15" width="14.69140625" customWidth="1"/>
    <col min="16" max="16" width="16.15234375" customWidth="1"/>
    <col min="17" max="17" width="23" customWidth="1"/>
    <col min="18" max="18" width="21.3828125" customWidth="1"/>
    <col min="19" max="19" width="25.3046875" customWidth="1"/>
    <col min="20" max="20" width="21" customWidth="1"/>
  </cols>
  <sheetData>
    <row r="1" spans="1:20" x14ac:dyDescent="0.4">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8365</v>
      </c>
      <c r="T1" s="1" t="s">
        <v>8366</v>
      </c>
    </row>
    <row r="2" spans="1:20" ht="43.75" x14ac:dyDescent="0.4">
      <c r="A2">
        <v>0</v>
      </c>
      <c r="B2" s="3" t="s">
        <v>2</v>
      </c>
      <c r="C2" s="3" t="s">
        <v>4111</v>
      </c>
      <c r="D2">
        <v>8500</v>
      </c>
      <c r="E2">
        <v>11633</v>
      </c>
      <c r="F2" t="s">
        <v>8219</v>
      </c>
      <c r="G2" t="s">
        <v>8224</v>
      </c>
      <c r="H2" t="s">
        <v>8246</v>
      </c>
      <c r="I2">
        <v>1437620400</v>
      </c>
      <c r="J2">
        <v>1434931811</v>
      </c>
      <c r="K2" t="b">
        <v>0</v>
      </c>
      <c r="L2">
        <v>182</v>
      </c>
      <c r="M2" t="b">
        <v>1</v>
      </c>
      <c r="N2" t="s">
        <v>8265</v>
      </c>
      <c r="O2" s="9">
        <f t="shared" ref="O2:O65" si="0">E2/D2</f>
        <v>1.3685882352941177</v>
      </c>
      <c r="P2">
        <f t="shared" ref="P2:P65" si="1">IFERROR(E2/L2,0)</f>
        <v>63.917582417582416</v>
      </c>
      <c r="Q2" t="str">
        <f t="shared" ref="Q2:Q65" si="2">LEFT(N2, FIND("/",N2) - 1)</f>
        <v>film &amp; video</v>
      </c>
      <c r="R2" t="str">
        <f>RIGHT(N2, LEN(N2) - FIND("/",N2))</f>
        <v>television</v>
      </c>
      <c r="S2" s="10">
        <f t="shared" ref="S2:S65" si="3">(((J2/60)/60)/24) + DATE(1970,1,1)</f>
        <v>42177.007071759261</v>
      </c>
      <c r="T2" s="10">
        <f t="shared" ref="T2:T65" si="4">(((I2/60)/60)/24) + DATE(1970,1,1)</f>
        <v>42208.125</v>
      </c>
    </row>
    <row r="3" spans="1:20" ht="29.15" x14ac:dyDescent="0.4">
      <c r="A3">
        <v>1</v>
      </c>
      <c r="B3" s="3" t="s">
        <v>3</v>
      </c>
      <c r="C3" s="3" t="s">
        <v>4112</v>
      </c>
      <c r="D3">
        <v>10275</v>
      </c>
      <c r="E3">
        <v>14653</v>
      </c>
      <c r="F3" t="s">
        <v>8219</v>
      </c>
      <c r="G3" t="s">
        <v>8224</v>
      </c>
      <c r="H3" t="s">
        <v>8246</v>
      </c>
      <c r="I3">
        <v>1488464683</v>
      </c>
      <c r="J3">
        <v>1485872683</v>
      </c>
      <c r="K3" t="b">
        <v>0</v>
      </c>
      <c r="L3">
        <v>79</v>
      </c>
      <c r="M3" t="b">
        <v>1</v>
      </c>
      <c r="N3" t="s">
        <v>8265</v>
      </c>
      <c r="O3" s="9">
        <f t="shared" si="0"/>
        <v>1.4260827250608272</v>
      </c>
      <c r="P3">
        <f t="shared" si="1"/>
        <v>185.48101265822785</v>
      </c>
      <c r="Q3" t="str">
        <f t="shared" si="2"/>
        <v>film &amp; video</v>
      </c>
      <c r="R3" t="str">
        <f t="shared" ref="R3:R66" si="5">RIGHT(N3, LEN(N3) - FIND("/",N3))</f>
        <v>television</v>
      </c>
      <c r="S3" s="10">
        <f t="shared" si="3"/>
        <v>42766.600497685184</v>
      </c>
      <c r="T3" s="10">
        <f t="shared" si="4"/>
        <v>42796.600497685184</v>
      </c>
    </row>
    <row r="4" spans="1:20" ht="43.75" x14ac:dyDescent="0.4">
      <c r="A4">
        <v>2</v>
      </c>
      <c r="B4" s="3" t="s">
        <v>4</v>
      </c>
      <c r="C4" s="3" t="s">
        <v>4113</v>
      </c>
      <c r="D4">
        <v>500</v>
      </c>
      <c r="E4">
        <v>525</v>
      </c>
      <c r="F4" t="s">
        <v>8219</v>
      </c>
      <c r="G4" t="s">
        <v>8225</v>
      </c>
      <c r="H4" t="s">
        <v>8247</v>
      </c>
      <c r="I4">
        <v>1455555083</v>
      </c>
      <c r="J4">
        <v>1454691083</v>
      </c>
      <c r="K4" t="b">
        <v>0</v>
      </c>
      <c r="L4">
        <v>35</v>
      </c>
      <c r="M4" t="b">
        <v>1</v>
      </c>
      <c r="N4" t="s">
        <v>8265</v>
      </c>
      <c r="O4" s="9">
        <f t="shared" si="0"/>
        <v>1.05</v>
      </c>
      <c r="P4">
        <f t="shared" si="1"/>
        <v>15</v>
      </c>
      <c r="Q4" t="str">
        <f t="shared" si="2"/>
        <v>film &amp; video</v>
      </c>
      <c r="R4" t="str">
        <f t="shared" si="5"/>
        <v>television</v>
      </c>
      <c r="S4" s="10">
        <f t="shared" si="3"/>
        <v>42405.702349537038</v>
      </c>
      <c r="T4" s="10">
        <f t="shared" si="4"/>
        <v>42415.702349537038</v>
      </c>
    </row>
    <row r="5" spans="1:20" ht="29.15" x14ac:dyDescent="0.4">
      <c r="A5">
        <v>3</v>
      </c>
      <c r="B5" s="3" t="s">
        <v>5</v>
      </c>
      <c r="C5" s="3" t="s">
        <v>4114</v>
      </c>
      <c r="D5">
        <v>10000</v>
      </c>
      <c r="E5">
        <v>10390</v>
      </c>
      <c r="F5" t="s">
        <v>8219</v>
      </c>
      <c r="G5" t="s">
        <v>8224</v>
      </c>
      <c r="H5" t="s">
        <v>8246</v>
      </c>
      <c r="I5">
        <v>1407414107</v>
      </c>
      <c r="J5">
        <v>1404822107</v>
      </c>
      <c r="K5" t="b">
        <v>0</v>
      </c>
      <c r="L5">
        <v>150</v>
      </c>
      <c r="M5" t="b">
        <v>1</v>
      </c>
      <c r="N5" t="s">
        <v>8265</v>
      </c>
      <c r="O5" s="9">
        <f t="shared" si="0"/>
        <v>1.0389999999999999</v>
      </c>
      <c r="P5">
        <f t="shared" si="1"/>
        <v>69.266666666666666</v>
      </c>
      <c r="Q5" t="str">
        <f t="shared" si="2"/>
        <v>film &amp; video</v>
      </c>
      <c r="R5" t="str">
        <f t="shared" si="5"/>
        <v>television</v>
      </c>
      <c r="S5" s="10">
        <f t="shared" si="3"/>
        <v>41828.515127314815</v>
      </c>
      <c r="T5" s="10">
        <f t="shared" si="4"/>
        <v>41858.515127314815</v>
      </c>
    </row>
    <row r="6" spans="1:20" ht="58.3" x14ac:dyDescent="0.4">
      <c r="A6">
        <v>4</v>
      </c>
      <c r="B6" s="3" t="s">
        <v>6</v>
      </c>
      <c r="C6" s="3" t="s">
        <v>4115</v>
      </c>
      <c r="D6">
        <v>44000</v>
      </c>
      <c r="E6">
        <v>54116.28</v>
      </c>
      <c r="F6" t="s">
        <v>8219</v>
      </c>
      <c r="G6" t="s">
        <v>8224</v>
      </c>
      <c r="H6" t="s">
        <v>8246</v>
      </c>
      <c r="I6">
        <v>1450555279</v>
      </c>
      <c r="J6">
        <v>1447963279</v>
      </c>
      <c r="K6" t="b">
        <v>0</v>
      </c>
      <c r="L6">
        <v>284</v>
      </c>
      <c r="M6" t="b">
        <v>1</v>
      </c>
      <c r="N6" t="s">
        <v>8265</v>
      </c>
      <c r="O6" s="9">
        <f t="shared" si="0"/>
        <v>1.2299154545454545</v>
      </c>
      <c r="P6">
        <f t="shared" si="1"/>
        <v>190.55028169014085</v>
      </c>
      <c r="Q6" t="str">
        <f t="shared" si="2"/>
        <v>film &amp; video</v>
      </c>
      <c r="R6" t="str">
        <f t="shared" si="5"/>
        <v>television</v>
      </c>
      <c r="S6" s="10">
        <f t="shared" si="3"/>
        <v>42327.834247685183</v>
      </c>
      <c r="T6" s="10">
        <f t="shared" si="4"/>
        <v>42357.834247685183</v>
      </c>
    </row>
    <row r="7" spans="1:20" ht="43.75" x14ac:dyDescent="0.4">
      <c r="A7">
        <v>5</v>
      </c>
      <c r="B7" s="3" t="s">
        <v>7</v>
      </c>
      <c r="C7" s="3" t="s">
        <v>4116</v>
      </c>
      <c r="D7">
        <v>3999</v>
      </c>
      <c r="E7">
        <v>4390</v>
      </c>
      <c r="F7" t="s">
        <v>8219</v>
      </c>
      <c r="G7" t="s">
        <v>8224</v>
      </c>
      <c r="H7" t="s">
        <v>8246</v>
      </c>
      <c r="I7">
        <v>1469770500</v>
      </c>
      <c r="J7">
        <v>1468362207</v>
      </c>
      <c r="K7" t="b">
        <v>0</v>
      </c>
      <c r="L7">
        <v>47</v>
      </c>
      <c r="M7" t="b">
        <v>1</v>
      </c>
      <c r="N7" t="s">
        <v>8265</v>
      </c>
      <c r="O7" s="9">
        <f t="shared" si="0"/>
        <v>1.0977744436109027</v>
      </c>
      <c r="P7">
        <f t="shared" si="1"/>
        <v>93.40425531914893</v>
      </c>
      <c r="Q7" t="str">
        <f t="shared" si="2"/>
        <v>film &amp; video</v>
      </c>
      <c r="R7" t="str">
        <f t="shared" si="5"/>
        <v>television</v>
      </c>
      <c r="S7" s="10">
        <f t="shared" si="3"/>
        <v>42563.932951388888</v>
      </c>
      <c r="T7" s="10">
        <f t="shared" si="4"/>
        <v>42580.232638888891</v>
      </c>
    </row>
    <row r="8" spans="1:20" ht="43.75" x14ac:dyDescent="0.4">
      <c r="A8">
        <v>6</v>
      </c>
      <c r="B8" s="3" t="s">
        <v>8</v>
      </c>
      <c r="C8" s="3" t="s">
        <v>4117</v>
      </c>
      <c r="D8">
        <v>8000</v>
      </c>
      <c r="E8">
        <v>8519</v>
      </c>
      <c r="F8" t="s">
        <v>8219</v>
      </c>
      <c r="G8" t="s">
        <v>8224</v>
      </c>
      <c r="H8" t="s">
        <v>8246</v>
      </c>
      <c r="I8">
        <v>1402710250</v>
      </c>
      <c r="J8">
        <v>1401846250</v>
      </c>
      <c r="K8" t="b">
        <v>0</v>
      </c>
      <c r="L8">
        <v>58</v>
      </c>
      <c r="M8" t="b">
        <v>1</v>
      </c>
      <c r="N8" t="s">
        <v>8265</v>
      </c>
      <c r="O8" s="9">
        <f t="shared" si="0"/>
        <v>1.064875</v>
      </c>
      <c r="P8">
        <f t="shared" si="1"/>
        <v>146.87931034482759</v>
      </c>
      <c r="Q8" t="str">
        <f t="shared" si="2"/>
        <v>film &amp; video</v>
      </c>
      <c r="R8" t="str">
        <f t="shared" si="5"/>
        <v>television</v>
      </c>
      <c r="S8" s="10">
        <f t="shared" si="3"/>
        <v>41794.072337962964</v>
      </c>
      <c r="T8" s="10">
        <f t="shared" si="4"/>
        <v>41804.072337962964</v>
      </c>
    </row>
    <row r="9" spans="1:20" ht="58.3" x14ac:dyDescent="0.4">
      <c r="A9">
        <v>7</v>
      </c>
      <c r="B9" s="3" t="s">
        <v>9</v>
      </c>
      <c r="C9" s="3" t="s">
        <v>4118</v>
      </c>
      <c r="D9">
        <v>9000</v>
      </c>
      <c r="E9">
        <v>9110</v>
      </c>
      <c r="F9" t="s">
        <v>8219</v>
      </c>
      <c r="G9" t="s">
        <v>8224</v>
      </c>
      <c r="H9" t="s">
        <v>8246</v>
      </c>
      <c r="I9">
        <v>1467680867</v>
      </c>
      <c r="J9">
        <v>1464224867</v>
      </c>
      <c r="K9" t="b">
        <v>0</v>
      </c>
      <c r="L9">
        <v>57</v>
      </c>
      <c r="M9" t="b">
        <v>1</v>
      </c>
      <c r="N9" t="s">
        <v>8265</v>
      </c>
      <c r="O9" s="9">
        <f t="shared" si="0"/>
        <v>1.0122222222222221</v>
      </c>
      <c r="P9">
        <f t="shared" si="1"/>
        <v>159.82456140350877</v>
      </c>
      <c r="Q9" t="str">
        <f t="shared" si="2"/>
        <v>film &amp; video</v>
      </c>
      <c r="R9" t="str">
        <f t="shared" si="5"/>
        <v>television</v>
      </c>
      <c r="S9" s="10">
        <f t="shared" si="3"/>
        <v>42516.047071759262</v>
      </c>
      <c r="T9" s="10">
        <f t="shared" si="4"/>
        <v>42556.047071759262</v>
      </c>
    </row>
    <row r="10" spans="1:20" ht="29.15" x14ac:dyDescent="0.4">
      <c r="A10">
        <v>8</v>
      </c>
      <c r="B10" s="3" t="s">
        <v>10</v>
      </c>
      <c r="C10" s="3" t="s">
        <v>4119</v>
      </c>
      <c r="D10">
        <v>3500</v>
      </c>
      <c r="E10">
        <v>3501.52</v>
      </c>
      <c r="F10" t="s">
        <v>8219</v>
      </c>
      <c r="G10" t="s">
        <v>8224</v>
      </c>
      <c r="H10" t="s">
        <v>8246</v>
      </c>
      <c r="I10">
        <v>1460754000</v>
      </c>
      <c r="J10">
        <v>1460155212</v>
      </c>
      <c r="K10" t="b">
        <v>0</v>
      </c>
      <c r="L10">
        <v>12</v>
      </c>
      <c r="M10" t="b">
        <v>1</v>
      </c>
      <c r="N10" t="s">
        <v>8265</v>
      </c>
      <c r="O10" s="9">
        <f t="shared" si="0"/>
        <v>1.0004342857142856</v>
      </c>
      <c r="P10">
        <f t="shared" si="1"/>
        <v>291.79333333333335</v>
      </c>
      <c r="Q10" t="str">
        <f t="shared" si="2"/>
        <v>film &amp; video</v>
      </c>
      <c r="R10" t="str">
        <f t="shared" si="5"/>
        <v>television</v>
      </c>
      <c r="S10" s="10">
        <f t="shared" si="3"/>
        <v>42468.94458333333</v>
      </c>
      <c r="T10" s="10">
        <f t="shared" si="4"/>
        <v>42475.875</v>
      </c>
    </row>
    <row r="11" spans="1:20" ht="43.75" x14ac:dyDescent="0.4">
      <c r="A11">
        <v>9</v>
      </c>
      <c r="B11" s="3" t="s">
        <v>11</v>
      </c>
      <c r="C11" s="3" t="s">
        <v>4120</v>
      </c>
      <c r="D11">
        <v>500</v>
      </c>
      <c r="E11">
        <v>629.99</v>
      </c>
      <c r="F11" t="s">
        <v>8219</v>
      </c>
      <c r="G11" t="s">
        <v>8224</v>
      </c>
      <c r="H11" t="s">
        <v>8246</v>
      </c>
      <c r="I11">
        <v>1460860144</v>
      </c>
      <c r="J11">
        <v>1458268144</v>
      </c>
      <c r="K11" t="b">
        <v>0</v>
      </c>
      <c r="L11">
        <v>20</v>
      </c>
      <c r="M11" t="b">
        <v>1</v>
      </c>
      <c r="N11" t="s">
        <v>8265</v>
      </c>
      <c r="O11" s="9">
        <f t="shared" si="0"/>
        <v>1.2599800000000001</v>
      </c>
      <c r="P11">
        <f t="shared" si="1"/>
        <v>31.499500000000001</v>
      </c>
      <c r="Q11" t="str">
        <f t="shared" si="2"/>
        <v>film &amp; video</v>
      </c>
      <c r="R11" t="str">
        <f t="shared" si="5"/>
        <v>television</v>
      </c>
      <c r="S11" s="10">
        <f t="shared" si="3"/>
        <v>42447.103518518517</v>
      </c>
      <c r="T11" s="10">
        <f t="shared" si="4"/>
        <v>42477.103518518517</v>
      </c>
    </row>
    <row r="12" spans="1:20" ht="43.75" x14ac:dyDescent="0.4">
      <c r="A12">
        <v>10</v>
      </c>
      <c r="B12" s="3" t="s">
        <v>12</v>
      </c>
      <c r="C12" s="3" t="s">
        <v>4121</v>
      </c>
      <c r="D12">
        <v>3000</v>
      </c>
      <c r="E12">
        <v>3015</v>
      </c>
      <c r="F12" t="s">
        <v>8219</v>
      </c>
      <c r="G12" t="s">
        <v>8224</v>
      </c>
      <c r="H12" t="s">
        <v>8246</v>
      </c>
      <c r="I12">
        <v>1403660279</v>
      </c>
      <c r="J12">
        <v>1400636279</v>
      </c>
      <c r="K12" t="b">
        <v>0</v>
      </c>
      <c r="L12">
        <v>19</v>
      </c>
      <c r="M12" t="b">
        <v>1</v>
      </c>
      <c r="N12" t="s">
        <v>8265</v>
      </c>
      <c r="O12" s="9">
        <f t="shared" si="0"/>
        <v>1.0049999999999999</v>
      </c>
      <c r="P12">
        <f t="shared" si="1"/>
        <v>158.68421052631578</v>
      </c>
      <c r="Q12" t="str">
        <f t="shared" si="2"/>
        <v>film &amp; video</v>
      </c>
      <c r="R12" t="str">
        <f t="shared" si="5"/>
        <v>television</v>
      </c>
      <c r="S12" s="10">
        <f t="shared" si="3"/>
        <v>41780.068043981482</v>
      </c>
      <c r="T12" s="10">
        <f t="shared" si="4"/>
        <v>41815.068043981482</v>
      </c>
    </row>
    <row r="13" spans="1:20" ht="58.3" x14ac:dyDescent="0.4">
      <c r="A13">
        <v>11</v>
      </c>
      <c r="B13" s="3" t="s">
        <v>13</v>
      </c>
      <c r="C13" s="3" t="s">
        <v>4122</v>
      </c>
      <c r="D13">
        <v>5000</v>
      </c>
      <c r="E13">
        <v>6025</v>
      </c>
      <c r="F13" t="s">
        <v>8219</v>
      </c>
      <c r="G13" t="s">
        <v>8224</v>
      </c>
      <c r="H13" t="s">
        <v>8246</v>
      </c>
      <c r="I13">
        <v>1471834800</v>
      </c>
      <c r="J13">
        <v>1469126462</v>
      </c>
      <c r="K13" t="b">
        <v>0</v>
      </c>
      <c r="L13">
        <v>75</v>
      </c>
      <c r="M13" t="b">
        <v>1</v>
      </c>
      <c r="N13" t="s">
        <v>8265</v>
      </c>
      <c r="O13" s="9">
        <f t="shared" si="0"/>
        <v>1.2050000000000001</v>
      </c>
      <c r="P13">
        <f t="shared" si="1"/>
        <v>80.333333333333329</v>
      </c>
      <c r="Q13" t="str">
        <f t="shared" si="2"/>
        <v>film &amp; video</v>
      </c>
      <c r="R13" t="str">
        <f t="shared" si="5"/>
        <v>television</v>
      </c>
      <c r="S13" s="10">
        <f t="shared" si="3"/>
        <v>42572.778495370367</v>
      </c>
      <c r="T13" s="10">
        <f t="shared" si="4"/>
        <v>42604.125</v>
      </c>
    </row>
    <row r="14" spans="1:20" ht="58.3" x14ac:dyDescent="0.4">
      <c r="A14">
        <v>12</v>
      </c>
      <c r="B14" s="3" t="s">
        <v>14</v>
      </c>
      <c r="C14" s="3" t="s">
        <v>4123</v>
      </c>
      <c r="D14">
        <v>30000</v>
      </c>
      <c r="E14">
        <v>49588</v>
      </c>
      <c r="F14" t="s">
        <v>8219</v>
      </c>
      <c r="G14" t="s">
        <v>8224</v>
      </c>
      <c r="H14" t="s">
        <v>8246</v>
      </c>
      <c r="I14">
        <v>1405479600</v>
      </c>
      <c r="J14">
        <v>1401642425</v>
      </c>
      <c r="K14" t="b">
        <v>0</v>
      </c>
      <c r="L14">
        <v>827</v>
      </c>
      <c r="M14" t="b">
        <v>1</v>
      </c>
      <c r="N14" t="s">
        <v>8265</v>
      </c>
      <c r="O14" s="9">
        <f t="shared" si="0"/>
        <v>1.6529333333333334</v>
      </c>
      <c r="P14">
        <f t="shared" si="1"/>
        <v>59.961305925030231</v>
      </c>
      <c r="Q14" t="str">
        <f t="shared" si="2"/>
        <v>film &amp; video</v>
      </c>
      <c r="R14" t="str">
        <f t="shared" si="5"/>
        <v>television</v>
      </c>
      <c r="S14" s="10">
        <f t="shared" si="3"/>
        <v>41791.713252314818</v>
      </c>
      <c r="T14" s="10">
        <f t="shared" si="4"/>
        <v>41836.125</v>
      </c>
    </row>
    <row r="15" spans="1:20" ht="43.75" x14ac:dyDescent="0.4">
      <c r="A15">
        <v>13</v>
      </c>
      <c r="B15" s="3" t="s">
        <v>15</v>
      </c>
      <c r="C15" s="3" t="s">
        <v>4124</v>
      </c>
      <c r="D15">
        <v>3500</v>
      </c>
      <c r="E15">
        <v>5599</v>
      </c>
      <c r="F15" t="s">
        <v>8219</v>
      </c>
      <c r="G15" t="s">
        <v>8224</v>
      </c>
      <c r="H15" t="s">
        <v>8246</v>
      </c>
      <c r="I15">
        <v>1466713620</v>
      </c>
      <c r="J15">
        <v>1463588109</v>
      </c>
      <c r="K15" t="b">
        <v>0</v>
      </c>
      <c r="L15">
        <v>51</v>
      </c>
      <c r="M15" t="b">
        <v>1</v>
      </c>
      <c r="N15" t="s">
        <v>8265</v>
      </c>
      <c r="O15" s="9">
        <f t="shared" si="0"/>
        <v>1.5997142857142856</v>
      </c>
      <c r="P15">
        <f t="shared" si="1"/>
        <v>109.78431372549019</v>
      </c>
      <c r="Q15" t="str">
        <f t="shared" si="2"/>
        <v>film &amp; video</v>
      </c>
      <c r="R15" t="str">
        <f t="shared" si="5"/>
        <v>television</v>
      </c>
      <c r="S15" s="10">
        <f t="shared" si="3"/>
        <v>42508.677187499998</v>
      </c>
      <c r="T15" s="10">
        <f t="shared" si="4"/>
        <v>42544.852083333331</v>
      </c>
    </row>
    <row r="16" spans="1:20" ht="29.15" x14ac:dyDescent="0.4">
      <c r="A16">
        <v>14</v>
      </c>
      <c r="B16" s="3" t="s">
        <v>16</v>
      </c>
      <c r="C16" s="3" t="s">
        <v>4125</v>
      </c>
      <c r="D16">
        <v>6000</v>
      </c>
      <c r="E16">
        <v>6056</v>
      </c>
      <c r="F16" t="s">
        <v>8219</v>
      </c>
      <c r="G16" t="s">
        <v>8226</v>
      </c>
      <c r="H16" t="s">
        <v>8248</v>
      </c>
      <c r="I16">
        <v>1405259940</v>
      </c>
      <c r="J16">
        <v>1403051888</v>
      </c>
      <c r="K16" t="b">
        <v>0</v>
      </c>
      <c r="L16">
        <v>41</v>
      </c>
      <c r="M16" t="b">
        <v>1</v>
      </c>
      <c r="N16" t="s">
        <v>8265</v>
      </c>
      <c r="O16" s="9">
        <f t="shared" si="0"/>
        <v>1.0093333333333334</v>
      </c>
      <c r="P16">
        <f t="shared" si="1"/>
        <v>147.70731707317074</v>
      </c>
      <c r="Q16" t="str">
        <f t="shared" si="2"/>
        <v>film &amp; video</v>
      </c>
      <c r="R16" t="str">
        <f t="shared" si="5"/>
        <v>television</v>
      </c>
      <c r="S16" s="10">
        <f t="shared" si="3"/>
        <v>41808.02648148148</v>
      </c>
      <c r="T16" s="10">
        <f t="shared" si="4"/>
        <v>41833.582638888889</v>
      </c>
    </row>
    <row r="17" spans="1:20" ht="43.75" x14ac:dyDescent="0.4">
      <c r="A17">
        <v>15</v>
      </c>
      <c r="B17" s="3" t="s">
        <v>17</v>
      </c>
      <c r="C17" s="3" t="s">
        <v>4126</v>
      </c>
      <c r="D17">
        <v>2000</v>
      </c>
      <c r="E17">
        <v>2132</v>
      </c>
      <c r="F17" t="s">
        <v>8219</v>
      </c>
      <c r="G17" t="s">
        <v>8227</v>
      </c>
      <c r="H17" t="s">
        <v>8249</v>
      </c>
      <c r="I17">
        <v>1443384840</v>
      </c>
      <c r="J17">
        <v>1441790658</v>
      </c>
      <c r="K17" t="b">
        <v>0</v>
      </c>
      <c r="L17">
        <v>98</v>
      </c>
      <c r="M17" t="b">
        <v>1</v>
      </c>
      <c r="N17" t="s">
        <v>8265</v>
      </c>
      <c r="O17" s="9">
        <f t="shared" si="0"/>
        <v>1.0660000000000001</v>
      </c>
      <c r="P17">
        <f t="shared" si="1"/>
        <v>21.755102040816325</v>
      </c>
      <c r="Q17" t="str">
        <f t="shared" si="2"/>
        <v>film &amp; video</v>
      </c>
      <c r="R17" t="str">
        <f t="shared" si="5"/>
        <v>television</v>
      </c>
      <c r="S17" s="10">
        <f t="shared" si="3"/>
        <v>42256.391875000001</v>
      </c>
      <c r="T17" s="10">
        <f t="shared" si="4"/>
        <v>42274.843055555553</v>
      </c>
    </row>
    <row r="18" spans="1:20" ht="43.75" x14ac:dyDescent="0.4">
      <c r="A18">
        <v>16</v>
      </c>
      <c r="B18" s="3" t="s">
        <v>18</v>
      </c>
      <c r="C18" s="3" t="s">
        <v>4127</v>
      </c>
      <c r="D18">
        <v>12000</v>
      </c>
      <c r="E18">
        <v>12029</v>
      </c>
      <c r="F18" t="s">
        <v>8219</v>
      </c>
      <c r="G18" t="s">
        <v>8224</v>
      </c>
      <c r="H18" t="s">
        <v>8246</v>
      </c>
      <c r="I18">
        <v>1402896600</v>
      </c>
      <c r="J18">
        <v>1398971211</v>
      </c>
      <c r="K18" t="b">
        <v>0</v>
      </c>
      <c r="L18">
        <v>70</v>
      </c>
      <c r="M18" t="b">
        <v>1</v>
      </c>
      <c r="N18" t="s">
        <v>8265</v>
      </c>
      <c r="O18" s="9">
        <f t="shared" si="0"/>
        <v>1.0024166666666667</v>
      </c>
      <c r="P18">
        <f t="shared" si="1"/>
        <v>171.84285714285716</v>
      </c>
      <c r="Q18" t="str">
        <f t="shared" si="2"/>
        <v>film &amp; video</v>
      </c>
      <c r="R18" t="str">
        <f t="shared" si="5"/>
        <v>television</v>
      </c>
      <c r="S18" s="10">
        <f t="shared" si="3"/>
        <v>41760.796423611115</v>
      </c>
      <c r="T18" s="10">
        <f t="shared" si="4"/>
        <v>41806.229166666664</v>
      </c>
    </row>
    <row r="19" spans="1:20" ht="43.75" x14ac:dyDescent="0.4">
      <c r="A19">
        <v>17</v>
      </c>
      <c r="B19" s="3" t="s">
        <v>19</v>
      </c>
      <c r="C19" s="3" t="s">
        <v>4128</v>
      </c>
      <c r="D19">
        <v>1500</v>
      </c>
      <c r="E19">
        <v>1510</v>
      </c>
      <c r="F19" t="s">
        <v>8219</v>
      </c>
      <c r="G19" t="s">
        <v>8225</v>
      </c>
      <c r="H19" t="s">
        <v>8247</v>
      </c>
      <c r="I19">
        <v>1415126022</v>
      </c>
      <c r="J19">
        <v>1412530422</v>
      </c>
      <c r="K19" t="b">
        <v>0</v>
      </c>
      <c r="L19">
        <v>36</v>
      </c>
      <c r="M19" t="b">
        <v>1</v>
      </c>
      <c r="N19" t="s">
        <v>8265</v>
      </c>
      <c r="O19" s="9">
        <f t="shared" si="0"/>
        <v>1.0066666666666666</v>
      </c>
      <c r="P19">
        <f t="shared" si="1"/>
        <v>41.944444444444443</v>
      </c>
      <c r="Q19" t="str">
        <f t="shared" si="2"/>
        <v>film &amp; video</v>
      </c>
      <c r="R19" t="str">
        <f t="shared" si="5"/>
        <v>television</v>
      </c>
      <c r="S19" s="10">
        <f t="shared" si="3"/>
        <v>41917.731736111113</v>
      </c>
      <c r="T19" s="10">
        <f t="shared" si="4"/>
        <v>41947.773402777777</v>
      </c>
    </row>
    <row r="20" spans="1:20" ht="43.75" x14ac:dyDescent="0.4">
      <c r="A20">
        <v>18</v>
      </c>
      <c r="B20" s="3" t="s">
        <v>20</v>
      </c>
      <c r="C20" s="3" t="s">
        <v>4129</v>
      </c>
      <c r="D20">
        <v>30000</v>
      </c>
      <c r="E20">
        <v>31896.33</v>
      </c>
      <c r="F20" t="s">
        <v>8219</v>
      </c>
      <c r="G20" t="s">
        <v>8224</v>
      </c>
      <c r="H20" t="s">
        <v>8246</v>
      </c>
      <c r="I20">
        <v>1410958856</v>
      </c>
      <c r="J20">
        <v>1408366856</v>
      </c>
      <c r="K20" t="b">
        <v>0</v>
      </c>
      <c r="L20">
        <v>342</v>
      </c>
      <c r="M20" t="b">
        <v>1</v>
      </c>
      <c r="N20" t="s">
        <v>8265</v>
      </c>
      <c r="O20" s="9">
        <f t="shared" si="0"/>
        <v>1.0632110000000001</v>
      </c>
      <c r="P20">
        <f t="shared" si="1"/>
        <v>93.264122807017543</v>
      </c>
      <c r="Q20" t="str">
        <f t="shared" si="2"/>
        <v>film &amp; video</v>
      </c>
      <c r="R20" t="str">
        <f t="shared" si="5"/>
        <v>television</v>
      </c>
      <c r="S20" s="10">
        <f t="shared" si="3"/>
        <v>41869.542314814818</v>
      </c>
      <c r="T20" s="10">
        <f t="shared" si="4"/>
        <v>41899.542314814818</v>
      </c>
    </row>
    <row r="21" spans="1:20" ht="43.75" x14ac:dyDescent="0.4">
      <c r="A21">
        <v>19</v>
      </c>
      <c r="B21" s="3" t="s">
        <v>21</v>
      </c>
      <c r="C21" s="3" t="s">
        <v>4130</v>
      </c>
      <c r="D21">
        <v>850</v>
      </c>
      <c r="E21">
        <v>1235</v>
      </c>
      <c r="F21" t="s">
        <v>8219</v>
      </c>
      <c r="G21" t="s">
        <v>8224</v>
      </c>
      <c r="H21" t="s">
        <v>8246</v>
      </c>
      <c r="I21">
        <v>1437420934</v>
      </c>
      <c r="J21">
        <v>1434828934</v>
      </c>
      <c r="K21" t="b">
        <v>0</v>
      </c>
      <c r="L21">
        <v>22</v>
      </c>
      <c r="M21" t="b">
        <v>1</v>
      </c>
      <c r="N21" t="s">
        <v>8265</v>
      </c>
      <c r="O21" s="9">
        <f t="shared" si="0"/>
        <v>1.4529411764705882</v>
      </c>
      <c r="P21">
        <f t="shared" si="1"/>
        <v>56.136363636363633</v>
      </c>
      <c r="Q21" t="str">
        <f t="shared" si="2"/>
        <v>film &amp; video</v>
      </c>
      <c r="R21" t="str">
        <f t="shared" si="5"/>
        <v>television</v>
      </c>
      <c r="S21" s="10">
        <f t="shared" si="3"/>
        <v>42175.816365740742</v>
      </c>
      <c r="T21" s="10">
        <f t="shared" si="4"/>
        <v>42205.816365740742</v>
      </c>
    </row>
    <row r="22" spans="1:20" ht="43.75" x14ac:dyDescent="0.4">
      <c r="A22">
        <v>20</v>
      </c>
      <c r="B22" s="3" t="s">
        <v>22</v>
      </c>
      <c r="C22" s="3" t="s">
        <v>4131</v>
      </c>
      <c r="D22">
        <v>2000</v>
      </c>
      <c r="E22">
        <v>2004</v>
      </c>
      <c r="F22" t="s">
        <v>8219</v>
      </c>
      <c r="G22" t="s">
        <v>8224</v>
      </c>
      <c r="H22" t="s">
        <v>8246</v>
      </c>
      <c r="I22">
        <v>1442167912</v>
      </c>
      <c r="J22">
        <v>1436983912</v>
      </c>
      <c r="K22" t="b">
        <v>0</v>
      </c>
      <c r="L22">
        <v>25</v>
      </c>
      <c r="M22" t="b">
        <v>1</v>
      </c>
      <c r="N22" t="s">
        <v>8265</v>
      </c>
      <c r="O22" s="9">
        <f t="shared" si="0"/>
        <v>1.002</v>
      </c>
      <c r="P22">
        <f t="shared" si="1"/>
        <v>80.16</v>
      </c>
      <c r="Q22" t="str">
        <f t="shared" si="2"/>
        <v>film &amp; video</v>
      </c>
      <c r="R22" t="str">
        <f t="shared" si="5"/>
        <v>television</v>
      </c>
      <c r="S22" s="10">
        <f t="shared" si="3"/>
        <v>42200.758240740746</v>
      </c>
      <c r="T22" s="10">
        <f t="shared" si="4"/>
        <v>42260.758240740746</v>
      </c>
    </row>
    <row r="23" spans="1:20" ht="43.75" x14ac:dyDescent="0.4">
      <c r="A23">
        <v>21</v>
      </c>
      <c r="B23" s="3" t="s">
        <v>23</v>
      </c>
      <c r="C23" s="3" t="s">
        <v>4132</v>
      </c>
      <c r="D23">
        <v>18500</v>
      </c>
      <c r="E23">
        <v>20190</v>
      </c>
      <c r="F23" t="s">
        <v>8219</v>
      </c>
      <c r="G23" t="s">
        <v>8224</v>
      </c>
      <c r="H23" t="s">
        <v>8246</v>
      </c>
      <c r="I23">
        <v>1411743789</v>
      </c>
      <c r="J23">
        <v>1409151789</v>
      </c>
      <c r="K23" t="b">
        <v>0</v>
      </c>
      <c r="L23">
        <v>101</v>
      </c>
      <c r="M23" t="b">
        <v>1</v>
      </c>
      <c r="N23" t="s">
        <v>8265</v>
      </c>
      <c r="O23" s="9">
        <f t="shared" si="0"/>
        <v>1.0913513513513513</v>
      </c>
      <c r="P23">
        <f t="shared" si="1"/>
        <v>199.9009900990099</v>
      </c>
      <c r="Q23" t="str">
        <f t="shared" si="2"/>
        <v>film &amp; video</v>
      </c>
      <c r="R23" t="str">
        <f t="shared" si="5"/>
        <v>television</v>
      </c>
      <c r="S23" s="10">
        <f t="shared" si="3"/>
        <v>41878.627187500002</v>
      </c>
      <c r="T23" s="10">
        <f t="shared" si="4"/>
        <v>41908.627187500002</v>
      </c>
    </row>
    <row r="24" spans="1:20" ht="29.15" x14ac:dyDescent="0.4">
      <c r="A24">
        <v>22</v>
      </c>
      <c r="B24" s="3" t="s">
        <v>24</v>
      </c>
      <c r="C24" s="3" t="s">
        <v>4133</v>
      </c>
      <c r="D24">
        <v>350</v>
      </c>
      <c r="E24">
        <v>410</v>
      </c>
      <c r="F24" t="s">
        <v>8219</v>
      </c>
      <c r="G24" t="s">
        <v>8224</v>
      </c>
      <c r="H24" t="s">
        <v>8246</v>
      </c>
      <c r="I24">
        <v>1420099140</v>
      </c>
      <c r="J24">
        <v>1418766740</v>
      </c>
      <c r="K24" t="b">
        <v>0</v>
      </c>
      <c r="L24">
        <v>8</v>
      </c>
      <c r="M24" t="b">
        <v>1</v>
      </c>
      <c r="N24" t="s">
        <v>8265</v>
      </c>
      <c r="O24" s="9">
        <f t="shared" si="0"/>
        <v>1.1714285714285715</v>
      </c>
      <c r="P24">
        <f t="shared" si="1"/>
        <v>51.25</v>
      </c>
      <c r="Q24" t="str">
        <f t="shared" si="2"/>
        <v>film &amp; video</v>
      </c>
      <c r="R24" t="str">
        <f t="shared" si="5"/>
        <v>television</v>
      </c>
      <c r="S24" s="10">
        <f t="shared" si="3"/>
        <v>41989.91134259259</v>
      </c>
      <c r="T24" s="10">
        <f t="shared" si="4"/>
        <v>42005.332638888889</v>
      </c>
    </row>
    <row r="25" spans="1:20" ht="43.75" x14ac:dyDescent="0.4">
      <c r="A25">
        <v>23</v>
      </c>
      <c r="B25" s="3" t="s">
        <v>25</v>
      </c>
      <c r="C25" s="3" t="s">
        <v>4134</v>
      </c>
      <c r="D25">
        <v>2000</v>
      </c>
      <c r="E25">
        <v>2370</v>
      </c>
      <c r="F25" t="s">
        <v>8219</v>
      </c>
      <c r="G25" t="s">
        <v>8224</v>
      </c>
      <c r="H25" t="s">
        <v>8246</v>
      </c>
      <c r="I25">
        <v>1430407200</v>
      </c>
      <c r="J25">
        <v>1428086501</v>
      </c>
      <c r="K25" t="b">
        <v>0</v>
      </c>
      <c r="L25">
        <v>23</v>
      </c>
      <c r="M25" t="b">
        <v>1</v>
      </c>
      <c r="N25" t="s">
        <v>8265</v>
      </c>
      <c r="O25" s="9">
        <f t="shared" si="0"/>
        <v>1.1850000000000001</v>
      </c>
      <c r="P25">
        <f t="shared" si="1"/>
        <v>103.04347826086956</v>
      </c>
      <c r="Q25" t="str">
        <f t="shared" si="2"/>
        <v>film &amp; video</v>
      </c>
      <c r="R25" t="str">
        <f t="shared" si="5"/>
        <v>television</v>
      </c>
      <c r="S25" s="10">
        <f t="shared" si="3"/>
        <v>42097.778946759259</v>
      </c>
      <c r="T25" s="10">
        <f t="shared" si="4"/>
        <v>42124.638888888891</v>
      </c>
    </row>
    <row r="26" spans="1:20" ht="29.15" x14ac:dyDescent="0.4">
      <c r="A26">
        <v>24</v>
      </c>
      <c r="B26" s="3" t="s">
        <v>26</v>
      </c>
      <c r="C26" s="3" t="s">
        <v>4135</v>
      </c>
      <c r="D26">
        <v>35000</v>
      </c>
      <c r="E26">
        <v>38082.69</v>
      </c>
      <c r="F26" t="s">
        <v>8219</v>
      </c>
      <c r="G26" t="s">
        <v>8224</v>
      </c>
      <c r="H26" t="s">
        <v>8246</v>
      </c>
      <c r="I26">
        <v>1442345940</v>
      </c>
      <c r="J26">
        <v>1439494863</v>
      </c>
      <c r="K26" t="b">
        <v>0</v>
      </c>
      <c r="L26">
        <v>574</v>
      </c>
      <c r="M26" t="b">
        <v>1</v>
      </c>
      <c r="N26" t="s">
        <v>8265</v>
      </c>
      <c r="O26" s="9">
        <f t="shared" si="0"/>
        <v>1.0880768571428572</v>
      </c>
      <c r="P26">
        <f t="shared" si="1"/>
        <v>66.346149825783982</v>
      </c>
      <c r="Q26" t="str">
        <f t="shared" si="2"/>
        <v>film &amp; video</v>
      </c>
      <c r="R26" t="str">
        <f t="shared" si="5"/>
        <v>television</v>
      </c>
      <c r="S26" s="10">
        <f t="shared" si="3"/>
        <v>42229.820173611108</v>
      </c>
      <c r="T26" s="10">
        <f t="shared" si="4"/>
        <v>42262.818750000006</v>
      </c>
    </row>
    <row r="27" spans="1:20" ht="43.75" x14ac:dyDescent="0.4">
      <c r="A27">
        <v>25</v>
      </c>
      <c r="B27" s="3" t="s">
        <v>27</v>
      </c>
      <c r="C27" s="3" t="s">
        <v>4136</v>
      </c>
      <c r="D27">
        <v>600</v>
      </c>
      <c r="E27">
        <v>800</v>
      </c>
      <c r="F27" t="s">
        <v>8219</v>
      </c>
      <c r="G27" t="s">
        <v>8224</v>
      </c>
      <c r="H27" t="s">
        <v>8246</v>
      </c>
      <c r="I27">
        <v>1452299761</v>
      </c>
      <c r="J27">
        <v>1447115761</v>
      </c>
      <c r="K27" t="b">
        <v>0</v>
      </c>
      <c r="L27">
        <v>14</v>
      </c>
      <c r="M27" t="b">
        <v>1</v>
      </c>
      <c r="N27" t="s">
        <v>8265</v>
      </c>
      <c r="O27" s="9">
        <f t="shared" si="0"/>
        <v>1.3333333333333333</v>
      </c>
      <c r="P27">
        <f t="shared" si="1"/>
        <v>57.142857142857146</v>
      </c>
      <c r="Q27" t="str">
        <f t="shared" si="2"/>
        <v>film &amp; video</v>
      </c>
      <c r="R27" t="str">
        <f t="shared" si="5"/>
        <v>television</v>
      </c>
      <c r="S27" s="10">
        <f t="shared" si="3"/>
        <v>42318.025011574078</v>
      </c>
      <c r="T27" s="10">
        <f t="shared" si="4"/>
        <v>42378.025011574078</v>
      </c>
    </row>
    <row r="28" spans="1:20" ht="43.75" x14ac:dyDescent="0.4">
      <c r="A28">
        <v>26</v>
      </c>
      <c r="B28" s="3" t="s">
        <v>28</v>
      </c>
      <c r="C28" s="3" t="s">
        <v>4137</v>
      </c>
      <c r="D28">
        <v>1250</v>
      </c>
      <c r="E28">
        <v>1940</v>
      </c>
      <c r="F28" t="s">
        <v>8219</v>
      </c>
      <c r="G28" t="s">
        <v>8224</v>
      </c>
      <c r="H28" t="s">
        <v>8246</v>
      </c>
      <c r="I28">
        <v>1408278144</v>
      </c>
      <c r="J28">
        <v>1404822144</v>
      </c>
      <c r="K28" t="b">
        <v>0</v>
      </c>
      <c r="L28">
        <v>19</v>
      </c>
      <c r="M28" t="b">
        <v>1</v>
      </c>
      <c r="N28" t="s">
        <v>8265</v>
      </c>
      <c r="O28" s="9">
        <f t="shared" si="0"/>
        <v>1.552</v>
      </c>
      <c r="P28">
        <f t="shared" si="1"/>
        <v>102.10526315789474</v>
      </c>
      <c r="Q28" t="str">
        <f t="shared" si="2"/>
        <v>film &amp; video</v>
      </c>
      <c r="R28" t="str">
        <f t="shared" si="5"/>
        <v>television</v>
      </c>
      <c r="S28" s="10">
        <f t="shared" si="3"/>
        <v>41828.515555555554</v>
      </c>
      <c r="T28" s="10">
        <f t="shared" si="4"/>
        <v>41868.515555555554</v>
      </c>
    </row>
    <row r="29" spans="1:20" ht="43.75" x14ac:dyDescent="0.4">
      <c r="A29">
        <v>27</v>
      </c>
      <c r="B29" s="3" t="s">
        <v>29</v>
      </c>
      <c r="C29" s="3" t="s">
        <v>4138</v>
      </c>
      <c r="D29">
        <v>20000</v>
      </c>
      <c r="E29">
        <v>22345</v>
      </c>
      <c r="F29" t="s">
        <v>8219</v>
      </c>
      <c r="G29" t="s">
        <v>8228</v>
      </c>
      <c r="H29" t="s">
        <v>8250</v>
      </c>
      <c r="I29">
        <v>1416113833</v>
      </c>
      <c r="J29">
        <v>1413518233</v>
      </c>
      <c r="K29" t="b">
        <v>0</v>
      </c>
      <c r="L29">
        <v>150</v>
      </c>
      <c r="M29" t="b">
        <v>1</v>
      </c>
      <c r="N29" t="s">
        <v>8265</v>
      </c>
      <c r="O29" s="9">
        <f t="shared" si="0"/>
        <v>1.1172500000000001</v>
      </c>
      <c r="P29">
        <f t="shared" si="1"/>
        <v>148.96666666666667</v>
      </c>
      <c r="Q29" t="str">
        <f t="shared" si="2"/>
        <v>film &amp; video</v>
      </c>
      <c r="R29" t="str">
        <f t="shared" si="5"/>
        <v>television</v>
      </c>
      <c r="S29" s="10">
        <f t="shared" si="3"/>
        <v>41929.164733796293</v>
      </c>
      <c r="T29" s="10">
        <f t="shared" si="4"/>
        <v>41959.206400462965</v>
      </c>
    </row>
    <row r="30" spans="1:20" ht="29.15" x14ac:dyDescent="0.4">
      <c r="A30">
        <v>28</v>
      </c>
      <c r="B30" s="3" t="s">
        <v>30</v>
      </c>
      <c r="C30" s="3" t="s">
        <v>4139</v>
      </c>
      <c r="D30">
        <v>12000</v>
      </c>
      <c r="E30">
        <v>12042</v>
      </c>
      <c r="F30" t="s">
        <v>8219</v>
      </c>
      <c r="G30" t="s">
        <v>8224</v>
      </c>
      <c r="H30" t="s">
        <v>8246</v>
      </c>
      <c r="I30">
        <v>1450307284</v>
      </c>
      <c r="J30">
        <v>1447715284</v>
      </c>
      <c r="K30" t="b">
        <v>0</v>
      </c>
      <c r="L30">
        <v>71</v>
      </c>
      <c r="M30" t="b">
        <v>1</v>
      </c>
      <c r="N30" t="s">
        <v>8265</v>
      </c>
      <c r="O30" s="9">
        <f t="shared" si="0"/>
        <v>1.0035000000000001</v>
      </c>
      <c r="P30">
        <f t="shared" si="1"/>
        <v>169.6056338028169</v>
      </c>
      <c r="Q30" t="str">
        <f t="shared" si="2"/>
        <v>film &amp; video</v>
      </c>
      <c r="R30" t="str">
        <f t="shared" si="5"/>
        <v>television</v>
      </c>
      <c r="S30" s="10">
        <f t="shared" si="3"/>
        <v>42324.96393518518</v>
      </c>
      <c r="T30" s="10">
        <f t="shared" si="4"/>
        <v>42354.96393518518</v>
      </c>
    </row>
    <row r="31" spans="1:20" ht="43.75" x14ac:dyDescent="0.4">
      <c r="A31">
        <v>29</v>
      </c>
      <c r="B31" s="3" t="s">
        <v>31</v>
      </c>
      <c r="C31" s="3" t="s">
        <v>4140</v>
      </c>
      <c r="D31">
        <v>3000</v>
      </c>
      <c r="E31">
        <v>3700</v>
      </c>
      <c r="F31" t="s">
        <v>8219</v>
      </c>
      <c r="G31" t="s">
        <v>8225</v>
      </c>
      <c r="H31" t="s">
        <v>8247</v>
      </c>
      <c r="I31">
        <v>1406045368</v>
      </c>
      <c r="J31">
        <v>1403453368</v>
      </c>
      <c r="K31" t="b">
        <v>0</v>
      </c>
      <c r="L31">
        <v>117</v>
      </c>
      <c r="M31" t="b">
        <v>1</v>
      </c>
      <c r="N31" t="s">
        <v>8265</v>
      </c>
      <c r="O31" s="9">
        <f t="shared" si="0"/>
        <v>1.2333333333333334</v>
      </c>
      <c r="P31">
        <f t="shared" si="1"/>
        <v>31.623931623931625</v>
      </c>
      <c r="Q31" t="str">
        <f t="shared" si="2"/>
        <v>film &amp; video</v>
      </c>
      <c r="R31" t="str">
        <f t="shared" si="5"/>
        <v>television</v>
      </c>
      <c r="S31" s="10">
        <f t="shared" si="3"/>
        <v>41812.67324074074</v>
      </c>
      <c r="T31" s="10">
        <f t="shared" si="4"/>
        <v>41842.67324074074</v>
      </c>
    </row>
    <row r="32" spans="1:20" ht="43.75" x14ac:dyDescent="0.4">
      <c r="A32">
        <v>30</v>
      </c>
      <c r="B32" s="3" t="s">
        <v>32</v>
      </c>
      <c r="C32" s="3" t="s">
        <v>4141</v>
      </c>
      <c r="D32">
        <v>4000</v>
      </c>
      <c r="E32">
        <v>4051.99</v>
      </c>
      <c r="F32" t="s">
        <v>8219</v>
      </c>
      <c r="G32" t="s">
        <v>8224</v>
      </c>
      <c r="H32" t="s">
        <v>8246</v>
      </c>
      <c r="I32">
        <v>1408604515</v>
      </c>
      <c r="J32">
        <v>1406012515</v>
      </c>
      <c r="K32" t="b">
        <v>0</v>
      </c>
      <c r="L32">
        <v>53</v>
      </c>
      <c r="M32" t="b">
        <v>1</v>
      </c>
      <c r="N32" t="s">
        <v>8265</v>
      </c>
      <c r="O32" s="9">
        <f t="shared" si="0"/>
        <v>1.0129975</v>
      </c>
      <c r="P32">
        <f t="shared" si="1"/>
        <v>76.45264150943396</v>
      </c>
      <c r="Q32" t="str">
        <f t="shared" si="2"/>
        <v>film &amp; video</v>
      </c>
      <c r="R32" t="str">
        <f t="shared" si="5"/>
        <v>television</v>
      </c>
      <c r="S32" s="10">
        <f t="shared" si="3"/>
        <v>41842.292997685188</v>
      </c>
      <c r="T32" s="10">
        <f t="shared" si="4"/>
        <v>41872.292997685188</v>
      </c>
    </row>
    <row r="33" spans="1:20" ht="43.75" x14ac:dyDescent="0.4">
      <c r="A33">
        <v>31</v>
      </c>
      <c r="B33" s="3" t="s">
        <v>33</v>
      </c>
      <c r="C33" s="3" t="s">
        <v>4142</v>
      </c>
      <c r="D33">
        <v>13</v>
      </c>
      <c r="E33">
        <v>13</v>
      </c>
      <c r="F33" t="s">
        <v>8219</v>
      </c>
      <c r="G33" t="s">
        <v>8224</v>
      </c>
      <c r="H33" t="s">
        <v>8246</v>
      </c>
      <c r="I33">
        <v>1453748434</v>
      </c>
      <c r="J33">
        <v>1452193234</v>
      </c>
      <c r="K33" t="b">
        <v>0</v>
      </c>
      <c r="L33">
        <v>1</v>
      </c>
      <c r="M33" t="b">
        <v>1</v>
      </c>
      <c r="N33" t="s">
        <v>8265</v>
      </c>
      <c r="O33" s="9">
        <f t="shared" si="0"/>
        <v>1</v>
      </c>
      <c r="P33">
        <f t="shared" si="1"/>
        <v>13</v>
      </c>
      <c r="Q33" t="str">
        <f t="shared" si="2"/>
        <v>film &amp; video</v>
      </c>
      <c r="R33" t="str">
        <f t="shared" si="5"/>
        <v>television</v>
      </c>
      <c r="S33" s="10">
        <f t="shared" si="3"/>
        <v>42376.79206018518</v>
      </c>
      <c r="T33" s="10">
        <f t="shared" si="4"/>
        <v>42394.79206018518</v>
      </c>
    </row>
    <row r="34" spans="1:20" ht="58.3" x14ac:dyDescent="0.4">
      <c r="A34">
        <v>32</v>
      </c>
      <c r="B34" s="3" t="s">
        <v>34</v>
      </c>
      <c r="C34" s="3" t="s">
        <v>4143</v>
      </c>
      <c r="D34">
        <v>28450</v>
      </c>
      <c r="E34">
        <v>28520</v>
      </c>
      <c r="F34" t="s">
        <v>8219</v>
      </c>
      <c r="G34" t="s">
        <v>8224</v>
      </c>
      <c r="H34" t="s">
        <v>8246</v>
      </c>
      <c r="I34">
        <v>1463111940</v>
      </c>
      <c r="J34">
        <v>1459523017</v>
      </c>
      <c r="K34" t="b">
        <v>0</v>
      </c>
      <c r="L34">
        <v>89</v>
      </c>
      <c r="M34" t="b">
        <v>1</v>
      </c>
      <c r="N34" t="s">
        <v>8265</v>
      </c>
      <c r="O34" s="9">
        <f t="shared" si="0"/>
        <v>1.0024604569420035</v>
      </c>
      <c r="P34">
        <f t="shared" si="1"/>
        <v>320.44943820224717</v>
      </c>
      <c r="Q34" t="str">
        <f t="shared" si="2"/>
        <v>film &amp; video</v>
      </c>
      <c r="R34" t="str">
        <f t="shared" si="5"/>
        <v>television</v>
      </c>
      <c r="S34" s="10">
        <f t="shared" si="3"/>
        <v>42461.627511574072</v>
      </c>
      <c r="T34" s="10">
        <f t="shared" si="4"/>
        <v>42503.165972222225</v>
      </c>
    </row>
    <row r="35" spans="1:20" ht="43.75" x14ac:dyDescent="0.4">
      <c r="A35">
        <v>33</v>
      </c>
      <c r="B35" s="3" t="s">
        <v>35</v>
      </c>
      <c r="C35" s="3" t="s">
        <v>4144</v>
      </c>
      <c r="D35">
        <v>5250</v>
      </c>
      <c r="E35">
        <v>5360</v>
      </c>
      <c r="F35" t="s">
        <v>8219</v>
      </c>
      <c r="G35" t="s">
        <v>8224</v>
      </c>
      <c r="H35" t="s">
        <v>8246</v>
      </c>
      <c r="I35">
        <v>1447001501</v>
      </c>
      <c r="J35">
        <v>1444405901</v>
      </c>
      <c r="K35" t="b">
        <v>0</v>
      </c>
      <c r="L35">
        <v>64</v>
      </c>
      <c r="M35" t="b">
        <v>1</v>
      </c>
      <c r="N35" t="s">
        <v>8265</v>
      </c>
      <c r="O35" s="9">
        <f t="shared" si="0"/>
        <v>1.0209523809523811</v>
      </c>
      <c r="P35">
        <f t="shared" si="1"/>
        <v>83.75</v>
      </c>
      <c r="Q35" t="str">
        <f t="shared" si="2"/>
        <v>film &amp; video</v>
      </c>
      <c r="R35" t="str">
        <f t="shared" si="5"/>
        <v>television</v>
      </c>
      <c r="S35" s="10">
        <f t="shared" si="3"/>
        <v>42286.660891203705</v>
      </c>
      <c r="T35" s="10">
        <f t="shared" si="4"/>
        <v>42316.702557870376</v>
      </c>
    </row>
    <row r="36" spans="1:20" ht="43.75" x14ac:dyDescent="0.4">
      <c r="A36">
        <v>34</v>
      </c>
      <c r="B36" s="3" t="s">
        <v>36</v>
      </c>
      <c r="C36" s="3" t="s">
        <v>4145</v>
      </c>
      <c r="D36">
        <v>2600</v>
      </c>
      <c r="E36">
        <v>3392</v>
      </c>
      <c r="F36" t="s">
        <v>8219</v>
      </c>
      <c r="G36" t="s">
        <v>8224</v>
      </c>
      <c r="H36" t="s">
        <v>8246</v>
      </c>
      <c r="I36">
        <v>1407224601</v>
      </c>
      <c r="J36">
        <v>1405928601</v>
      </c>
      <c r="K36" t="b">
        <v>0</v>
      </c>
      <c r="L36">
        <v>68</v>
      </c>
      <c r="M36" t="b">
        <v>1</v>
      </c>
      <c r="N36" t="s">
        <v>8265</v>
      </c>
      <c r="O36" s="9">
        <f t="shared" si="0"/>
        <v>1.3046153846153845</v>
      </c>
      <c r="P36">
        <f t="shared" si="1"/>
        <v>49.882352941176471</v>
      </c>
      <c r="Q36" t="str">
        <f t="shared" si="2"/>
        <v>film &amp; video</v>
      </c>
      <c r="R36" t="str">
        <f t="shared" si="5"/>
        <v>television</v>
      </c>
      <c r="S36" s="10">
        <f t="shared" si="3"/>
        <v>41841.321770833332</v>
      </c>
      <c r="T36" s="10">
        <f t="shared" si="4"/>
        <v>41856.321770833332</v>
      </c>
    </row>
    <row r="37" spans="1:20" ht="43.75" x14ac:dyDescent="0.4">
      <c r="A37">
        <v>35</v>
      </c>
      <c r="B37" s="3" t="s">
        <v>37</v>
      </c>
      <c r="C37" s="3" t="s">
        <v>4146</v>
      </c>
      <c r="D37">
        <v>1000</v>
      </c>
      <c r="E37">
        <v>1665</v>
      </c>
      <c r="F37" t="s">
        <v>8219</v>
      </c>
      <c r="G37" t="s">
        <v>8224</v>
      </c>
      <c r="H37" t="s">
        <v>8246</v>
      </c>
      <c r="I37">
        <v>1430179200</v>
      </c>
      <c r="J37">
        <v>1428130814</v>
      </c>
      <c r="K37" t="b">
        <v>0</v>
      </c>
      <c r="L37">
        <v>28</v>
      </c>
      <c r="M37" t="b">
        <v>1</v>
      </c>
      <c r="N37" t="s">
        <v>8265</v>
      </c>
      <c r="O37" s="9">
        <f t="shared" si="0"/>
        <v>1.665</v>
      </c>
      <c r="P37">
        <f t="shared" si="1"/>
        <v>59.464285714285715</v>
      </c>
      <c r="Q37" t="str">
        <f t="shared" si="2"/>
        <v>film &amp; video</v>
      </c>
      <c r="R37" t="str">
        <f t="shared" si="5"/>
        <v>television</v>
      </c>
      <c r="S37" s="10">
        <f t="shared" si="3"/>
        <v>42098.291828703703</v>
      </c>
      <c r="T37" s="10">
        <f t="shared" si="4"/>
        <v>42122</v>
      </c>
    </row>
    <row r="38" spans="1:20" ht="29.15" x14ac:dyDescent="0.4">
      <c r="A38">
        <v>36</v>
      </c>
      <c r="B38" s="3" t="s">
        <v>38</v>
      </c>
      <c r="C38" s="3" t="s">
        <v>4147</v>
      </c>
      <c r="D38">
        <v>6000</v>
      </c>
      <c r="E38">
        <v>8529</v>
      </c>
      <c r="F38" t="s">
        <v>8219</v>
      </c>
      <c r="G38" t="s">
        <v>8224</v>
      </c>
      <c r="H38" t="s">
        <v>8246</v>
      </c>
      <c r="I38">
        <v>1428128525</v>
      </c>
      <c r="J38">
        <v>1425540125</v>
      </c>
      <c r="K38" t="b">
        <v>0</v>
      </c>
      <c r="L38">
        <v>44</v>
      </c>
      <c r="M38" t="b">
        <v>1</v>
      </c>
      <c r="N38" t="s">
        <v>8265</v>
      </c>
      <c r="O38" s="9">
        <f t="shared" si="0"/>
        <v>1.4215</v>
      </c>
      <c r="P38">
        <f t="shared" si="1"/>
        <v>193.84090909090909</v>
      </c>
      <c r="Q38" t="str">
        <f t="shared" si="2"/>
        <v>film &amp; video</v>
      </c>
      <c r="R38" t="str">
        <f t="shared" si="5"/>
        <v>television</v>
      </c>
      <c r="S38" s="10">
        <f t="shared" si="3"/>
        <v>42068.307002314818</v>
      </c>
      <c r="T38" s="10">
        <f t="shared" si="4"/>
        <v>42098.265335648146</v>
      </c>
    </row>
    <row r="39" spans="1:20" ht="43.75" x14ac:dyDescent="0.4">
      <c r="A39">
        <v>37</v>
      </c>
      <c r="B39" s="3" t="s">
        <v>39</v>
      </c>
      <c r="C39" s="3" t="s">
        <v>4148</v>
      </c>
      <c r="D39">
        <v>22000</v>
      </c>
      <c r="E39">
        <v>40357</v>
      </c>
      <c r="F39" t="s">
        <v>8219</v>
      </c>
      <c r="G39" t="s">
        <v>8224</v>
      </c>
      <c r="H39" t="s">
        <v>8246</v>
      </c>
      <c r="I39">
        <v>1425055079</v>
      </c>
      <c r="J39">
        <v>1422463079</v>
      </c>
      <c r="K39" t="b">
        <v>0</v>
      </c>
      <c r="L39">
        <v>253</v>
      </c>
      <c r="M39" t="b">
        <v>1</v>
      </c>
      <c r="N39" t="s">
        <v>8265</v>
      </c>
      <c r="O39" s="9">
        <f t="shared" si="0"/>
        <v>1.8344090909090909</v>
      </c>
      <c r="P39">
        <f t="shared" si="1"/>
        <v>159.51383399209487</v>
      </c>
      <c r="Q39" t="str">
        <f t="shared" si="2"/>
        <v>film &amp; video</v>
      </c>
      <c r="R39" t="str">
        <f t="shared" si="5"/>
        <v>television</v>
      </c>
      <c r="S39" s="10">
        <f t="shared" si="3"/>
        <v>42032.693043981482</v>
      </c>
      <c r="T39" s="10">
        <f t="shared" si="4"/>
        <v>42062.693043981482</v>
      </c>
    </row>
    <row r="40" spans="1:20" ht="43.75" x14ac:dyDescent="0.4">
      <c r="A40">
        <v>38</v>
      </c>
      <c r="B40" s="3" t="s">
        <v>40</v>
      </c>
      <c r="C40" s="3" t="s">
        <v>4149</v>
      </c>
      <c r="D40">
        <v>2500</v>
      </c>
      <c r="E40">
        <v>2751</v>
      </c>
      <c r="F40" t="s">
        <v>8219</v>
      </c>
      <c r="G40" t="s">
        <v>8224</v>
      </c>
      <c r="H40" t="s">
        <v>8246</v>
      </c>
      <c r="I40">
        <v>1368235344</v>
      </c>
      <c r="J40">
        <v>1365643344</v>
      </c>
      <c r="K40" t="b">
        <v>0</v>
      </c>
      <c r="L40">
        <v>66</v>
      </c>
      <c r="M40" t="b">
        <v>1</v>
      </c>
      <c r="N40" t="s">
        <v>8265</v>
      </c>
      <c r="O40" s="9">
        <f t="shared" si="0"/>
        <v>1.1004</v>
      </c>
      <c r="P40">
        <f t="shared" si="1"/>
        <v>41.68181818181818</v>
      </c>
      <c r="Q40" t="str">
        <f t="shared" si="2"/>
        <v>film &amp; video</v>
      </c>
      <c r="R40" t="str">
        <f t="shared" si="5"/>
        <v>television</v>
      </c>
      <c r="S40" s="10">
        <f t="shared" si="3"/>
        <v>41375.057222222218</v>
      </c>
      <c r="T40" s="10">
        <f t="shared" si="4"/>
        <v>41405.057222222218</v>
      </c>
    </row>
    <row r="41" spans="1:20" ht="58.3" x14ac:dyDescent="0.4">
      <c r="A41">
        <v>39</v>
      </c>
      <c r="B41" s="3" t="s">
        <v>41</v>
      </c>
      <c r="C41" s="3" t="s">
        <v>4150</v>
      </c>
      <c r="D41">
        <v>25000</v>
      </c>
      <c r="E41">
        <v>32745</v>
      </c>
      <c r="F41" t="s">
        <v>8219</v>
      </c>
      <c r="G41" t="s">
        <v>8225</v>
      </c>
      <c r="H41" t="s">
        <v>8247</v>
      </c>
      <c r="I41">
        <v>1401058740</v>
      </c>
      <c r="J41">
        <v>1398388068</v>
      </c>
      <c r="K41" t="b">
        <v>0</v>
      </c>
      <c r="L41">
        <v>217</v>
      </c>
      <c r="M41" t="b">
        <v>1</v>
      </c>
      <c r="N41" t="s">
        <v>8265</v>
      </c>
      <c r="O41" s="9">
        <f t="shared" si="0"/>
        <v>1.3098000000000001</v>
      </c>
      <c r="P41">
        <f t="shared" si="1"/>
        <v>150.89861751152074</v>
      </c>
      <c r="Q41" t="str">
        <f t="shared" si="2"/>
        <v>film &amp; video</v>
      </c>
      <c r="R41" t="str">
        <f t="shared" si="5"/>
        <v>television</v>
      </c>
      <c r="S41" s="10">
        <f t="shared" si="3"/>
        <v>41754.047083333331</v>
      </c>
      <c r="T41" s="10">
        <f t="shared" si="4"/>
        <v>41784.957638888889</v>
      </c>
    </row>
    <row r="42" spans="1:20" ht="43.75" x14ac:dyDescent="0.4">
      <c r="A42">
        <v>40</v>
      </c>
      <c r="B42" s="3" t="s">
        <v>42</v>
      </c>
      <c r="C42" s="3" t="s">
        <v>4151</v>
      </c>
      <c r="D42">
        <v>2000</v>
      </c>
      <c r="E42">
        <v>2027</v>
      </c>
      <c r="F42" t="s">
        <v>8219</v>
      </c>
      <c r="G42" t="s">
        <v>8224</v>
      </c>
      <c r="H42" t="s">
        <v>8246</v>
      </c>
      <c r="I42">
        <v>1403150400</v>
      </c>
      <c r="J42">
        <v>1401426488</v>
      </c>
      <c r="K42" t="b">
        <v>0</v>
      </c>
      <c r="L42">
        <v>16</v>
      </c>
      <c r="M42" t="b">
        <v>1</v>
      </c>
      <c r="N42" t="s">
        <v>8265</v>
      </c>
      <c r="O42" s="9">
        <f t="shared" si="0"/>
        <v>1.0135000000000001</v>
      </c>
      <c r="P42">
        <f t="shared" si="1"/>
        <v>126.6875</v>
      </c>
      <c r="Q42" t="str">
        <f t="shared" si="2"/>
        <v>film &amp; video</v>
      </c>
      <c r="R42" t="str">
        <f t="shared" si="5"/>
        <v>television</v>
      </c>
      <c r="S42" s="10">
        <f t="shared" si="3"/>
        <v>41789.21398148148</v>
      </c>
      <c r="T42" s="10">
        <f t="shared" si="4"/>
        <v>41809.166666666664</v>
      </c>
    </row>
    <row r="43" spans="1:20" ht="43.75" x14ac:dyDescent="0.4">
      <c r="A43">
        <v>41</v>
      </c>
      <c r="B43" s="3" t="s">
        <v>43</v>
      </c>
      <c r="C43" s="3" t="s">
        <v>4152</v>
      </c>
      <c r="D43">
        <v>2000</v>
      </c>
      <c r="E43">
        <v>2000</v>
      </c>
      <c r="F43" t="s">
        <v>8219</v>
      </c>
      <c r="G43" t="s">
        <v>8224</v>
      </c>
      <c r="H43" t="s">
        <v>8246</v>
      </c>
      <c r="I43">
        <v>1412516354</v>
      </c>
      <c r="J43">
        <v>1409924354</v>
      </c>
      <c r="K43" t="b">
        <v>0</v>
      </c>
      <c r="L43">
        <v>19</v>
      </c>
      <c r="M43" t="b">
        <v>1</v>
      </c>
      <c r="N43" t="s">
        <v>8265</v>
      </c>
      <c r="O43" s="9">
        <f t="shared" si="0"/>
        <v>1</v>
      </c>
      <c r="P43">
        <f t="shared" si="1"/>
        <v>105.26315789473684</v>
      </c>
      <c r="Q43" t="str">
        <f t="shared" si="2"/>
        <v>film &amp; video</v>
      </c>
      <c r="R43" t="str">
        <f t="shared" si="5"/>
        <v>television</v>
      </c>
      <c r="S43" s="10">
        <f t="shared" si="3"/>
        <v>41887.568912037037</v>
      </c>
      <c r="T43" s="10">
        <f t="shared" si="4"/>
        <v>41917.568912037037</v>
      </c>
    </row>
    <row r="44" spans="1:20" ht="43.75" x14ac:dyDescent="0.4">
      <c r="A44">
        <v>42</v>
      </c>
      <c r="B44" s="3" t="s">
        <v>44</v>
      </c>
      <c r="C44" s="3" t="s">
        <v>4153</v>
      </c>
      <c r="D44">
        <v>14000</v>
      </c>
      <c r="E44">
        <v>19860</v>
      </c>
      <c r="F44" t="s">
        <v>8219</v>
      </c>
      <c r="G44" t="s">
        <v>8224</v>
      </c>
      <c r="H44" t="s">
        <v>8246</v>
      </c>
      <c r="I44">
        <v>1419780026</v>
      </c>
      <c r="J44">
        <v>1417188026</v>
      </c>
      <c r="K44" t="b">
        <v>0</v>
      </c>
      <c r="L44">
        <v>169</v>
      </c>
      <c r="M44" t="b">
        <v>1</v>
      </c>
      <c r="N44" t="s">
        <v>8265</v>
      </c>
      <c r="O44" s="9">
        <f t="shared" si="0"/>
        <v>1.4185714285714286</v>
      </c>
      <c r="P44">
        <f t="shared" si="1"/>
        <v>117.51479289940828</v>
      </c>
      <c r="Q44" t="str">
        <f t="shared" si="2"/>
        <v>film &amp; video</v>
      </c>
      <c r="R44" t="str">
        <f t="shared" si="5"/>
        <v>television</v>
      </c>
      <c r="S44" s="10">
        <f t="shared" si="3"/>
        <v>41971.639189814814</v>
      </c>
      <c r="T44" s="10">
        <f t="shared" si="4"/>
        <v>42001.639189814814</v>
      </c>
    </row>
    <row r="45" spans="1:20" ht="43.75" x14ac:dyDescent="0.4">
      <c r="A45">
        <v>43</v>
      </c>
      <c r="B45" s="3" t="s">
        <v>45</v>
      </c>
      <c r="C45" s="3" t="s">
        <v>4154</v>
      </c>
      <c r="D45">
        <v>10000</v>
      </c>
      <c r="E45">
        <v>30866</v>
      </c>
      <c r="F45" t="s">
        <v>8219</v>
      </c>
      <c r="G45" t="s">
        <v>8224</v>
      </c>
      <c r="H45" t="s">
        <v>8246</v>
      </c>
      <c r="I45">
        <v>1405209600</v>
      </c>
      <c r="J45">
        <v>1402599486</v>
      </c>
      <c r="K45" t="b">
        <v>0</v>
      </c>
      <c r="L45">
        <v>263</v>
      </c>
      <c r="M45" t="b">
        <v>1</v>
      </c>
      <c r="N45" t="s">
        <v>8265</v>
      </c>
      <c r="O45" s="9">
        <f t="shared" si="0"/>
        <v>3.0865999999999998</v>
      </c>
      <c r="P45">
        <f t="shared" si="1"/>
        <v>117.36121673003802</v>
      </c>
      <c r="Q45" t="str">
        <f t="shared" si="2"/>
        <v>film &amp; video</v>
      </c>
      <c r="R45" t="str">
        <f t="shared" si="5"/>
        <v>television</v>
      </c>
      <c r="S45" s="10">
        <f t="shared" si="3"/>
        <v>41802.790347222224</v>
      </c>
      <c r="T45" s="10">
        <f t="shared" si="4"/>
        <v>41833</v>
      </c>
    </row>
    <row r="46" spans="1:20" ht="58.3" x14ac:dyDescent="0.4">
      <c r="A46">
        <v>44</v>
      </c>
      <c r="B46" s="3" t="s">
        <v>46</v>
      </c>
      <c r="C46" s="3" t="s">
        <v>4155</v>
      </c>
      <c r="D46">
        <v>2000</v>
      </c>
      <c r="E46">
        <v>2000</v>
      </c>
      <c r="F46" t="s">
        <v>8219</v>
      </c>
      <c r="G46" t="s">
        <v>8224</v>
      </c>
      <c r="H46" t="s">
        <v>8246</v>
      </c>
      <c r="I46">
        <v>1412648537</v>
      </c>
      <c r="J46">
        <v>1408760537</v>
      </c>
      <c r="K46" t="b">
        <v>0</v>
      </c>
      <c r="L46">
        <v>15</v>
      </c>
      <c r="M46" t="b">
        <v>1</v>
      </c>
      <c r="N46" t="s">
        <v>8265</v>
      </c>
      <c r="O46" s="9">
        <f t="shared" si="0"/>
        <v>1</v>
      </c>
      <c r="P46">
        <f t="shared" si="1"/>
        <v>133.33333333333334</v>
      </c>
      <c r="Q46" t="str">
        <f t="shared" si="2"/>
        <v>film &amp; video</v>
      </c>
      <c r="R46" t="str">
        <f t="shared" si="5"/>
        <v>television</v>
      </c>
      <c r="S46" s="10">
        <f t="shared" si="3"/>
        <v>41874.098807870374</v>
      </c>
      <c r="T46" s="10">
        <f t="shared" si="4"/>
        <v>41919.098807870374</v>
      </c>
    </row>
    <row r="47" spans="1:20" ht="43.75" x14ac:dyDescent="0.4">
      <c r="A47">
        <v>45</v>
      </c>
      <c r="B47" s="3" t="s">
        <v>47</v>
      </c>
      <c r="C47" s="3" t="s">
        <v>4156</v>
      </c>
      <c r="D47">
        <v>5000</v>
      </c>
      <c r="E47">
        <v>6000</v>
      </c>
      <c r="F47" t="s">
        <v>8219</v>
      </c>
      <c r="G47" t="s">
        <v>8224</v>
      </c>
      <c r="H47" t="s">
        <v>8246</v>
      </c>
      <c r="I47">
        <v>1461769107</v>
      </c>
      <c r="J47">
        <v>1459177107</v>
      </c>
      <c r="K47" t="b">
        <v>0</v>
      </c>
      <c r="L47">
        <v>61</v>
      </c>
      <c r="M47" t="b">
        <v>1</v>
      </c>
      <c r="N47" t="s">
        <v>8265</v>
      </c>
      <c r="O47" s="9">
        <f t="shared" si="0"/>
        <v>1.2</v>
      </c>
      <c r="P47">
        <f t="shared" si="1"/>
        <v>98.360655737704917</v>
      </c>
      <c r="Q47" t="str">
        <f t="shared" si="2"/>
        <v>film &amp; video</v>
      </c>
      <c r="R47" t="str">
        <f t="shared" si="5"/>
        <v>television</v>
      </c>
      <c r="S47" s="10">
        <f t="shared" si="3"/>
        <v>42457.623923611114</v>
      </c>
      <c r="T47" s="10">
        <f t="shared" si="4"/>
        <v>42487.623923611114</v>
      </c>
    </row>
    <row r="48" spans="1:20" ht="43.75" x14ac:dyDescent="0.4">
      <c r="A48">
        <v>46</v>
      </c>
      <c r="B48" s="3" t="s">
        <v>48</v>
      </c>
      <c r="C48" s="3" t="s">
        <v>4157</v>
      </c>
      <c r="D48">
        <v>8400</v>
      </c>
      <c r="E48">
        <v>8750</v>
      </c>
      <c r="F48" t="s">
        <v>8219</v>
      </c>
      <c r="G48" t="s">
        <v>8226</v>
      </c>
      <c r="H48" t="s">
        <v>8248</v>
      </c>
      <c r="I48">
        <v>1450220974</v>
      </c>
      <c r="J48">
        <v>1447628974</v>
      </c>
      <c r="K48" t="b">
        <v>0</v>
      </c>
      <c r="L48">
        <v>45</v>
      </c>
      <c r="M48" t="b">
        <v>1</v>
      </c>
      <c r="N48" t="s">
        <v>8265</v>
      </c>
      <c r="O48" s="9">
        <f t="shared" si="0"/>
        <v>1.0416666666666667</v>
      </c>
      <c r="P48">
        <f t="shared" si="1"/>
        <v>194.44444444444446</v>
      </c>
      <c r="Q48" t="str">
        <f t="shared" si="2"/>
        <v>film &amp; video</v>
      </c>
      <c r="R48" t="str">
        <f t="shared" si="5"/>
        <v>television</v>
      </c>
      <c r="S48" s="10">
        <f t="shared" si="3"/>
        <v>42323.964976851858</v>
      </c>
      <c r="T48" s="10">
        <f t="shared" si="4"/>
        <v>42353.964976851858</v>
      </c>
    </row>
    <row r="49" spans="1:20" ht="58.3" x14ac:dyDescent="0.4">
      <c r="A49">
        <v>47</v>
      </c>
      <c r="B49" s="3" t="s">
        <v>49</v>
      </c>
      <c r="C49" s="3" t="s">
        <v>4158</v>
      </c>
      <c r="D49">
        <v>5000</v>
      </c>
      <c r="E49">
        <v>5380.55</v>
      </c>
      <c r="F49" t="s">
        <v>8219</v>
      </c>
      <c r="G49" t="s">
        <v>8224</v>
      </c>
      <c r="H49" t="s">
        <v>8246</v>
      </c>
      <c r="I49">
        <v>1419021607</v>
      </c>
      <c r="J49">
        <v>1413834007</v>
      </c>
      <c r="K49" t="b">
        <v>0</v>
      </c>
      <c r="L49">
        <v>70</v>
      </c>
      <c r="M49" t="b">
        <v>1</v>
      </c>
      <c r="N49" t="s">
        <v>8265</v>
      </c>
      <c r="O49" s="9">
        <f t="shared" si="0"/>
        <v>1.0761100000000001</v>
      </c>
      <c r="P49">
        <f t="shared" si="1"/>
        <v>76.865000000000009</v>
      </c>
      <c r="Q49" t="str">
        <f t="shared" si="2"/>
        <v>film &amp; video</v>
      </c>
      <c r="R49" t="str">
        <f t="shared" si="5"/>
        <v>television</v>
      </c>
      <c r="S49" s="10">
        <f t="shared" si="3"/>
        <v>41932.819525462961</v>
      </c>
      <c r="T49" s="10">
        <f t="shared" si="4"/>
        <v>41992.861192129625</v>
      </c>
    </row>
    <row r="50" spans="1:20" ht="43.75" x14ac:dyDescent="0.4">
      <c r="A50">
        <v>48</v>
      </c>
      <c r="B50" s="3" t="s">
        <v>50</v>
      </c>
      <c r="C50" s="3" t="s">
        <v>4159</v>
      </c>
      <c r="D50">
        <v>2000</v>
      </c>
      <c r="E50">
        <v>2159</v>
      </c>
      <c r="F50" t="s">
        <v>8219</v>
      </c>
      <c r="G50" t="s">
        <v>8225</v>
      </c>
      <c r="H50" t="s">
        <v>8247</v>
      </c>
      <c r="I50">
        <v>1425211200</v>
      </c>
      <c r="J50">
        <v>1422534260</v>
      </c>
      <c r="K50" t="b">
        <v>0</v>
      </c>
      <c r="L50">
        <v>38</v>
      </c>
      <c r="M50" t="b">
        <v>1</v>
      </c>
      <c r="N50" t="s">
        <v>8265</v>
      </c>
      <c r="O50" s="9">
        <f t="shared" si="0"/>
        <v>1.0794999999999999</v>
      </c>
      <c r="P50">
        <f t="shared" si="1"/>
        <v>56.815789473684212</v>
      </c>
      <c r="Q50" t="str">
        <f t="shared" si="2"/>
        <v>film &amp; video</v>
      </c>
      <c r="R50" t="str">
        <f t="shared" si="5"/>
        <v>television</v>
      </c>
      <c r="S50" s="10">
        <f t="shared" si="3"/>
        <v>42033.516898148147</v>
      </c>
      <c r="T50" s="10">
        <f t="shared" si="4"/>
        <v>42064.5</v>
      </c>
    </row>
    <row r="51" spans="1:20" x14ac:dyDescent="0.4">
      <c r="A51">
        <v>49</v>
      </c>
      <c r="B51" s="3" t="s">
        <v>51</v>
      </c>
      <c r="C51" s="3" t="s">
        <v>4160</v>
      </c>
      <c r="D51">
        <v>12000</v>
      </c>
      <c r="E51">
        <v>12000</v>
      </c>
      <c r="F51" t="s">
        <v>8219</v>
      </c>
      <c r="G51" t="s">
        <v>8224</v>
      </c>
      <c r="H51" t="s">
        <v>8246</v>
      </c>
      <c r="I51">
        <v>1445660045</v>
      </c>
      <c r="J51">
        <v>1443068045</v>
      </c>
      <c r="K51" t="b">
        <v>0</v>
      </c>
      <c r="L51">
        <v>87</v>
      </c>
      <c r="M51" t="b">
        <v>1</v>
      </c>
      <c r="N51" t="s">
        <v>8265</v>
      </c>
      <c r="O51" s="9">
        <f t="shared" si="0"/>
        <v>1</v>
      </c>
      <c r="P51">
        <f t="shared" si="1"/>
        <v>137.93103448275863</v>
      </c>
      <c r="Q51" t="str">
        <f t="shared" si="2"/>
        <v>film &amp; video</v>
      </c>
      <c r="R51" t="str">
        <f t="shared" si="5"/>
        <v>television</v>
      </c>
      <c r="S51" s="10">
        <f t="shared" si="3"/>
        <v>42271.176446759258</v>
      </c>
      <c r="T51" s="10">
        <f t="shared" si="4"/>
        <v>42301.176446759258</v>
      </c>
    </row>
    <row r="52" spans="1:20" ht="43.75" x14ac:dyDescent="0.4">
      <c r="A52">
        <v>50</v>
      </c>
      <c r="B52" s="3" t="s">
        <v>52</v>
      </c>
      <c r="C52" s="3" t="s">
        <v>4161</v>
      </c>
      <c r="D52">
        <v>600</v>
      </c>
      <c r="E52">
        <v>600</v>
      </c>
      <c r="F52" t="s">
        <v>8219</v>
      </c>
      <c r="G52" t="s">
        <v>8225</v>
      </c>
      <c r="H52" t="s">
        <v>8247</v>
      </c>
      <c r="I52">
        <v>1422637200</v>
      </c>
      <c r="J52">
        <v>1419271458</v>
      </c>
      <c r="K52" t="b">
        <v>0</v>
      </c>
      <c r="L52">
        <v>22</v>
      </c>
      <c r="M52" t="b">
        <v>1</v>
      </c>
      <c r="N52" t="s">
        <v>8265</v>
      </c>
      <c r="O52" s="9">
        <f t="shared" si="0"/>
        <v>1</v>
      </c>
      <c r="P52">
        <f t="shared" si="1"/>
        <v>27.272727272727273</v>
      </c>
      <c r="Q52" t="str">
        <f t="shared" si="2"/>
        <v>film &amp; video</v>
      </c>
      <c r="R52" t="str">
        <f t="shared" si="5"/>
        <v>television</v>
      </c>
      <c r="S52" s="10">
        <f t="shared" si="3"/>
        <v>41995.752986111111</v>
      </c>
      <c r="T52" s="10">
        <f t="shared" si="4"/>
        <v>42034.708333333328</v>
      </c>
    </row>
    <row r="53" spans="1:20" ht="43.75" x14ac:dyDescent="0.4">
      <c r="A53">
        <v>51</v>
      </c>
      <c r="B53" s="3" t="s">
        <v>53</v>
      </c>
      <c r="C53" s="3" t="s">
        <v>4162</v>
      </c>
      <c r="D53">
        <v>11000</v>
      </c>
      <c r="E53">
        <v>14082</v>
      </c>
      <c r="F53" t="s">
        <v>8219</v>
      </c>
      <c r="G53" t="s">
        <v>8224</v>
      </c>
      <c r="H53" t="s">
        <v>8246</v>
      </c>
      <c r="I53">
        <v>1439245037</v>
      </c>
      <c r="J53">
        <v>1436653037</v>
      </c>
      <c r="K53" t="b">
        <v>0</v>
      </c>
      <c r="L53">
        <v>119</v>
      </c>
      <c r="M53" t="b">
        <v>1</v>
      </c>
      <c r="N53" t="s">
        <v>8265</v>
      </c>
      <c r="O53" s="9">
        <f t="shared" si="0"/>
        <v>1.2801818181818181</v>
      </c>
      <c r="P53">
        <f t="shared" si="1"/>
        <v>118.33613445378151</v>
      </c>
      <c r="Q53" t="str">
        <f t="shared" si="2"/>
        <v>film &amp; video</v>
      </c>
      <c r="R53" t="str">
        <f t="shared" si="5"/>
        <v>television</v>
      </c>
      <c r="S53" s="10">
        <f t="shared" si="3"/>
        <v>42196.928668981483</v>
      </c>
      <c r="T53" s="10">
        <f t="shared" si="4"/>
        <v>42226.928668981483</v>
      </c>
    </row>
    <row r="54" spans="1:20" ht="43.75" x14ac:dyDescent="0.4">
      <c r="A54">
        <v>52</v>
      </c>
      <c r="B54" s="3" t="s">
        <v>54</v>
      </c>
      <c r="C54" s="3" t="s">
        <v>4163</v>
      </c>
      <c r="D54">
        <v>10000</v>
      </c>
      <c r="E54">
        <v>11621</v>
      </c>
      <c r="F54" t="s">
        <v>8219</v>
      </c>
      <c r="G54" t="s">
        <v>8224</v>
      </c>
      <c r="H54" t="s">
        <v>8246</v>
      </c>
      <c r="I54">
        <v>1405615846</v>
      </c>
      <c r="J54">
        <v>1403023846</v>
      </c>
      <c r="K54" t="b">
        <v>0</v>
      </c>
      <c r="L54">
        <v>52</v>
      </c>
      <c r="M54" t="b">
        <v>1</v>
      </c>
      <c r="N54" t="s">
        <v>8265</v>
      </c>
      <c r="O54" s="9">
        <f t="shared" si="0"/>
        <v>1.1620999999999999</v>
      </c>
      <c r="P54">
        <f t="shared" si="1"/>
        <v>223.48076923076923</v>
      </c>
      <c r="Q54" t="str">
        <f t="shared" si="2"/>
        <v>film &amp; video</v>
      </c>
      <c r="R54" t="str">
        <f t="shared" si="5"/>
        <v>television</v>
      </c>
      <c r="S54" s="10">
        <f t="shared" si="3"/>
        <v>41807.701921296299</v>
      </c>
      <c r="T54" s="10">
        <f t="shared" si="4"/>
        <v>41837.701921296299</v>
      </c>
    </row>
    <row r="55" spans="1:20" ht="29.15" x14ac:dyDescent="0.4">
      <c r="A55">
        <v>53</v>
      </c>
      <c r="B55" s="3" t="s">
        <v>55</v>
      </c>
      <c r="C55" s="3" t="s">
        <v>4164</v>
      </c>
      <c r="D55">
        <v>3000</v>
      </c>
      <c r="E55">
        <v>3289</v>
      </c>
      <c r="F55" t="s">
        <v>8219</v>
      </c>
      <c r="G55" t="s">
        <v>8224</v>
      </c>
      <c r="H55" t="s">
        <v>8246</v>
      </c>
      <c r="I55">
        <v>1396648800</v>
      </c>
      <c r="J55">
        <v>1395407445</v>
      </c>
      <c r="K55" t="b">
        <v>0</v>
      </c>
      <c r="L55">
        <v>117</v>
      </c>
      <c r="M55" t="b">
        <v>1</v>
      </c>
      <c r="N55" t="s">
        <v>8265</v>
      </c>
      <c r="O55" s="9">
        <f t="shared" si="0"/>
        <v>1.0963333333333334</v>
      </c>
      <c r="P55">
        <f t="shared" si="1"/>
        <v>28.111111111111111</v>
      </c>
      <c r="Q55" t="str">
        <f t="shared" si="2"/>
        <v>film &amp; video</v>
      </c>
      <c r="R55" t="str">
        <f t="shared" si="5"/>
        <v>television</v>
      </c>
      <c r="S55" s="10">
        <f t="shared" si="3"/>
        <v>41719.549131944441</v>
      </c>
      <c r="T55" s="10">
        <f t="shared" si="4"/>
        <v>41733.916666666664</v>
      </c>
    </row>
    <row r="56" spans="1:20" ht="58.3" x14ac:dyDescent="0.4">
      <c r="A56">
        <v>54</v>
      </c>
      <c r="B56" s="3" t="s">
        <v>56</v>
      </c>
      <c r="C56" s="3" t="s">
        <v>4165</v>
      </c>
      <c r="D56">
        <v>10000</v>
      </c>
      <c r="E56">
        <v>10100</v>
      </c>
      <c r="F56" t="s">
        <v>8219</v>
      </c>
      <c r="G56" t="s">
        <v>8224</v>
      </c>
      <c r="H56" t="s">
        <v>8246</v>
      </c>
      <c r="I56">
        <v>1451063221</v>
      </c>
      <c r="J56">
        <v>1448471221</v>
      </c>
      <c r="K56" t="b">
        <v>0</v>
      </c>
      <c r="L56">
        <v>52</v>
      </c>
      <c r="M56" t="b">
        <v>1</v>
      </c>
      <c r="N56" t="s">
        <v>8265</v>
      </c>
      <c r="O56" s="9">
        <f t="shared" si="0"/>
        <v>1.01</v>
      </c>
      <c r="P56">
        <f t="shared" si="1"/>
        <v>194.23076923076923</v>
      </c>
      <c r="Q56" t="str">
        <f t="shared" si="2"/>
        <v>film &amp; video</v>
      </c>
      <c r="R56" t="str">
        <f t="shared" si="5"/>
        <v>television</v>
      </c>
      <c r="S56" s="10">
        <f t="shared" si="3"/>
        <v>42333.713206018518</v>
      </c>
      <c r="T56" s="10">
        <f t="shared" si="4"/>
        <v>42363.713206018518</v>
      </c>
    </row>
    <row r="57" spans="1:20" ht="43.75" x14ac:dyDescent="0.4">
      <c r="A57">
        <v>55</v>
      </c>
      <c r="B57" s="3" t="s">
        <v>57</v>
      </c>
      <c r="C57" s="3" t="s">
        <v>4166</v>
      </c>
      <c r="D57">
        <v>8600</v>
      </c>
      <c r="E57">
        <v>11090</v>
      </c>
      <c r="F57" t="s">
        <v>8219</v>
      </c>
      <c r="G57" t="s">
        <v>8224</v>
      </c>
      <c r="H57" t="s">
        <v>8246</v>
      </c>
      <c r="I57">
        <v>1464390916</v>
      </c>
      <c r="J57">
        <v>1462576516</v>
      </c>
      <c r="K57" t="b">
        <v>0</v>
      </c>
      <c r="L57">
        <v>86</v>
      </c>
      <c r="M57" t="b">
        <v>1</v>
      </c>
      <c r="N57" t="s">
        <v>8265</v>
      </c>
      <c r="O57" s="9">
        <f t="shared" si="0"/>
        <v>1.2895348837209302</v>
      </c>
      <c r="P57">
        <f t="shared" si="1"/>
        <v>128.95348837209303</v>
      </c>
      <c r="Q57" t="str">
        <f t="shared" si="2"/>
        <v>film &amp; video</v>
      </c>
      <c r="R57" t="str">
        <f t="shared" si="5"/>
        <v>television</v>
      </c>
      <c r="S57" s="10">
        <f t="shared" si="3"/>
        <v>42496.968935185185</v>
      </c>
      <c r="T57" s="10">
        <f t="shared" si="4"/>
        <v>42517.968935185185</v>
      </c>
    </row>
    <row r="58" spans="1:20" ht="29.15" x14ac:dyDescent="0.4">
      <c r="A58">
        <v>56</v>
      </c>
      <c r="B58" s="3" t="s">
        <v>58</v>
      </c>
      <c r="C58" s="3" t="s">
        <v>4167</v>
      </c>
      <c r="D58">
        <v>8000</v>
      </c>
      <c r="E58">
        <v>8581</v>
      </c>
      <c r="F58" t="s">
        <v>8219</v>
      </c>
      <c r="G58" t="s">
        <v>8225</v>
      </c>
      <c r="H58" t="s">
        <v>8247</v>
      </c>
      <c r="I58">
        <v>1433779200</v>
      </c>
      <c r="J58">
        <v>1432559424</v>
      </c>
      <c r="K58" t="b">
        <v>0</v>
      </c>
      <c r="L58">
        <v>174</v>
      </c>
      <c r="M58" t="b">
        <v>1</v>
      </c>
      <c r="N58" t="s">
        <v>8265</v>
      </c>
      <c r="O58" s="9">
        <f t="shared" si="0"/>
        <v>1.0726249999999999</v>
      </c>
      <c r="P58">
        <f t="shared" si="1"/>
        <v>49.316091954022987</v>
      </c>
      <c r="Q58" t="str">
        <f t="shared" si="2"/>
        <v>film &amp; video</v>
      </c>
      <c r="R58" t="str">
        <f t="shared" si="5"/>
        <v>television</v>
      </c>
      <c r="S58" s="10">
        <f t="shared" si="3"/>
        <v>42149.548888888887</v>
      </c>
      <c r="T58" s="10">
        <f t="shared" si="4"/>
        <v>42163.666666666672</v>
      </c>
    </row>
    <row r="59" spans="1:20" ht="43.75" x14ac:dyDescent="0.4">
      <c r="A59">
        <v>57</v>
      </c>
      <c r="B59" s="3" t="s">
        <v>59</v>
      </c>
      <c r="C59" s="3" t="s">
        <v>4168</v>
      </c>
      <c r="D59">
        <v>15000</v>
      </c>
      <c r="E59">
        <v>15285</v>
      </c>
      <c r="F59" t="s">
        <v>8219</v>
      </c>
      <c r="G59" t="s">
        <v>8224</v>
      </c>
      <c r="H59" t="s">
        <v>8246</v>
      </c>
      <c r="I59">
        <v>1429991962</v>
      </c>
      <c r="J59">
        <v>1427399962</v>
      </c>
      <c r="K59" t="b">
        <v>0</v>
      </c>
      <c r="L59">
        <v>69</v>
      </c>
      <c r="M59" t="b">
        <v>1</v>
      </c>
      <c r="N59" t="s">
        <v>8265</v>
      </c>
      <c r="O59" s="9">
        <f t="shared" si="0"/>
        <v>1.0189999999999999</v>
      </c>
      <c r="P59">
        <f t="shared" si="1"/>
        <v>221.52173913043478</v>
      </c>
      <c r="Q59" t="str">
        <f t="shared" si="2"/>
        <v>film &amp; video</v>
      </c>
      <c r="R59" t="str">
        <f t="shared" si="5"/>
        <v>television</v>
      </c>
      <c r="S59" s="10">
        <f t="shared" si="3"/>
        <v>42089.83289351852</v>
      </c>
      <c r="T59" s="10">
        <f t="shared" si="4"/>
        <v>42119.83289351852</v>
      </c>
    </row>
    <row r="60" spans="1:20" ht="43.75" x14ac:dyDescent="0.4">
      <c r="A60">
        <v>58</v>
      </c>
      <c r="B60" s="3" t="s">
        <v>60</v>
      </c>
      <c r="C60" s="3" t="s">
        <v>4169</v>
      </c>
      <c r="D60">
        <v>10000</v>
      </c>
      <c r="E60">
        <v>10291</v>
      </c>
      <c r="F60" t="s">
        <v>8219</v>
      </c>
      <c r="G60" t="s">
        <v>8224</v>
      </c>
      <c r="H60" t="s">
        <v>8246</v>
      </c>
      <c r="I60">
        <v>1416423172</v>
      </c>
      <c r="J60">
        <v>1413827572</v>
      </c>
      <c r="K60" t="b">
        <v>0</v>
      </c>
      <c r="L60">
        <v>75</v>
      </c>
      <c r="M60" t="b">
        <v>1</v>
      </c>
      <c r="N60" t="s">
        <v>8265</v>
      </c>
      <c r="O60" s="9">
        <f t="shared" si="0"/>
        <v>1.0290999999999999</v>
      </c>
      <c r="P60">
        <f t="shared" si="1"/>
        <v>137.21333333333334</v>
      </c>
      <c r="Q60" t="str">
        <f t="shared" si="2"/>
        <v>film &amp; video</v>
      </c>
      <c r="R60" t="str">
        <f t="shared" si="5"/>
        <v>television</v>
      </c>
      <c r="S60" s="10">
        <f t="shared" si="3"/>
        <v>41932.745046296295</v>
      </c>
      <c r="T60" s="10">
        <f t="shared" si="4"/>
        <v>41962.786712962959</v>
      </c>
    </row>
    <row r="61" spans="1:20" ht="43.75" x14ac:dyDescent="0.4">
      <c r="A61">
        <v>59</v>
      </c>
      <c r="B61" s="3" t="s">
        <v>61</v>
      </c>
      <c r="C61" s="3" t="s">
        <v>4170</v>
      </c>
      <c r="D61">
        <v>20000</v>
      </c>
      <c r="E61">
        <v>20025.14</v>
      </c>
      <c r="F61" t="s">
        <v>8219</v>
      </c>
      <c r="G61" t="s">
        <v>8224</v>
      </c>
      <c r="H61" t="s">
        <v>8246</v>
      </c>
      <c r="I61">
        <v>1442264400</v>
      </c>
      <c r="J61">
        <v>1439530776</v>
      </c>
      <c r="K61" t="b">
        <v>0</v>
      </c>
      <c r="L61">
        <v>33</v>
      </c>
      <c r="M61" t="b">
        <v>1</v>
      </c>
      <c r="N61" t="s">
        <v>8265</v>
      </c>
      <c r="O61" s="9">
        <f t="shared" si="0"/>
        <v>1.0012570000000001</v>
      </c>
      <c r="P61">
        <f t="shared" si="1"/>
        <v>606.82242424242418</v>
      </c>
      <c r="Q61" t="str">
        <f t="shared" si="2"/>
        <v>film &amp; video</v>
      </c>
      <c r="R61" t="str">
        <f t="shared" si="5"/>
        <v>television</v>
      </c>
      <c r="S61" s="10">
        <f t="shared" si="3"/>
        <v>42230.23583333334</v>
      </c>
      <c r="T61" s="10">
        <f t="shared" si="4"/>
        <v>42261.875</v>
      </c>
    </row>
    <row r="62" spans="1:20" ht="43.75" x14ac:dyDescent="0.4">
      <c r="A62">
        <v>60</v>
      </c>
      <c r="B62" s="3" t="s">
        <v>62</v>
      </c>
      <c r="C62" s="3" t="s">
        <v>4171</v>
      </c>
      <c r="D62">
        <v>4500</v>
      </c>
      <c r="E62">
        <v>4648.33</v>
      </c>
      <c r="F62" t="s">
        <v>8219</v>
      </c>
      <c r="G62" t="s">
        <v>8225</v>
      </c>
      <c r="H62" t="s">
        <v>8247</v>
      </c>
      <c r="I62">
        <v>1395532800</v>
      </c>
      <c r="J62">
        <v>1393882717</v>
      </c>
      <c r="K62" t="b">
        <v>0</v>
      </c>
      <c r="L62">
        <v>108</v>
      </c>
      <c r="M62" t="b">
        <v>1</v>
      </c>
      <c r="N62" t="s">
        <v>8266</v>
      </c>
      <c r="O62" s="9">
        <f t="shared" si="0"/>
        <v>1.0329622222222221</v>
      </c>
      <c r="P62">
        <f t="shared" si="1"/>
        <v>43.040092592592593</v>
      </c>
      <c r="Q62" t="str">
        <f t="shared" si="2"/>
        <v>film &amp; video</v>
      </c>
      <c r="R62" t="str">
        <f t="shared" si="5"/>
        <v>shorts</v>
      </c>
      <c r="S62" s="10">
        <f t="shared" si="3"/>
        <v>41701.901817129627</v>
      </c>
      <c r="T62" s="10">
        <f t="shared" si="4"/>
        <v>41721</v>
      </c>
    </row>
    <row r="63" spans="1:20" ht="43.75" x14ac:dyDescent="0.4">
      <c r="A63">
        <v>61</v>
      </c>
      <c r="B63" s="3" t="s">
        <v>63</v>
      </c>
      <c r="C63" s="3" t="s">
        <v>4172</v>
      </c>
      <c r="D63">
        <v>5000</v>
      </c>
      <c r="E63">
        <v>7415</v>
      </c>
      <c r="F63" t="s">
        <v>8219</v>
      </c>
      <c r="G63" t="s">
        <v>8224</v>
      </c>
      <c r="H63" t="s">
        <v>8246</v>
      </c>
      <c r="I63">
        <v>1370547157</v>
      </c>
      <c r="J63">
        <v>1368646357</v>
      </c>
      <c r="K63" t="b">
        <v>0</v>
      </c>
      <c r="L63">
        <v>23</v>
      </c>
      <c r="M63" t="b">
        <v>1</v>
      </c>
      <c r="N63" t="s">
        <v>8266</v>
      </c>
      <c r="O63" s="9">
        <f t="shared" si="0"/>
        <v>1.4830000000000001</v>
      </c>
      <c r="P63">
        <f t="shared" si="1"/>
        <v>322.39130434782606</v>
      </c>
      <c r="Q63" t="str">
        <f t="shared" si="2"/>
        <v>film &amp; video</v>
      </c>
      <c r="R63" t="str">
        <f t="shared" si="5"/>
        <v>shorts</v>
      </c>
      <c r="S63" s="10">
        <f t="shared" si="3"/>
        <v>41409.814317129632</v>
      </c>
      <c r="T63" s="10">
        <f t="shared" si="4"/>
        <v>41431.814317129632</v>
      </c>
    </row>
    <row r="64" spans="1:20" ht="43.75" x14ac:dyDescent="0.4">
      <c r="A64">
        <v>62</v>
      </c>
      <c r="B64" s="3" t="s">
        <v>64</v>
      </c>
      <c r="C64" s="3" t="s">
        <v>4173</v>
      </c>
      <c r="D64">
        <v>3000</v>
      </c>
      <c r="E64">
        <v>4642</v>
      </c>
      <c r="F64" t="s">
        <v>8219</v>
      </c>
      <c r="G64" t="s">
        <v>8224</v>
      </c>
      <c r="H64" t="s">
        <v>8246</v>
      </c>
      <c r="I64">
        <v>1362337878</v>
      </c>
      <c r="J64">
        <v>1360177878</v>
      </c>
      <c r="K64" t="b">
        <v>0</v>
      </c>
      <c r="L64">
        <v>48</v>
      </c>
      <c r="M64" t="b">
        <v>1</v>
      </c>
      <c r="N64" t="s">
        <v>8266</v>
      </c>
      <c r="O64" s="9">
        <f t="shared" si="0"/>
        <v>1.5473333333333332</v>
      </c>
      <c r="P64">
        <f t="shared" si="1"/>
        <v>96.708333333333329</v>
      </c>
      <c r="Q64" t="str">
        <f t="shared" si="2"/>
        <v>film &amp; video</v>
      </c>
      <c r="R64" t="str">
        <f t="shared" si="5"/>
        <v>shorts</v>
      </c>
      <c r="S64" s="10">
        <f t="shared" si="3"/>
        <v>41311.799513888887</v>
      </c>
      <c r="T64" s="10">
        <f t="shared" si="4"/>
        <v>41336.799513888887</v>
      </c>
    </row>
    <row r="65" spans="1:20" ht="43.75" x14ac:dyDescent="0.4">
      <c r="A65">
        <v>63</v>
      </c>
      <c r="B65" s="3" t="s">
        <v>65</v>
      </c>
      <c r="C65" s="3" t="s">
        <v>4174</v>
      </c>
      <c r="D65">
        <v>2000</v>
      </c>
      <c r="E65">
        <v>2270.37</v>
      </c>
      <c r="F65" t="s">
        <v>8219</v>
      </c>
      <c r="G65" t="s">
        <v>8224</v>
      </c>
      <c r="H65" t="s">
        <v>8246</v>
      </c>
      <c r="I65">
        <v>1388206740</v>
      </c>
      <c r="J65">
        <v>1386194013</v>
      </c>
      <c r="K65" t="b">
        <v>0</v>
      </c>
      <c r="L65">
        <v>64</v>
      </c>
      <c r="M65" t="b">
        <v>1</v>
      </c>
      <c r="N65" t="s">
        <v>8266</v>
      </c>
      <c r="O65" s="9">
        <f t="shared" si="0"/>
        <v>1.1351849999999999</v>
      </c>
      <c r="P65">
        <f t="shared" si="1"/>
        <v>35.474531249999998</v>
      </c>
      <c r="Q65" t="str">
        <f t="shared" si="2"/>
        <v>film &amp; video</v>
      </c>
      <c r="R65" t="str">
        <f t="shared" si="5"/>
        <v>shorts</v>
      </c>
      <c r="S65" s="10">
        <f t="shared" si="3"/>
        <v>41612.912187499998</v>
      </c>
      <c r="T65" s="10">
        <f t="shared" si="4"/>
        <v>41636.207638888889</v>
      </c>
    </row>
    <row r="66" spans="1:20" ht="43.75" x14ac:dyDescent="0.4">
      <c r="A66">
        <v>64</v>
      </c>
      <c r="B66" s="3" t="s">
        <v>66</v>
      </c>
      <c r="C66" s="3" t="s">
        <v>4175</v>
      </c>
      <c r="D66">
        <v>1200</v>
      </c>
      <c r="E66">
        <v>2080</v>
      </c>
      <c r="F66" t="s">
        <v>8219</v>
      </c>
      <c r="G66" t="s">
        <v>8224</v>
      </c>
      <c r="H66" t="s">
        <v>8246</v>
      </c>
      <c r="I66">
        <v>1373243181</v>
      </c>
      <c r="J66">
        <v>1370651181</v>
      </c>
      <c r="K66" t="b">
        <v>0</v>
      </c>
      <c r="L66">
        <v>24</v>
      </c>
      <c r="M66" t="b">
        <v>1</v>
      </c>
      <c r="N66" t="s">
        <v>8266</v>
      </c>
      <c r="O66" s="9">
        <f t="shared" ref="O66:O129" si="6">E66/D66</f>
        <v>1.7333333333333334</v>
      </c>
      <c r="P66">
        <f t="shared" ref="P66:P129" si="7">IFERROR(E66/L66,0)</f>
        <v>86.666666666666671</v>
      </c>
      <c r="Q66" t="str">
        <f t="shared" ref="Q66:Q129" si="8">LEFT(N66, FIND("/",N66) - 1)</f>
        <v>film &amp; video</v>
      </c>
      <c r="R66" t="str">
        <f t="shared" si="5"/>
        <v>shorts</v>
      </c>
      <c r="S66" s="10">
        <f t="shared" ref="S66:S129" si="9">(((J66/60)/60)/24) + DATE(1970,1,1)</f>
        <v>41433.01829861111</v>
      </c>
      <c r="T66" s="10">
        <f t="shared" ref="T66:T129" si="10">(((I66/60)/60)/24) + DATE(1970,1,1)</f>
        <v>41463.01829861111</v>
      </c>
    </row>
    <row r="67" spans="1:20" ht="43.75" x14ac:dyDescent="0.4">
      <c r="A67">
        <v>65</v>
      </c>
      <c r="B67" s="3" t="s">
        <v>67</v>
      </c>
      <c r="C67" s="3" t="s">
        <v>4176</v>
      </c>
      <c r="D67">
        <v>7000</v>
      </c>
      <c r="E67">
        <v>7527</v>
      </c>
      <c r="F67" t="s">
        <v>8219</v>
      </c>
      <c r="G67" t="s">
        <v>8229</v>
      </c>
      <c r="H67" t="s">
        <v>8251</v>
      </c>
      <c r="I67">
        <v>1407736740</v>
      </c>
      <c r="J67">
        <v>1405453354</v>
      </c>
      <c r="K67" t="b">
        <v>0</v>
      </c>
      <c r="L67">
        <v>57</v>
      </c>
      <c r="M67" t="b">
        <v>1</v>
      </c>
      <c r="N67" t="s">
        <v>8266</v>
      </c>
      <c r="O67" s="9">
        <f t="shared" si="6"/>
        <v>1.0752857142857142</v>
      </c>
      <c r="P67">
        <f t="shared" si="7"/>
        <v>132.05263157894737</v>
      </c>
      <c r="Q67" t="str">
        <f t="shared" si="8"/>
        <v>film &amp; video</v>
      </c>
      <c r="R67" t="str">
        <f t="shared" ref="R67:R130" si="11">RIGHT(N67, LEN(N67) - FIND("/",N67))</f>
        <v>shorts</v>
      </c>
      <c r="S67" s="10">
        <f t="shared" si="9"/>
        <v>41835.821226851855</v>
      </c>
      <c r="T67" s="10">
        <f t="shared" si="10"/>
        <v>41862.249305555553</v>
      </c>
    </row>
    <row r="68" spans="1:20" ht="29.15" x14ac:dyDescent="0.4">
      <c r="A68">
        <v>66</v>
      </c>
      <c r="B68" s="3" t="s">
        <v>68</v>
      </c>
      <c r="C68" s="3" t="s">
        <v>4177</v>
      </c>
      <c r="D68">
        <v>2000</v>
      </c>
      <c r="E68">
        <v>2372</v>
      </c>
      <c r="F68" t="s">
        <v>8219</v>
      </c>
      <c r="G68" t="s">
        <v>8224</v>
      </c>
      <c r="H68" t="s">
        <v>8246</v>
      </c>
      <c r="I68">
        <v>1468873420</v>
      </c>
      <c r="J68">
        <v>1466281420</v>
      </c>
      <c r="K68" t="b">
        <v>0</v>
      </c>
      <c r="L68">
        <v>26</v>
      </c>
      <c r="M68" t="b">
        <v>1</v>
      </c>
      <c r="N68" t="s">
        <v>8266</v>
      </c>
      <c r="O68" s="9">
        <f t="shared" si="6"/>
        <v>1.1859999999999999</v>
      </c>
      <c r="P68">
        <f t="shared" si="7"/>
        <v>91.230769230769226</v>
      </c>
      <c r="Q68" t="str">
        <f t="shared" si="8"/>
        <v>film &amp; video</v>
      </c>
      <c r="R68" t="str">
        <f t="shared" si="11"/>
        <v>shorts</v>
      </c>
      <c r="S68" s="10">
        <f t="shared" si="9"/>
        <v>42539.849768518514</v>
      </c>
      <c r="T68" s="10">
        <f t="shared" si="10"/>
        <v>42569.849768518514</v>
      </c>
    </row>
    <row r="69" spans="1:20" ht="43.75" x14ac:dyDescent="0.4">
      <c r="A69">
        <v>67</v>
      </c>
      <c r="B69" s="3" t="s">
        <v>69</v>
      </c>
      <c r="C69" s="3" t="s">
        <v>4178</v>
      </c>
      <c r="D69">
        <v>2000</v>
      </c>
      <c r="E69">
        <v>2325</v>
      </c>
      <c r="F69" t="s">
        <v>8219</v>
      </c>
      <c r="G69" t="s">
        <v>8224</v>
      </c>
      <c r="H69" t="s">
        <v>8246</v>
      </c>
      <c r="I69">
        <v>1342360804</v>
      </c>
      <c r="J69">
        <v>1339768804</v>
      </c>
      <c r="K69" t="b">
        <v>0</v>
      </c>
      <c r="L69">
        <v>20</v>
      </c>
      <c r="M69" t="b">
        <v>1</v>
      </c>
      <c r="N69" t="s">
        <v>8266</v>
      </c>
      <c r="O69" s="9">
        <f t="shared" si="6"/>
        <v>1.1625000000000001</v>
      </c>
      <c r="P69">
        <f t="shared" si="7"/>
        <v>116.25</v>
      </c>
      <c r="Q69" t="str">
        <f t="shared" si="8"/>
        <v>film &amp; video</v>
      </c>
      <c r="R69" t="str">
        <f t="shared" si="11"/>
        <v>shorts</v>
      </c>
      <c r="S69" s="10">
        <f t="shared" si="9"/>
        <v>41075.583379629628</v>
      </c>
      <c r="T69" s="10">
        <f t="shared" si="10"/>
        <v>41105.583379629628</v>
      </c>
    </row>
    <row r="70" spans="1:20" ht="58.3" x14ac:dyDescent="0.4">
      <c r="A70">
        <v>68</v>
      </c>
      <c r="B70" s="3" t="s">
        <v>70</v>
      </c>
      <c r="C70" s="3" t="s">
        <v>4179</v>
      </c>
      <c r="D70">
        <v>600</v>
      </c>
      <c r="E70">
        <v>763</v>
      </c>
      <c r="F70" t="s">
        <v>8219</v>
      </c>
      <c r="G70" t="s">
        <v>8225</v>
      </c>
      <c r="H70" t="s">
        <v>8247</v>
      </c>
      <c r="I70">
        <v>1393162791</v>
      </c>
      <c r="J70">
        <v>1390570791</v>
      </c>
      <c r="K70" t="b">
        <v>0</v>
      </c>
      <c r="L70">
        <v>36</v>
      </c>
      <c r="M70" t="b">
        <v>1</v>
      </c>
      <c r="N70" t="s">
        <v>8266</v>
      </c>
      <c r="O70" s="9">
        <f t="shared" si="6"/>
        <v>1.2716666666666667</v>
      </c>
      <c r="P70">
        <f t="shared" si="7"/>
        <v>21.194444444444443</v>
      </c>
      <c r="Q70" t="str">
        <f t="shared" si="8"/>
        <v>film &amp; video</v>
      </c>
      <c r="R70" t="str">
        <f t="shared" si="11"/>
        <v>shorts</v>
      </c>
      <c r="S70" s="10">
        <f t="shared" si="9"/>
        <v>41663.569340277776</v>
      </c>
      <c r="T70" s="10">
        <f t="shared" si="10"/>
        <v>41693.569340277776</v>
      </c>
    </row>
    <row r="71" spans="1:20" ht="43.75" x14ac:dyDescent="0.4">
      <c r="A71">
        <v>69</v>
      </c>
      <c r="B71" s="3" t="s">
        <v>71</v>
      </c>
      <c r="C71" s="3" t="s">
        <v>4180</v>
      </c>
      <c r="D71">
        <v>10000</v>
      </c>
      <c r="E71">
        <v>11094.23</v>
      </c>
      <c r="F71" t="s">
        <v>8219</v>
      </c>
      <c r="G71" t="s">
        <v>8224</v>
      </c>
      <c r="H71" t="s">
        <v>8246</v>
      </c>
      <c r="I71">
        <v>1317538740</v>
      </c>
      <c r="J71">
        <v>1314765025</v>
      </c>
      <c r="K71" t="b">
        <v>0</v>
      </c>
      <c r="L71">
        <v>178</v>
      </c>
      <c r="M71" t="b">
        <v>1</v>
      </c>
      <c r="N71" t="s">
        <v>8266</v>
      </c>
      <c r="O71" s="9">
        <f t="shared" si="6"/>
        <v>1.109423</v>
      </c>
      <c r="P71">
        <f t="shared" si="7"/>
        <v>62.327134831460668</v>
      </c>
      <c r="Q71" t="str">
        <f t="shared" si="8"/>
        <v>film &amp; video</v>
      </c>
      <c r="R71" t="str">
        <f t="shared" si="11"/>
        <v>shorts</v>
      </c>
      <c r="S71" s="10">
        <f t="shared" si="9"/>
        <v>40786.187789351854</v>
      </c>
      <c r="T71" s="10">
        <f t="shared" si="10"/>
        <v>40818.290972222225</v>
      </c>
    </row>
    <row r="72" spans="1:20" ht="43.75" x14ac:dyDescent="0.4">
      <c r="A72">
        <v>70</v>
      </c>
      <c r="B72" s="3" t="s">
        <v>72</v>
      </c>
      <c r="C72" s="3" t="s">
        <v>4181</v>
      </c>
      <c r="D72">
        <v>500</v>
      </c>
      <c r="E72">
        <v>636</v>
      </c>
      <c r="F72" t="s">
        <v>8219</v>
      </c>
      <c r="G72" t="s">
        <v>8224</v>
      </c>
      <c r="H72" t="s">
        <v>8246</v>
      </c>
      <c r="I72">
        <v>1315171845</v>
      </c>
      <c r="J72">
        <v>1309987845</v>
      </c>
      <c r="K72" t="b">
        <v>0</v>
      </c>
      <c r="L72">
        <v>17</v>
      </c>
      <c r="M72" t="b">
        <v>1</v>
      </c>
      <c r="N72" t="s">
        <v>8266</v>
      </c>
      <c r="O72" s="9">
        <f t="shared" si="6"/>
        <v>1.272</v>
      </c>
      <c r="P72">
        <f t="shared" si="7"/>
        <v>37.411764705882355</v>
      </c>
      <c r="Q72" t="str">
        <f t="shared" si="8"/>
        <v>film &amp; video</v>
      </c>
      <c r="R72" t="str">
        <f t="shared" si="11"/>
        <v>shorts</v>
      </c>
      <c r="S72" s="10">
        <f t="shared" si="9"/>
        <v>40730.896354166667</v>
      </c>
      <c r="T72" s="10">
        <f t="shared" si="10"/>
        <v>40790.896354166667</v>
      </c>
    </row>
    <row r="73" spans="1:20" ht="43.75" x14ac:dyDescent="0.4">
      <c r="A73">
        <v>71</v>
      </c>
      <c r="B73" s="3" t="s">
        <v>73</v>
      </c>
      <c r="C73" s="3" t="s">
        <v>4182</v>
      </c>
      <c r="D73">
        <v>1800</v>
      </c>
      <c r="E73">
        <v>2231</v>
      </c>
      <c r="F73" t="s">
        <v>8219</v>
      </c>
      <c r="G73" t="s">
        <v>8224</v>
      </c>
      <c r="H73" t="s">
        <v>8246</v>
      </c>
      <c r="I73">
        <v>1338186657</v>
      </c>
      <c r="J73">
        <v>1333002657</v>
      </c>
      <c r="K73" t="b">
        <v>0</v>
      </c>
      <c r="L73">
        <v>32</v>
      </c>
      <c r="M73" t="b">
        <v>1</v>
      </c>
      <c r="N73" t="s">
        <v>8266</v>
      </c>
      <c r="O73" s="9">
        <f t="shared" si="6"/>
        <v>1.2394444444444443</v>
      </c>
      <c r="P73">
        <f t="shared" si="7"/>
        <v>69.71875</v>
      </c>
      <c r="Q73" t="str">
        <f t="shared" si="8"/>
        <v>film &amp; video</v>
      </c>
      <c r="R73" t="str">
        <f t="shared" si="11"/>
        <v>shorts</v>
      </c>
      <c r="S73" s="10">
        <f t="shared" si="9"/>
        <v>40997.271493055552</v>
      </c>
      <c r="T73" s="10">
        <f t="shared" si="10"/>
        <v>41057.271493055552</v>
      </c>
    </row>
    <row r="74" spans="1:20" ht="43.75" x14ac:dyDescent="0.4">
      <c r="A74">
        <v>72</v>
      </c>
      <c r="B74" s="3" t="s">
        <v>74</v>
      </c>
      <c r="C74" s="3" t="s">
        <v>4183</v>
      </c>
      <c r="D74">
        <v>2200</v>
      </c>
      <c r="E74">
        <v>2385</v>
      </c>
      <c r="F74" t="s">
        <v>8219</v>
      </c>
      <c r="G74" t="s">
        <v>8224</v>
      </c>
      <c r="H74" t="s">
        <v>8246</v>
      </c>
      <c r="I74">
        <v>1352937600</v>
      </c>
      <c r="J74">
        <v>1351210481</v>
      </c>
      <c r="K74" t="b">
        <v>0</v>
      </c>
      <c r="L74">
        <v>41</v>
      </c>
      <c r="M74" t="b">
        <v>1</v>
      </c>
      <c r="N74" t="s">
        <v>8266</v>
      </c>
      <c r="O74" s="9">
        <f t="shared" si="6"/>
        <v>1.084090909090909</v>
      </c>
      <c r="P74">
        <f t="shared" si="7"/>
        <v>58.170731707317074</v>
      </c>
      <c r="Q74" t="str">
        <f t="shared" si="8"/>
        <v>film &amp; video</v>
      </c>
      <c r="R74" t="str">
        <f t="shared" si="11"/>
        <v>shorts</v>
      </c>
      <c r="S74" s="10">
        <f t="shared" si="9"/>
        <v>41208.010196759256</v>
      </c>
      <c r="T74" s="10">
        <f t="shared" si="10"/>
        <v>41228</v>
      </c>
    </row>
    <row r="75" spans="1:20" ht="43.75" x14ac:dyDescent="0.4">
      <c r="A75">
        <v>73</v>
      </c>
      <c r="B75" s="3" t="s">
        <v>75</v>
      </c>
      <c r="C75" s="3" t="s">
        <v>4184</v>
      </c>
      <c r="D75">
        <v>900</v>
      </c>
      <c r="E75">
        <v>900</v>
      </c>
      <c r="F75" t="s">
        <v>8219</v>
      </c>
      <c r="G75" t="s">
        <v>8224</v>
      </c>
      <c r="H75" t="s">
        <v>8246</v>
      </c>
      <c r="I75">
        <v>1304395140</v>
      </c>
      <c r="J75">
        <v>1297620584</v>
      </c>
      <c r="K75" t="b">
        <v>0</v>
      </c>
      <c r="L75">
        <v>18</v>
      </c>
      <c r="M75" t="b">
        <v>1</v>
      </c>
      <c r="N75" t="s">
        <v>8266</v>
      </c>
      <c r="O75" s="9">
        <f t="shared" si="6"/>
        <v>1</v>
      </c>
      <c r="P75">
        <f t="shared" si="7"/>
        <v>50</v>
      </c>
      <c r="Q75" t="str">
        <f t="shared" si="8"/>
        <v>film &amp; video</v>
      </c>
      <c r="R75" t="str">
        <f t="shared" si="11"/>
        <v>shorts</v>
      </c>
      <c r="S75" s="10">
        <f t="shared" si="9"/>
        <v>40587.75675925926</v>
      </c>
      <c r="T75" s="10">
        <f t="shared" si="10"/>
        <v>40666.165972222225</v>
      </c>
    </row>
    <row r="76" spans="1:20" ht="43.75" x14ac:dyDescent="0.4">
      <c r="A76">
        <v>74</v>
      </c>
      <c r="B76" s="3" t="s">
        <v>76</v>
      </c>
      <c r="C76" s="3" t="s">
        <v>4185</v>
      </c>
      <c r="D76">
        <v>500</v>
      </c>
      <c r="E76">
        <v>564.66</v>
      </c>
      <c r="F76" t="s">
        <v>8219</v>
      </c>
      <c r="G76" t="s">
        <v>8230</v>
      </c>
      <c r="H76" t="s">
        <v>8249</v>
      </c>
      <c r="I76">
        <v>1453376495</v>
      </c>
      <c r="J76">
        <v>1450784495</v>
      </c>
      <c r="K76" t="b">
        <v>0</v>
      </c>
      <c r="L76">
        <v>29</v>
      </c>
      <c r="M76" t="b">
        <v>1</v>
      </c>
      <c r="N76" t="s">
        <v>8266</v>
      </c>
      <c r="O76" s="9">
        <f t="shared" si="6"/>
        <v>1.1293199999999999</v>
      </c>
      <c r="P76">
        <f t="shared" si="7"/>
        <v>19.471034482758618</v>
      </c>
      <c r="Q76" t="str">
        <f t="shared" si="8"/>
        <v>film &amp; video</v>
      </c>
      <c r="R76" t="str">
        <f t="shared" si="11"/>
        <v>shorts</v>
      </c>
      <c r="S76" s="10">
        <f t="shared" si="9"/>
        <v>42360.487210648149</v>
      </c>
      <c r="T76" s="10">
        <f t="shared" si="10"/>
        <v>42390.487210648149</v>
      </c>
    </row>
    <row r="77" spans="1:20" ht="43.75" x14ac:dyDescent="0.4">
      <c r="A77">
        <v>75</v>
      </c>
      <c r="B77" s="3" t="s">
        <v>77</v>
      </c>
      <c r="C77" s="3" t="s">
        <v>4186</v>
      </c>
      <c r="D77">
        <v>3500</v>
      </c>
      <c r="E77">
        <v>4040</v>
      </c>
      <c r="F77" t="s">
        <v>8219</v>
      </c>
      <c r="G77" t="s">
        <v>8224</v>
      </c>
      <c r="H77" t="s">
        <v>8246</v>
      </c>
      <c r="I77">
        <v>1366693272</v>
      </c>
      <c r="J77">
        <v>1364101272</v>
      </c>
      <c r="K77" t="b">
        <v>0</v>
      </c>
      <c r="L77">
        <v>47</v>
      </c>
      <c r="M77" t="b">
        <v>1</v>
      </c>
      <c r="N77" t="s">
        <v>8266</v>
      </c>
      <c r="O77" s="9">
        <f t="shared" si="6"/>
        <v>1.1542857142857144</v>
      </c>
      <c r="P77">
        <f t="shared" si="7"/>
        <v>85.957446808510639</v>
      </c>
      <c r="Q77" t="str">
        <f t="shared" si="8"/>
        <v>film &amp; video</v>
      </c>
      <c r="R77" t="str">
        <f t="shared" si="11"/>
        <v>shorts</v>
      </c>
      <c r="S77" s="10">
        <f t="shared" si="9"/>
        <v>41357.209166666667</v>
      </c>
      <c r="T77" s="10">
        <f t="shared" si="10"/>
        <v>41387.209166666667</v>
      </c>
    </row>
    <row r="78" spans="1:20" ht="43.75" x14ac:dyDescent="0.4">
      <c r="A78">
        <v>76</v>
      </c>
      <c r="B78" s="3" t="s">
        <v>78</v>
      </c>
      <c r="C78" s="3" t="s">
        <v>4187</v>
      </c>
      <c r="D78">
        <v>300</v>
      </c>
      <c r="E78">
        <v>460</v>
      </c>
      <c r="F78" t="s">
        <v>8219</v>
      </c>
      <c r="G78" t="s">
        <v>8224</v>
      </c>
      <c r="H78" t="s">
        <v>8246</v>
      </c>
      <c r="I78">
        <v>1325007358</v>
      </c>
      <c r="J78">
        <v>1319819758</v>
      </c>
      <c r="K78" t="b">
        <v>0</v>
      </c>
      <c r="L78">
        <v>15</v>
      </c>
      <c r="M78" t="b">
        <v>1</v>
      </c>
      <c r="N78" t="s">
        <v>8266</v>
      </c>
      <c r="O78" s="9">
        <f t="shared" si="6"/>
        <v>1.5333333333333334</v>
      </c>
      <c r="P78">
        <f t="shared" si="7"/>
        <v>30.666666666666668</v>
      </c>
      <c r="Q78" t="str">
        <f t="shared" si="8"/>
        <v>film &amp; video</v>
      </c>
      <c r="R78" t="str">
        <f t="shared" si="11"/>
        <v>shorts</v>
      </c>
      <c r="S78" s="10">
        <f t="shared" si="9"/>
        <v>40844.691643518519</v>
      </c>
      <c r="T78" s="10">
        <f t="shared" si="10"/>
        <v>40904.733310185184</v>
      </c>
    </row>
    <row r="79" spans="1:20" ht="43.75" x14ac:dyDescent="0.4">
      <c r="A79">
        <v>77</v>
      </c>
      <c r="B79" s="3" t="s">
        <v>79</v>
      </c>
      <c r="C79" s="3" t="s">
        <v>4188</v>
      </c>
      <c r="D79">
        <v>400</v>
      </c>
      <c r="E79">
        <v>1570</v>
      </c>
      <c r="F79" t="s">
        <v>8219</v>
      </c>
      <c r="G79" t="s">
        <v>8224</v>
      </c>
      <c r="H79" t="s">
        <v>8246</v>
      </c>
      <c r="I79">
        <v>1337569140</v>
      </c>
      <c r="J79">
        <v>1332991717</v>
      </c>
      <c r="K79" t="b">
        <v>0</v>
      </c>
      <c r="L79">
        <v>26</v>
      </c>
      <c r="M79" t="b">
        <v>1</v>
      </c>
      <c r="N79" t="s">
        <v>8266</v>
      </c>
      <c r="O79" s="9">
        <f t="shared" si="6"/>
        <v>3.9249999999999998</v>
      </c>
      <c r="P79">
        <f t="shared" si="7"/>
        <v>60.384615384615387</v>
      </c>
      <c r="Q79" t="str">
        <f t="shared" si="8"/>
        <v>film &amp; video</v>
      </c>
      <c r="R79" t="str">
        <f t="shared" si="11"/>
        <v>shorts</v>
      </c>
      <c r="S79" s="10">
        <f t="shared" si="9"/>
        <v>40997.144872685189</v>
      </c>
      <c r="T79" s="10">
        <f t="shared" si="10"/>
        <v>41050.124305555553</v>
      </c>
    </row>
    <row r="80" spans="1:20" ht="87.45" x14ac:dyDescent="0.4">
      <c r="A80">
        <v>78</v>
      </c>
      <c r="B80" s="3" t="s">
        <v>80</v>
      </c>
      <c r="C80" s="3" t="s">
        <v>4189</v>
      </c>
      <c r="D80">
        <v>50</v>
      </c>
      <c r="E80">
        <v>1351</v>
      </c>
      <c r="F80" t="s">
        <v>8219</v>
      </c>
      <c r="G80" t="s">
        <v>8230</v>
      </c>
      <c r="H80" t="s">
        <v>8249</v>
      </c>
      <c r="I80">
        <v>1472751121</v>
      </c>
      <c r="J80">
        <v>1471887121</v>
      </c>
      <c r="K80" t="b">
        <v>0</v>
      </c>
      <c r="L80">
        <v>35</v>
      </c>
      <c r="M80" t="b">
        <v>1</v>
      </c>
      <c r="N80" t="s">
        <v>8266</v>
      </c>
      <c r="O80" s="9">
        <f t="shared" si="6"/>
        <v>27.02</v>
      </c>
      <c r="P80">
        <f t="shared" si="7"/>
        <v>38.6</v>
      </c>
      <c r="Q80" t="str">
        <f t="shared" si="8"/>
        <v>film &amp; video</v>
      </c>
      <c r="R80" t="str">
        <f t="shared" si="11"/>
        <v>shorts</v>
      </c>
      <c r="S80" s="10">
        <f t="shared" si="9"/>
        <v>42604.730567129634</v>
      </c>
      <c r="T80" s="10">
        <f t="shared" si="10"/>
        <v>42614.730567129634</v>
      </c>
    </row>
    <row r="81" spans="1:20" ht="43.75" x14ac:dyDescent="0.4">
      <c r="A81">
        <v>79</v>
      </c>
      <c r="B81" s="3" t="s">
        <v>81</v>
      </c>
      <c r="C81" s="3" t="s">
        <v>4190</v>
      </c>
      <c r="D81">
        <v>1300</v>
      </c>
      <c r="E81">
        <v>1651</v>
      </c>
      <c r="F81" t="s">
        <v>8219</v>
      </c>
      <c r="G81" t="s">
        <v>8225</v>
      </c>
      <c r="H81" t="s">
        <v>8247</v>
      </c>
      <c r="I81">
        <v>1398451093</v>
      </c>
      <c r="J81">
        <v>1395859093</v>
      </c>
      <c r="K81" t="b">
        <v>0</v>
      </c>
      <c r="L81">
        <v>41</v>
      </c>
      <c r="M81" t="b">
        <v>1</v>
      </c>
      <c r="N81" t="s">
        <v>8266</v>
      </c>
      <c r="O81" s="9">
        <f t="shared" si="6"/>
        <v>1.27</v>
      </c>
      <c r="P81">
        <f t="shared" si="7"/>
        <v>40.268292682926827</v>
      </c>
      <c r="Q81" t="str">
        <f t="shared" si="8"/>
        <v>film &amp; video</v>
      </c>
      <c r="R81" t="str">
        <f t="shared" si="11"/>
        <v>shorts</v>
      </c>
      <c r="S81" s="10">
        <f t="shared" si="9"/>
        <v>41724.776539351849</v>
      </c>
      <c r="T81" s="10">
        <f t="shared" si="10"/>
        <v>41754.776539351849</v>
      </c>
    </row>
    <row r="82" spans="1:20" ht="43.75" x14ac:dyDescent="0.4">
      <c r="A82">
        <v>80</v>
      </c>
      <c r="B82" s="3" t="s">
        <v>82</v>
      </c>
      <c r="C82" s="3" t="s">
        <v>4191</v>
      </c>
      <c r="D82">
        <v>12000</v>
      </c>
      <c r="E82">
        <v>12870</v>
      </c>
      <c r="F82" t="s">
        <v>8219</v>
      </c>
      <c r="G82" t="s">
        <v>8224</v>
      </c>
      <c r="H82" t="s">
        <v>8246</v>
      </c>
      <c r="I82">
        <v>1386640856</v>
      </c>
      <c r="J82">
        <v>1383616856</v>
      </c>
      <c r="K82" t="b">
        <v>0</v>
      </c>
      <c r="L82">
        <v>47</v>
      </c>
      <c r="M82" t="b">
        <v>1</v>
      </c>
      <c r="N82" t="s">
        <v>8266</v>
      </c>
      <c r="O82" s="9">
        <f t="shared" si="6"/>
        <v>1.0725</v>
      </c>
      <c r="P82">
        <f t="shared" si="7"/>
        <v>273.82978723404256</v>
      </c>
      <c r="Q82" t="str">
        <f t="shared" si="8"/>
        <v>film &amp; video</v>
      </c>
      <c r="R82" t="str">
        <f t="shared" si="11"/>
        <v>shorts</v>
      </c>
      <c r="S82" s="10">
        <f t="shared" si="9"/>
        <v>41583.083981481483</v>
      </c>
      <c r="T82" s="10">
        <f t="shared" si="10"/>
        <v>41618.083981481483</v>
      </c>
    </row>
    <row r="83" spans="1:20" ht="43.75" x14ac:dyDescent="0.4">
      <c r="A83">
        <v>81</v>
      </c>
      <c r="B83" s="3" t="s">
        <v>83</v>
      </c>
      <c r="C83" s="3" t="s">
        <v>4192</v>
      </c>
      <c r="D83">
        <v>750</v>
      </c>
      <c r="E83">
        <v>1485</v>
      </c>
      <c r="F83" t="s">
        <v>8219</v>
      </c>
      <c r="G83" t="s">
        <v>8224</v>
      </c>
      <c r="H83" t="s">
        <v>8246</v>
      </c>
      <c r="I83">
        <v>1342234920</v>
      </c>
      <c r="J83">
        <v>1341892127</v>
      </c>
      <c r="K83" t="b">
        <v>0</v>
      </c>
      <c r="L83">
        <v>28</v>
      </c>
      <c r="M83" t="b">
        <v>1</v>
      </c>
      <c r="N83" t="s">
        <v>8266</v>
      </c>
      <c r="O83" s="9">
        <f t="shared" si="6"/>
        <v>1.98</v>
      </c>
      <c r="P83">
        <f t="shared" si="7"/>
        <v>53.035714285714285</v>
      </c>
      <c r="Q83" t="str">
        <f t="shared" si="8"/>
        <v>film &amp; video</v>
      </c>
      <c r="R83" t="str">
        <f t="shared" si="11"/>
        <v>shorts</v>
      </c>
      <c r="S83" s="10">
        <f t="shared" si="9"/>
        <v>41100.158877314818</v>
      </c>
      <c r="T83" s="10">
        <f t="shared" si="10"/>
        <v>41104.126388888886</v>
      </c>
    </row>
    <row r="84" spans="1:20" ht="43.75" x14ac:dyDescent="0.4">
      <c r="A84">
        <v>82</v>
      </c>
      <c r="B84" s="3" t="s">
        <v>84</v>
      </c>
      <c r="C84" s="3" t="s">
        <v>4193</v>
      </c>
      <c r="D84">
        <v>4000</v>
      </c>
      <c r="E84">
        <v>4000.5</v>
      </c>
      <c r="F84" t="s">
        <v>8219</v>
      </c>
      <c r="G84" t="s">
        <v>8224</v>
      </c>
      <c r="H84" t="s">
        <v>8246</v>
      </c>
      <c r="I84">
        <v>1318189261</v>
      </c>
      <c r="J84">
        <v>1315597261</v>
      </c>
      <c r="K84" t="b">
        <v>0</v>
      </c>
      <c r="L84">
        <v>100</v>
      </c>
      <c r="M84" t="b">
        <v>1</v>
      </c>
      <c r="N84" t="s">
        <v>8266</v>
      </c>
      <c r="O84" s="9">
        <f t="shared" si="6"/>
        <v>1.0001249999999999</v>
      </c>
      <c r="P84">
        <f t="shared" si="7"/>
        <v>40.005000000000003</v>
      </c>
      <c r="Q84" t="str">
        <f t="shared" si="8"/>
        <v>film &amp; video</v>
      </c>
      <c r="R84" t="str">
        <f t="shared" si="11"/>
        <v>shorts</v>
      </c>
      <c r="S84" s="10">
        <f t="shared" si="9"/>
        <v>40795.820150462961</v>
      </c>
      <c r="T84" s="10">
        <f t="shared" si="10"/>
        <v>40825.820150462961</v>
      </c>
    </row>
    <row r="85" spans="1:20" ht="43.75" x14ac:dyDescent="0.4">
      <c r="A85">
        <v>83</v>
      </c>
      <c r="B85" s="3" t="s">
        <v>85</v>
      </c>
      <c r="C85" s="3" t="s">
        <v>4194</v>
      </c>
      <c r="D85">
        <v>200</v>
      </c>
      <c r="E85">
        <v>205</v>
      </c>
      <c r="F85" t="s">
        <v>8219</v>
      </c>
      <c r="G85" t="s">
        <v>8225</v>
      </c>
      <c r="H85" t="s">
        <v>8247</v>
      </c>
      <c r="I85">
        <v>1424604600</v>
      </c>
      <c r="J85">
        <v>1423320389</v>
      </c>
      <c r="K85" t="b">
        <v>0</v>
      </c>
      <c r="L85">
        <v>13</v>
      </c>
      <c r="M85" t="b">
        <v>1</v>
      </c>
      <c r="N85" t="s">
        <v>8266</v>
      </c>
      <c r="O85" s="9">
        <f t="shared" si="6"/>
        <v>1.0249999999999999</v>
      </c>
      <c r="P85">
        <f t="shared" si="7"/>
        <v>15.76923076923077</v>
      </c>
      <c r="Q85" t="str">
        <f t="shared" si="8"/>
        <v>film &amp; video</v>
      </c>
      <c r="R85" t="str">
        <f t="shared" si="11"/>
        <v>shorts</v>
      </c>
      <c r="S85" s="10">
        <f t="shared" si="9"/>
        <v>42042.615613425922</v>
      </c>
      <c r="T85" s="10">
        <f t="shared" si="10"/>
        <v>42057.479166666672</v>
      </c>
    </row>
    <row r="86" spans="1:20" ht="43.75" x14ac:dyDescent="0.4">
      <c r="A86">
        <v>84</v>
      </c>
      <c r="B86" s="3" t="s">
        <v>86</v>
      </c>
      <c r="C86" s="3" t="s">
        <v>4195</v>
      </c>
      <c r="D86">
        <v>500</v>
      </c>
      <c r="E86">
        <v>500</v>
      </c>
      <c r="F86" t="s">
        <v>8219</v>
      </c>
      <c r="G86" t="s">
        <v>8224</v>
      </c>
      <c r="H86" t="s">
        <v>8246</v>
      </c>
      <c r="I86">
        <v>1305483086</v>
      </c>
      <c r="J86">
        <v>1302891086</v>
      </c>
      <c r="K86" t="b">
        <v>0</v>
      </c>
      <c r="L86">
        <v>7</v>
      </c>
      <c r="M86" t="b">
        <v>1</v>
      </c>
      <c r="N86" t="s">
        <v>8266</v>
      </c>
      <c r="O86" s="9">
        <f t="shared" si="6"/>
        <v>1</v>
      </c>
      <c r="P86">
        <f t="shared" si="7"/>
        <v>71.428571428571431</v>
      </c>
      <c r="Q86" t="str">
        <f t="shared" si="8"/>
        <v>film &amp; video</v>
      </c>
      <c r="R86" t="str">
        <f t="shared" si="11"/>
        <v>shorts</v>
      </c>
      <c r="S86" s="10">
        <f t="shared" si="9"/>
        <v>40648.757939814815</v>
      </c>
      <c r="T86" s="10">
        <f t="shared" si="10"/>
        <v>40678.757939814815</v>
      </c>
    </row>
    <row r="87" spans="1:20" ht="43.75" x14ac:dyDescent="0.4">
      <c r="A87">
        <v>85</v>
      </c>
      <c r="B87" s="3" t="s">
        <v>87</v>
      </c>
      <c r="C87" s="3" t="s">
        <v>4196</v>
      </c>
      <c r="D87">
        <v>1200</v>
      </c>
      <c r="E87">
        <v>1506</v>
      </c>
      <c r="F87" t="s">
        <v>8219</v>
      </c>
      <c r="G87" t="s">
        <v>8224</v>
      </c>
      <c r="H87" t="s">
        <v>8246</v>
      </c>
      <c r="I87">
        <v>1316746837</v>
      </c>
      <c r="J87">
        <v>1314154837</v>
      </c>
      <c r="K87" t="b">
        <v>0</v>
      </c>
      <c r="L87">
        <v>21</v>
      </c>
      <c r="M87" t="b">
        <v>1</v>
      </c>
      <c r="N87" t="s">
        <v>8266</v>
      </c>
      <c r="O87" s="9">
        <f t="shared" si="6"/>
        <v>1.2549999999999999</v>
      </c>
      <c r="P87">
        <f t="shared" si="7"/>
        <v>71.714285714285708</v>
      </c>
      <c r="Q87" t="str">
        <f t="shared" si="8"/>
        <v>film &amp; video</v>
      </c>
      <c r="R87" t="str">
        <f t="shared" si="11"/>
        <v>shorts</v>
      </c>
      <c r="S87" s="10">
        <f t="shared" si="9"/>
        <v>40779.125428240739</v>
      </c>
      <c r="T87" s="10">
        <f t="shared" si="10"/>
        <v>40809.125428240739</v>
      </c>
    </row>
    <row r="88" spans="1:20" ht="58.3" x14ac:dyDescent="0.4">
      <c r="A88">
        <v>86</v>
      </c>
      <c r="B88" s="3" t="s">
        <v>88</v>
      </c>
      <c r="C88" s="3" t="s">
        <v>4197</v>
      </c>
      <c r="D88">
        <v>6000</v>
      </c>
      <c r="E88">
        <v>6388</v>
      </c>
      <c r="F88" t="s">
        <v>8219</v>
      </c>
      <c r="G88" t="s">
        <v>8230</v>
      </c>
      <c r="H88" t="s">
        <v>8249</v>
      </c>
      <c r="I88">
        <v>1451226045</v>
      </c>
      <c r="J88">
        <v>1444828845</v>
      </c>
      <c r="K88" t="b">
        <v>0</v>
      </c>
      <c r="L88">
        <v>17</v>
      </c>
      <c r="M88" t="b">
        <v>1</v>
      </c>
      <c r="N88" t="s">
        <v>8266</v>
      </c>
      <c r="O88" s="9">
        <f t="shared" si="6"/>
        <v>1.0646666666666667</v>
      </c>
      <c r="P88">
        <f t="shared" si="7"/>
        <v>375.76470588235293</v>
      </c>
      <c r="Q88" t="str">
        <f t="shared" si="8"/>
        <v>film &amp; video</v>
      </c>
      <c r="R88" t="str">
        <f t="shared" si="11"/>
        <v>shorts</v>
      </c>
      <c r="S88" s="10">
        <f t="shared" si="9"/>
        <v>42291.556076388893</v>
      </c>
      <c r="T88" s="10">
        <f t="shared" si="10"/>
        <v>42365.59774305555</v>
      </c>
    </row>
    <row r="89" spans="1:20" ht="43.75" x14ac:dyDescent="0.4">
      <c r="A89">
        <v>87</v>
      </c>
      <c r="B89" s="3" t="s">
        <v>89</v>
      </c>
      <c r="C89" s="3" t="s">
        <v>4198</v>
      </c>
      <c r="D89">
        <v>2500</v>
      </c>
      <c r="E89">
        <v>2615</v>
      </c>
      <c r="F89" t="s">
        <v>8219</v>
      </c>
      <c r="G89" t="s">
        <v>8224</v>
      </c>
      <c r="H89" t="s">
        <v>8246</v>
      </c>
      <c r="I89">
        <v>1275529260</v>
      </c>
      <c r="J89">
        <v>1274705803</v>
      </c>
      <c r="K89" t="b">
        <v>0</v>
      </c>
      <c r="L89">
        <v>25</v>
      </c>
      <c r="M89" t="b">
        <v>1</v>
      </c>
      <c r="N89" t="s">
        <v>8266</v>
      </c>
      <c r="O89" s="9">
        <f t="shared" si="6"/>
        <v>1.046</v>
      </c>
      <c r="P89">
        <f t="shared" si="7"/>
        <v>104.6</v>
      </c>
      <c r="Q89" t="str">
        <f t="shared" si="8"/>
        <v>film &amp; video</v>
      </c>
      <c r="R89" t="str">
        <f t="shared" si="11"/>
        <v>shorts</v>
      </c>
      <c r="S89" s="10">
        <f t="shared" si="9"/>
        <v>40322.53938657407</v>
      </c>
      <c r="T89" s="10">
        <f t="shared" si="10"/>
        <v>40332.070138888892</v>
      </c>
    </row>
    <row r="90" spans="1:20" ht="43.75" x14ac:dyDescent="0.4">
      <c r="A90">
        <v>88</v>
      </c>
      <c r="B90" s="3" t="s">
        <v>90</v>
      </c>
      <c r="C90" s="3" t="s">
        <v>4199</v>
      </c>
      <c r="D90">
        <v>3500</v>
      </c>
      <c r="E90">
        <v>3600</v>
      </c>
      <c r="F90" t="s">
        <v>8219</v>
      </c>
      <c r="G90" t="s">
        <v>8224</v>
      </c>
      <c r="H90" t="s">
        <v>8246</v>
      </c>
      <c r="I90">
        <v>1403452131</v>
      </c>
      <c r="J90">
        <v>1401205731</v>
      </c>
      <c r="K90" t="b">
        <v>0</v>
      </c>
      <c r="L90">
        <v>60</v>
      </c>
      <c r="M90" t="b">
        <v>1</v>
      </c>
      <c r="N90" t="s">
        <v>8266</v>
      </c>
      <c r="O90" s="9">
        <f t="shared" si="6"/>
        <v>1.0285714285714285</v>
      </c>
      <c r="P90">
        <f t="shared" si="7"/>
        <v>60</v>
      </c>
      <c r="Q90" t="str">
        <f t="shared" si="8"/>
        <v>film &amp; video</v>
      </c>
      <c r="R90" t="str">
        <f t="shared" si="11"/>
        <v>shorts</v>
      </c>
      <c r="S90" s="10">
        <f t="shared" si="9"/>
        <v>41786.65892361111</v>
      </c>
      <c r="T90" s="10">
        <f t="shared" si="10"/>
        <v>41812.65892361111</v>
      </c>
    </row>
    <row r="91" spans="1:20" ht="43.75" x14ac:dyDescent="0.4">
      <c r="A91">
        <v>89</v>
      </c>
      <c r="B91" s="3" t="s">
        <v>91</v>
      </c>
      <c r="C91" s="3" t="s">
        <v>4200</v>
      </c>
      <c r="D91">
        <v>6000</v>
      </c>
      <c r="E91">
        <v>6904</v>
      </c>
      <c r="F91" t="s">
        <v>8219</v>
      </c>
      <c r="G91" t="s">
        <v>8224</v>
      </c>
      <c r="H91" t="s">
        <v>8246</v>
      </c>
      <c r="I91">
        <v>1370196192</v>
      </c>
      <c r="J91">
        <v>1368036192</v>
      </c>
      <c r="K91" t="b">
        <v>0</v>
      </c>
      <c r="L91">
        <v>56</v>
      </c>
      <c r="M91" t="b">
        <v>1</v>
      </c>
      <c r="N91" t="s">
        <v>8266</v>
      </c>
      <c r="O91" s="9">
        <f t="shared" si="6"/>
        <v>1.1506666666666667</v>
      </c>
      <c r="P91">
        <f t="shared" si="7"/>
        <v>123.28571428571429</v>
      </c>
      <c r="Q91" t="str">
        <f t="shared" si="8"/>
        <v>film &amp; video</v>
      </c>
      <c r="R91" t="str">
        <f t="shared" si="11"/>
        <v>shorts</v>
      </c>
      <c r="S91" s="10">
        <f t="shared" si="9"/>
        <v>41402.752222222225</v>
      </c>
      <c r="T91" s="10">
        <f t="shared" si="10"/>
        <v>41427.752222222225</v>
      </c>
    </row>
    <row r="92" spans="1:20" ht="29.15" x14ac:dyDescent="0.4">
      <c r="A92">
        <v>90</v>
      </c>
      <c r="B92" s="3" t="s">
        <v>92</v>
      </c>
      <c r="C92" s="3" t="s">
        <v>4201</v>
      </c>
      <c r="D92">
        <v>500</v>
      </c>
      <c r="E92">
        <v>502</v>
      </c>
      <c r="F92" t="s">
        <v>8219</v>
      </c>
      <c r="G92" t="s">
        <v>8224</v>
      </c>
      <c r="H92" t="s">
        <v>8246</v>
      </c>
      <c r="I92">
        <v>1310454499</v>
      </c>
      <c r="J92">
        <v>1307862499</v>
      </c>
      <c r="K92" t="b">
        <v>0</v>
      </c>
      <c r="L92">
        <v>16</v>
      </c>
      <c r="M92" t="b">
        <v>1</v>
      </c>
      <c r="N92" t="s">
        <v>8266</v>
      </c>
      <c r="O92" s="9">
        <f t="shared" si="6"/>
        <v>1.004</v>
      </c>
      <c r="P92">
        <f t="shared" si="7"/>
        <v>31.375</v>
      </c>
      <c r="Q92" t="str">
        <f t="shared" si="8"/>
        <v>film &amp; video</v>
      </c>
      <c r="R92" t="str">
        <f t="shared" si="11"/>
        <v>shorts</v>
      </c>
      <c r="S92" s="10">
        <f t="shared" si="9"/>
        <v>40706.297442129631</v>
      </c>
      <c r="T92" s="10">
        <f t="shared" si="10"/>
        <v>40736.297442129631</v>
      </c>
    </row>
    <row r="93" spans="1:20" ht="43.75" x14ac:dyDescent="0.4">
      <c r="A93">
        <v>91</v>
      </c>
      <c r="B93" s="3" t="s">
        <v>93</v>
      </c>
      <c r="C93" s="3" t="s">
        <v>4202</v>
      </c>
      <c r="D93">
        <v>3000</v>
      </c>
      <c r="E93">
        <v>3600</v>
      </c>
      <c r="F93" t="s">
        <v>8219</v>
      </c>
      <c r="G93" t="s">
        <v>8224</v>
      </c>
      <c r="H93" t="s">
        <v>8246</v>
      </c>
      <c r="I93">
        <v>1305625164</v>
      </c>
      <c r="J93">
        <v>1300354764</v>
      </c>
      <c r="K93" t="b">
        <v>0</v>
      </c>
      <c r="L93">
        <v>46</v>
      </c>
      <c r="M93" t="b">
        <v>1</v>
      </c>
      <c r="N93" t="s">
        <v>8266</v>
      </c>
      <c r="O93" s="9">
        <f t="shared" si="6"/>
        <v>1.2</v>
      </c>
      <c r="P93">
        <f t="shared" si="7"/>
        <v>78.260869565217391</v>
      </c>
      <c r="Q93" t="str">
        <f t="shared" si="8"/>
        <v>film &amp; video</v>
      </c>
      <c r="R93" t="str">
        <f t="shared" si="11"/>
        <v>shorts</v>
      </c>
      <c r="S93" s="10">
        <f t="shared" si="9"/>
        <v>40619.402361111112</v>
      </c>
      <c r="T93" s="10">
        <f t="shared" si="10"/>
        <v>40680.402361111112</v>
      </c>
    </row>
    <row r="94" spans="1:20" ht="43.75" x14ac:dyDescent="0.4">
      <c r="A94">
        <v>92</v>
      </c>
      <c r="B94" s="3" t="s">
        <v>94</v>
      </c>
      <c r="C94" s="3" t="s">
        <v>4203</v>
      </c>
      <c r="D94">
        <v>5000</v>
      </c>
      <c r="E94">
        <v>5260</v>
      </c>
      <c r="F94" t="s">
        <v>8219</v>
      </c>
      <c r="G94" t="s">
        <v>8229</v>
      </c>
      <c r="H94" t="s">
        <v>8251</v>
      </c>
      <c r="I94">
        <v>1485936000</v>
      </c>
      <c r="J94">
        <v>1481949983</v>
      </c>
      <c r="K94" t="b">
        <v>0</v>
      </c>
      <c r="L94">
        <v>43</v>
      </c>
      <c r="M94" t="b">
        <v>1</v>
      </c>
      <c r="N94" t="s">
        <v>8266</v>
      </c>
      <c r="O94" s="9">
        <f t="shared" si="6"/>
        <v>1.052</v>
      </c>
      <c r="P94">
        <f t="shared" si="7"/>
        <v>122.32558139534883</v>
      </c>
      <c r="Q94" t="str">
        <f t="shared" si="8"/>
        <v>film &amp; video</v>
      </c>
      <c r="R94" t="str">
        <f t="shared" si="11"/>
        <v>shorts</v>
      </c>
      <c r="S94" s="10">
        <f t="shared" si="9"/>
        <v>42721.198877314819</v>
      </c>
      <c r="T94" s="10">
        <f t="shared" si="10"/>
        <v>42767.333333333328</v>
      </c>
    </row>
    <row r="95" spans="1:20" ht="58.3" x14ac:dyDescent="0.4">
      <c r="A95">
        <v>93</v>
      </c>
      <c r="B95" s="3" t="s">
        <v>95</v>
      </c>
      <c r="C95" s="3" t="s">
        <v>4204</v>
      </c>
      <c r="D95">
        <v>1000</v>
      </c>
      <c r="E95">
        <v>1106</v>
      </c>
      <c r="F95" t="s">
        <v>8219</v>
      </c>
      <c r="G95" t="s">
        <v>8224</v>
      </c>
      <c r="H95" t="s">
        <v>8246</v>
      </c>
      <c r="I95">
        <v>1341349200</v>
      </c>
      <c r="J95">
        <v>1338928537</v>
      </c>
      <c r="K95" t="b">
        <v>0</v>
      </c>
      <c r="L95">
        <v>15</v>
      </c>
      <c r="M95" t="b">
        <v>1</v>
      </c>
      <c r="N95" t="s">
        <v>8266</v>
      </c>
      <c r="O95" s="9">
        <f t="shared" si="6"/>
        <v>1.1060000000000001</v>
      </c>
      <c r="P95">
        <f t="shared" si="7"/>
        <v>73.733333333333334</v>
      </c>
      <c r="Q95" t="str">
        <f t="shared" si="8"/>
        <v>film &amp; video</v>
      </c>
      <c r="R95" t="str">
        <f t="shared" si="11"/>
        <v>shorts</v>
      </c>
      <c r="S95" s="10">
        <f t="shared" si="9"/>
        <v>41065.858067129629</v>
      </c>
      <c r="T95" s="10">
        <f t="shared" si="10"/>
        <v>41093.875</v>
      </c>
    </row>
    <row r="96" spans="1:20" ht="43.75" x14ac:dyDescent="0.4">
      <c r="A96">
        <v>94</v>
      </c>
      <c r="B96" s="3" t="s">
        <v>96</v>
      </c>
      <c r="C96" s="3" t="s">
        <v>4205</v>
      </c>
      <c r="D96">
        <v>250</v>
      </c>
      <c r="E96">
        <v>260</v>
      </c>
      <c r="F96" t="s">
        <v>8219</v>
      </c>
      <c r="G96" t="s">
        <v>8225</v>
      </c>
      <c r="H96" t="s">
        <v>8247</v>
      </c>
      <c r="I96">
        <v>1396890822</v>
      </c>
      <c r="J96">
        <v>1395162822</v>
      </c>
      <c r="K96" t="b">
        <v>0</v>
      </c>
      <c r="L96">
        <v>12</v>
      </c>
      <c r="M96" t="b">
        <v>1</v>
      </c>
      <c r="N96" t="s">
        <v>8266</v>
      </c>
      <c r="O96" s="9">
        <f t="shared" si="6"/>
        <v>1.04</v>
      </c>
      <c r="P96">
        <f t="shared" si="7"/>
        <v>21.666666666666668</v>
      </c>
      <c r="Q96" t="str">
        <f t="shared" si="8"/>
        <v>film &amp; video</v>
      </c>
      <c r="R96" t="str">
        <f t="shared" si="11"/>
        <v>shorts</v>
      </c>
      <c r="S96" s="10">
        <f t="shared" si="9"/>
        <v>41716.717847222222</v>
      </c>
      <c r="T96" s="10">
        <f t="shared" si="10"/>
        <v>41736.717847222222</v>
      </c>
    </row>
    <row r="97" spans="1:20" ht="43.75" x14ac:dyDescent="0.4">
      <c r="A97">
        <v>95</v>
      </c>
      <c r="B97" s="3" t="s">
        <v>97</v>
      </c>
      <c r="C97" s="3" t="s">
        <v>4206</v>
      </c>
      <c r="D97">
        <v>350</v>
      </c>
      <c r="E97">
        <v>460</v>
      </c>
      <c r="F97" t="s">
        <v>8219</v>
      </c>
      <c r="G97" t="s">
        <v>8224</v>
      </c>
      <c r="H97" t="s">
        <v>8246</v>
      </c>
      <c r="I97">
        <v>1330214841</v>
      </c>
      <c r="J97">
        <v>1327622841</v>
      </c>
      <c r="K97" t="b">
        <v>0</v>
      </c>
      <c r="L97">
        <v>21</v>
      </c>
      <c r="M97" t="b">
        <v>1</v>
      </c>
      <c r="N97" t="s">
        <v>8266</v>
      </c>
      <c r="O97" s="9">
        <f t="shared" si="6"/>
        <v>1.3142857142857143</v>
      </c>
      <c r="P97">
        <f t="shared" si="7"/>
        <v>21.904761904761905</v>
      </c>
      <c r="Q97" t="str">
        <f t="shared" si="8"/>
        <v>film &amp; video</v>
      </c>
      <c r="R97" t="str">
        <f t="shared" si="11"/>
        <v>shorts</v>
      </c>
      <c r="S97" s="10">
        <f t="shared" si="9"/>
        <v>40935.005104166667</v>
      </c>
      <c r="T97" s="10">
        <f t="shared" si="10"/>
        <v>40965.005104166667</v>
      </c>
    </row>
    <row r="98" spans="1:20" ht="58.3" x14ac:dyDescent="0.4">
      <c r="A98">
        <v>96</v>
      </c>
      <c r="B98" s="3" t="s">
        <v>98</v>
      </c>
      <c r="C98" s="3" t="s">
        <v>4207</v>
      </c>
      <c r="D98">
        <v>1500</v>
      </c>
      <c r="E98">
        <v>1720</v>
      </c>
      <c r="F98" t="s">
        <v>8219</v>
      </c>
      <c r="G98" t="s">
        <v>8224</v>
      </c>
      <c r="H98" t="s">
        <v>8246</v>
      </c>
      <c r="I98">
        <v>1280631600</v>
      </c>
      <c r="J98">
        <v>1274889241</v>
      </c>
      <c r="K98" t="b">
        <v>0</v>
      </c>
      <c r="L98">
        <v>34</v>
      </c>
      <c r="M98" t="b">
        <v>1</v>
      </c>
      <c r="N98" t="s">
        <v>8266</v>
      </c>
      <c r="O98" s="9">
        <f t="shared" si="6"/>
        <v>1.1466666666666667</v>
      </c>
      <c r="P98">
        <f t="shared" si="7"/>
        <v>50.588235294117645</v>
      </c>
      <c r="Q98" t="str">
        <f t="shared" si="8"/>
        <v>film &amp; video</v>
      </c>
      <c r="R98" t="str">
        <f t="shared" si="11"/>
        <v>shorts</v>
      </c>
      <c r="S98" s="10">
        <f t="shared" si="9"/>
        <v>40324.662511574075</v>
      </c>
      <c r="T98" s="10">
        <f t="shared" si="10"/>
        <v>40391.125</v>
      </c>
    </row>
    <row r="99" spans="1:20" ht="43.75" x14ac:dyDescent="0.4">
      <c r="A99">
        <v>97</v>
      </c>
      <c r="B99" s="3" t="s">
        <v>99</v>
      </c>
      <c r="C99" s="3" t="s">
        <v>4208</v>
      </c>
      <c r="D99">
        <v>400</v>
      </c>
      <c r="E99">
        <v>425</v>
      </c>
      <c r="F99" t="s">
        <v>8219</v>
      </c>
      <c r="G99" t="s">
        <v>8224</v>
      </c>
      <c r="H99" t="s">
        <v>8246</v>
      </c>
      <c r="I99">
        <v>1310440482</v>
      </c>
      <c r="J99">
        <v>1307848482</v>
      </c>
      <c r="K99" t="b">
        <v>0</v>
      </c>
      <c r="L99">
        <v>8</v>
      </c>
      <c r="M99" t="b">
        <v>1</v>
      </c>
      <c r="N99" t="s">
        <v>8266</v>
      </c>
      <c r="O99" s="9">
        <f t="shared" si="6"/>
        <v>1.0625</v>
      </c>
      <c r="P99">
        <f t="shared" si="7"/>
        <v>53.125</v>
      </c>
      <c r="Q99" t="str">
        <f t="shared" si="8"/>
        <v>film &amp; video</v>
      </c>
      <c r="R99" t="str">
        <f t="shared" si="11"/>
        <v>shorts</v>
      </c>
      <c r="S99" s="10">
        <f t="shared" si="9"/>
        <v>40706.135208333333</v>
      </c>
      <c r="T99" s="10">
        <f t="shared" si="10"/>
        <v>40736.135208333333</v>
      </c>
    </row>
    <row r="100" spans="1:20" ht="43.75" x14ac:dyDescent="0.4">
      <c r="A100">
        <v>98</v>
      </c>
      <c r="B100" s="3" t="s">
        <v>100</v>
      </c>
      <c r="C100" s="3" t="s">
        <v>4209</v>
      </c>
      <c r="D100">
        <v>3200</v>
      </c>
      <c r="E100">
        <v>3400</v>
      </c>
      <c r="F100" t="s">
        <v>8219</v>
      </c>
      <c r="G100" t="s">
        <v>8224</v>
      </c>
      <c r="H100" t="s">
        <v>8246</v>
      </c>
      <c r="I100">
        <v>1354923000</v>
      </c>
      <c r="J100">
        <v>1351796674</v>
      </c>
      <c r="K100" t="b">
        <v>0</v>
      </c>
      <c r="L100">
        <v>60</v>
      </c>
      <c r="M100" t="b">
        <v>1</v>
      </c>
      <c r="N100" t="s">
        <v>8266</v>
      </c>
      <c r="O100" s="9">
        <f t="shared" si="6"/>
        <v>1.0625</v>
      </c>
      <c r="P100">
        <f t="shared" si="7"/>
        <v>56.666666666666664</v>
      </c>
      <c r="Q100" t="str">
        <f t="shared" si="8"/>
        <v>film &amp; video</v>
      </c>
      <c r="R100" t="str">
        <f t="shared" si="11"/>
        <v>shorts</v>
      </c>
      <c r="S100" s="10">
        <f t="shared" si="9"/>
        <v>41214.79483796296</v>
      </c>
      <c r="T100" s="10">
        <f t="shared" si="10"/>
        <v>41250.979166666664</v>
      </c>
    </row>
    <row r="101" spans="1:20" ht="29.15" x14ac:dyDescent="0.4">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9">
        <f t="shared" si="6"/>
        <v>1.0601933333333333</v>
      </c>
      <c r="P101">
        <f t="shared" si="7"/>
        <v>40.776666666666664</v>
      </c>
      <c r="Q101" t="str">
        <f t="shared" si="8"/>
        <v>film &amp; video</v>
      </c>
      <c r="R101" t="str">
        <f t="shared" si="11"/>
        <v>shorts</v>
      </c>
      <c r="S101" s="10">
        <f t="shared" si="9"/>
        <v>41631.902766203704</v>
      </c>
      <c r="T101" s="10">
        <f t="shared" si="10"/>
        <v>41661.902766203704</v>
      </c>
    </row>
    <row r="102" spans="1:20" ht="43.75" x14ac:dyDescent="0.4">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9">
        <f t="shared" si="6"/>
        <v>1</v>
      </c>
      <c r="P102">
        <f t="shared" si="7"/>
        <v>192.30769230769232</v>
      </c>
      <c r="Q102" t="str">
        <f t="shared" si="8"/>
        <v>film &amp; video</v>
      </c>
      <c r="R102" t="str">
        <f t="shared" si="11"/>
        <v>shorts</v>
      </c>
      <c r="S102" s="10">
        <f t="shared" si="9"/>
        <v>41197.753310185188</v>
      </c>
      <c r="T102" s="10">
        <f t="shared" si="10"/>
        <v>41217.794976851852</v>
      </c>
    </row>
    <row r="103" spans="1:20" ht="43.75" x14ac:dyDescent="0.4">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9">
        <f t="shared" si="6"/>
        <v>1</v>
      </c>
      <c r="P103">
        <f t="shared" si="7"/>
        <v>100</v>
      </c>
      <c r="Q103" t="str">
        <f t="shared" si="8"/>
        <v>film &amp; video</v>
      </c>
      <c r="R103" t="str">
        <f t="shared" si="11"/>
        <v>shorts</v>
      </c>
      <c r="S103" s="10">
        <f t="shared" si="9"/>
        <v>41274.776736111111</v>
      </c>
      <c r="T103" s="10">
        <f t="shared" si="10"/>
        <v>41298.776736111111</v>
      </c>
    </row>
    <row r="104" spans="1:20" ht="43.75" x14ac:dyDescent="0.4">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9">
        <f t="shared" si="6"/>
        <v>1.2775000000000001</v>
      </c>
      <c r="P104">
        <f t="shared" si="7"/>
        <v>117.92307692307692</v>
      </c>
      <c r="Q104" t="str">
        <f t="shared" si="8"/>
        <v>film &amp; video</v>
      </c>
      <c r="R104" t="str">
        <f t="shared" si="11"/>
        <v>shorts</v>
      </c>
      <c r="S104" s="10">
        <f t="shared" si="9"/>
        <v>40505.131168981483</v>
      </c>
      <c r="T104" s="10">
        <f t="shared" si="10"/>
        <v>40535.131168981483</v>
      </c>
    </row>
    <row r="105" spans="1:20" ht="43.75" x14ac:dyDescent="0.4">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9">
        <f t="shared" si="6"/>
        <v>1.0515384615384615</v>
      </c>
      <c r="P105">
        <f t="shared" si="7"/>
        <v>27.897959183673468</v>
      </c>
      <c r="Q105" t="str">
        <f t="shared" si="8"/>
        <v>film &amp; video</v>
      </c>
      <c r="R105" t="str">
        <f t="shared" si="11"/>
        <v>shorts</v>
      </c>
      <c r="S105" s="10">
        <f t="shared" si="9"/>
        <v>41682.805902777778</v>
      </c>
      <c r="T105" s="10">
        <f t="shared" si="10"/>
        <v>41705.805902777778</v>
      </c>
    </row>
    <row r="106" spans="1:20" ht="29.15" x14ac:dyDescent="0.4">
      <c r="A106">
        <v>104</v>
      </c>
      <c r="B106" s="3" t="s">
        <v>106</v>
      </c>
      <c r="C106" s="3" t="s">
        <v>4215</v>
      </c>
      <c r="D106">
        <v>500</v>
      </c>
      <c r="E106">
        <v>600</v>
      </c>
      <c r="F106" t="s">
        <v>8219</v>
      </c>
      <c r="G106" t="s">
        <v>8224</v>
      </c>
      <c r="H106" t="s">
        <v>8246</v>
      </c>
      <c r="I106">
        <v>1301792400</v>
      </c>
      <c r="J106">
        <v>1299775266</v>
      </c>
      <c r="K106" t="b">
        <v>0</v>
      </c>
      <c r="L106">
        <v>10</v>
      </c>
      <c r="M106" t="b">
        <v>1</v>
      </c>
      <c r="N106" t="s">
        <v>8266</v>
      </c>
      <c r="O106" s="9">
        <f t="shared" si="6"/>
        <v>1.2</v>
      </c>
      <c r="P106">
        <f t="shared" si="7"/>
        <v>60</v>
      </c>
      <c r="Q106" t="str">
        <f t="shared" si="8"/>
        <v>film &amp; video</v>
      </c>
      <c r="R106" t="str">
        <f t="shared" si="11"/>
        <v>shorts</v>
      </c>
      <c r="S106" s="10">
        <f t="shared" si="9"/>
        <v>40612.695208333331</v>
      </c>
      <c r="T106" s="10">
        <f t="shared" si="10"/>
        <v>40636.041666666664</v>
      </c>
    </row>
    <row r="107" spans="1:20" ht="43.75" x14ac:dyDescent="0.4">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9">
        <f t="shared" si="6"/>
        <v>1.074090909090909</v>
      </c>
      <c r="P107">
        <f t="shared" si="7"/>
        <v>39.383333333333333</v>
      </c>
      <c r="Q107" t="str">
        <f t="shared" si="8"/>
        <v>film &amp; video</v>
      </c>
      <c r="R107" t="str">
        <f t="shared" si="11"/>
        <v>shorts</v>
      </c>
      <c r="S107" s="10">
        <f t="shared" si="9"/>
        <v>42485.724768518514</v>
      </c>
      <c r="T107" s="10">
        <f t="shared" si="10"/>
        <v>42504</v>
      </c>
    </row>
    <row r="108" spans="1:20" x14ac:dyDescent="0.4">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9">
        <f t="shared" si="6"/>
        <v>1.0049999999999999</v>
      </c>
      <c r="P108">
        <f t="shared" si="7"/>
        <v>186.11111111111111</v>
      </c>
      <c r="Q108" t="str">
        <f t="shared" si="8"/>
        <v>film &amp; video</v>
      </c>
      <c r="R108" t="str">
        <f t="shared" si="11"/>
        <v>shorts</v>
      </c>
      <c r="S108" s="10">
        <f t="shared" si="9"/>
        <v>40987.776631944449</v>
      </c>
      <c r="T108" s="10">
        <f t="shared" si="10"/>
        <v>41001.776631944449</v>
      </c>
    </row>
    <row r="109" spans="1:20" ht="43.75" x14ac:dyDescent="0.4">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9">
        <f t="shared" si="6"/>
        <v>1.0246666666666666</v>
      </c>
      <c r="P109">
        <f t="shared" si="7"/>
        <v>111.37681159420291</v>
      </c>
      <c r="Q109" t="str">
        <f t="shared" si="8"/>
        <v>film &amp; video</v>
      </c>
      <c r="R109" t="str">
        <f t="shared" si="11"/>
        <v>shorts</v>
      </c>
      <c r="S109" s="10">
        <f t="shared" si="9"/>
        <v>40635.982488425929</v>
      </c>
      <c r="T109" s="10">
        <f t="shared" si="10"/>
        <v>40657.982488425929</v>
      </c>
    </row>
    <row r="110" spans="1:20" ht="43.75" x14ac:dyDescent="0.4">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9">
        <f t="shared" si="6"/>
        <v>2.4666666666666668</v>
      </c>
      <c r="P110">
        <f t="shared" si="7"/>
        <v>78.723404255319153</v>
      </c>
      <c r="Q110" t="str">
        <f t="shared" si="8"/>
        <v>film &amp; video</v>
      </c>
      <c r="R110" t="str">
        <f t="shared" si="11"/>
        <v>shorts</v>
      </c>
      <c r="S110" s="10">
        <f t="shared" si="9"/>
        <v>41365.613078703704</v>
      </c>
      <c r="T110" s="10">
        <f t="shared" si="10"/>
        <v>41425.613078703704</v>
      </c>
    </row>
    <row r="111" spans="1:20" ht="43.75" x14ac:dyDescent="0.4">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9">
        <f t="shared" si="6"/>
        <v>2.1949999999999998</v>
      </c>
      <c r="P111">
        <f t="shared" si="7"/>
        <v>46.702127659574465</v>
      </c>
      <c r="Q111" t="str">
        <f t="shared" si="8"/>
        <v>film &amp; video</v>
      </c>
      <c r="R111" t="str">
        <f t="shared" si="11"/>
        <v>shorts</v>
      </c>
      <c r="S111" s="10">
        <f t="shared" si="9"/>
        <v>40570.025810185187</v>
      </c>
      <c r="T111" s="10">
        <f t="shared" si="10"/>
        <v>40600.025810185187</v>
      </c>
    </row>
    <row r="112" spans="1:20" ht="43.75" x14ac:dyDescent="0.4">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9">
        <f t="shared" si="6"/>
        <v>1.3076923076923077</v>
      </c>
      <c r="P112">
        <f t="shared" si="7"/>
        <v>65.384615384615387</v>
      </c>
      <c r="Q112" t="str">
        <f t="shared" si="8"/>
        <v>film &amp; video</v>
      </c>
      <c r="R112" t="str">
        <f t="shared" si="11"/>
        <v>shorts</v>
      </c>
      <c r="S112" s="10">
        <f t="shared" si="9"/>
        <v>41557.949687500004</v>
      </c>
      <c r="T112" s="10">
        <f t="shared" si="10"/>
        <v>41592.249305555553</v>
      </c>
    </row>
    <row r="113" spans="1:20" ht="43.75" x14ac:dyDescent="0.4">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9">
        <f t="shared" si="6"/>
        <v>1.5457142857142858</v>
      </c>
      <c r="P113">
        <f t="shared" si="7"/>
        <v>102.0754716981132</v>
      </c>
      <c r="Q113" t="str">
        <f t="shared" si="8"/>
        <v>film &amp; video</v>
      </c>
      <c r="R113" t="str">
        <f t="shared" si="11"/>
        <v>shorts</v>
      </c>
      <c r="S113" s="10">
        <f t="shared" si="9"/>
        <v>42125.333182870367</v>
      </c>
      <c r="T113" s="10">
        <f t="shared" si="10"/>
        <v>42155.333182870367</v>
      </c>
    </row>
    <row r="114" spans="1:20" ht="43.75" x14ac:dyDescent="0.4">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9">
        <f t="shared" si="6"/>
        <v>1.04</v>
      </c>
      <c r="P114">
        <f t="shared" si="7"/>
        <v>64.197530864197532</v>
      </c>
      <c r="Q114" t="str">
        <f t="shared" si="8"/>
        <v>film &amp; video</v>
      </c>
      <c r="R114" t="str">
        <f t="shared" si="11"/>
        <v>shorts</v>
      </c>
      <c r="S114" s="10">
        <f t="shared" si="9"/>
        <v>41718.043032407404</v>
      </c>
      <c r="T114" s="10">
        <f t="shared" si="10"/>
        <v>41742.083333333336</v>
      </c>
    </row>
    <row r="115" spans="1:20" ht="29.15" x14ac:dyDescent="0.4">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9">
        <f t="shared" si="6"/>
        <v>1.41</v>
      </c>
      <c r="P115">
        <f t="shared" si="7"/>
        <v>90.384615384615387</v>
      </c>
      <c r="Q115" t="str">
        <f t="shared" si="8"/>
        <v>film &amp; video</v>
      </c>
      <c r="R115" t="str">
        <f t="shared" si="11"/>
        <v>shorts</v>
      </c>
      <c r="S115" s="10">
        <f t="shared" si="9"/>
        <v>40753.758425925924</v>
      </c>
      <c r="T115" s="10">
        <f t="shared" si="10"/>
        <v>40761.625</v>
      </c>
    </row>
    <row r="116" spans="1:20" ht="43.75" x14ac:dyDescent="0.4">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9">
        <f t="shared" si="6"/>
        <v>1.0333333333333334</v>
      </c>
      <c r="P116">
        <f t="shared" si="7"/>
        <v>88.571428571428569</v>
      </c>
      <c r="Q116" t="str">
        <f t="shared" si="8"/>
        <v>film &amp; video</v>
      </c>
      <c r="R116" t="str">
        <f t="shared" si="11"/>
        <v>shorts</v>
      </c>
      <c r="S116" s="10">
        <f t="shared" si="9"/>
        <v>40861.27416666667</v>
      </c>
      <c r="T116" s="10">
        <f t="shared" si="10"/>
        <v>40921.27416666667</v>
      </c>
    </row>
    <row r="117" spans="1:20" x14ac:dyDescent="0.4">
      <c r="A117">
        <v>115</v>
      </c>
      <c r="B117" s="3" t="s">
        <v>117</v>
      </c>
      <c r="C117" s="3" t="s">
        <v>4226</v>
      </c>
      <c r="D117">
        <v>450</v>
      </c>
      <c r="E117">
        <v>632</v>
      </c>
      <c r="F117" t="s">
        <v>8219</v>
      </c>
      <c r="G117" t="s">
        <v>8224</v>
      </c>
      <c r="H117" t="s">
        <v>8246</v>
      </c>
      <c r="I117">
        <v>1328377444</v>
      </c>
      <c r="J117">
        <v>1326217444</v>
      </c>
      <c r="K117" t="b">
        <v>0</v>
      </c>
      <c r="L117">
        <v>22</v>
      </c>
      <c r="M117" t="b">
        <v>1</v>
      </c>
      <c r="N117" t="s">
        <v>8266</v>
      </c>
      <c r="O117" s="9">
        <f t="shared" si="6"/>
        <v>1.4044444444444444</v>
      </c>
      <c r="P117">
        <f t="shared" si="7"/>
        <v>28.727272727272727</v>
      </c>
      <c r="Q117" t="str">
        <f t="shared" si="8"/>
        <v>film &amp; video</v>
      </c>
      <c r="R117" t="str">
        <f t="shared" si="11"/>
        <v>shorts</v>
      </c>
      <c r="S117" s="10">
        <f t="shared" si="9"/>
        <v>40918.738935185182</v>
      </c>
      <c r="T117" s="10">
        <f t="shared" si="10"/>
        <v>40943.738935185182</v>
      </c>
    </row>
    <row r="118" spans="1:20" ht="43.75" x14ac:dyDescent="0.4">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9">
        <f t="shared" si="6"/>
        <v>1.1365714285714286</v>
      </c>
      <c r="P118">
        <f t="shared" si="7"/>
        <v>69.78947368421052</v>
      </c>
      <c r="Q118" t="str">
        <f t="shared" si="8"/>
        <v>film &amp; video</v>
      </c>
      <c r="R118" t="str">
        <f t="shared" si="11"/>
        <v>shorts</v>
      </c>
      <c r="S118" s="10">
        <f t="shared" si="9"/>
        <v>40595.497164351851</v>
      </c>
      <c r="T118" s="10">
        <f t="shared" si="10"/>
        <v>40641.455497685187</v>
      </c>
    </row>
    <row r="119" spans="1:20" ht="58.3" x14ac:dyDescent="0.4">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9">
        <f t="shared" si="6"/>
        <v>1.0049377777777779</v>
      </c>
      <c r="P119">
        <f t="shared" si="7"/>
        <v>167.48962962962963</v>
      </c>
      <c r="Q119" t="str">
        <f t="shared" si="8"/>
        <v>film &amp; video</v>
      </c>
      <c r="R119" t="str">
        <f t="shared" si="11"/>
        <v>shorts</v>
      </c>
      <c r="S119" s="10">
        <f t="shared" si="9"/>
        <v>40248.834999999999</v>
      </c>
      <c r="T119" s="10">
        <f t="shared" si="10"/>
        <v>40338.791666666664</v>
      </c>
    </row>
    <row r="120" spans="1:20" ht="29.15" x14ac:dyDescent="0.4">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9">
        <f t="shared" si="6"/>
        <v>1.1303159999999999</v>
      </c>
      <c r="P120">
        <f t="shared" si="7"/>
        <v>144.91230769230768</v>
      </c>
      <c r="Q120" t="str">
        <f t="shared" si="8"/>
        <v>film &amp; video</v>
      </c>
      <c r="R120" t="str">
        <f t="shared" si="11"/>
        <v>shorts</v>
      </c>
      <c r="S120" s="10">
        <f t="shared" si="9"/>
        <v>40723.053657407407</v>
      </c>
      <c r="T120" s="10">
        <f t="shared" si="10"/>
        <v>40753.053657407407</v>
      </c>
    </row>
    <row r="121" spans="1:20" ht="43.75" x14ac:dyDescent="0.4">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9">
        <f t="shared" si="6"/>
        <v>1.0455692307692308</v>
      </c>
      <c r="P121">
        <f t="shared" si="7"/>
        <v>91.840540540540545</v>
      </c>
      <c r="Q121" t="str">
        <f t="shared" si="8"/>
        <v>film &amp; video</v>
      </c>
      <c r="R121" t="str">
        <f t="shared" si="11"/>
        <v>shorts</v>
      </c>
      <c r="S121" s="10">
        <f t="shared" si="9"/>
        <v>40739.069282407407</v>
      </c>
      <c r="T121" s="10">
        <f t="shared" si="10"/>
        <v>40768.958333333336</v>
      </c>
    </row>
    <row r="122" spans="1:20" ht="58.3" x14ac:dyDescent="0.4">
      <c r="A122">
        <v>120</v>
      </c>
      <c r="B122" s="3" t="s">
        <v>122</v>
      </c>
      <c r="C122" s="3" t="s">
        <v>4231</v>
      </c>
      <c r="D122">
        <v>70000</v>
      </c>
      <c r="E122">
        <v>10</v>
      </c>
      <c r="F122" t="s">
        <v>8220</v>
      </c>
      <c r="G122" t="s">
        <v>8231</v>
      </c>
      <c r="H122" t="s">
        <v>8252</v>
      </c>
      <c r="I122">
        <v>1475457107</v>
      </c>
      <c r="J122">
        <v>1472865107</v>
      </c>
      <c r="K122" t="b">
        <v>0</v>
      </c>
      <c r="L122">
        <v>1</v>
      </c>
      <c r="M122" t="b">
        <v>0</v>
      </c>
      <c r="N122" t="s">
        <v>8267</v>
      </c>
      <c r="O122" s="9">
        <f t="shared" si="6"/>
        <v>1.4285714285714287E-4</v>
      </c>
      <c r="P122">
        <f t="shared" si="7"/>
        <v>10</v>
      </c>
      <c r="Q122" t="str">
        <f t="shared" si="8"/>
        <v>film &amp; video</v>
      </c>
      <c r="R122" t="str">
        <f t="shared" si="11"/>
        <v>science fiction</v>
      </c>
      <c r="S122" s="10">
        <f t="shared" si="9"/>
        <v>42616.049849537041</v>
      </c>
      <c r="T122" s="10">
        <f t="shared" si="10"/>
        <v>42646.049849537041</v>
      </c>
    </row>
    <row r="123" spans="1:20" ht="58.3" x14ac:dyDescent="0.4">
      <c r="A123">
        <v>121</v>
      </c>
      <c r="B123" s="3" t="s">
        <v>123</v>
      </c>
      <c r="C123" s="3" t="s">
        <v>4232</v>
      </c>
      <c r="D123">
        <v>3000</v>
      </c>
      <c r="E123">
        <v>1</v>
      </c>
      <c r="F123" t="s">
        <v>8220</v>
      </c>
      <c r="G123" t="s">
        <v>8224</v>
      </c>
      <c r="H123" t="s">
        <v>8246</v>
      </c>
      <c r="I123">
        <v>1429352160</v>
      </c>
      <c r="J123">
        <v>1427993710</v>
      </c>
      <c r="K123" t="b">
        <v>0</v>
      </c>
      <c r="L123">
        <v>1</v>
      </c>
      <c r="M123" t="b">
        <v>0</v>
      </c>
      <c r="N123" t="s">
        <v>8267</v>
      </c>
      <c r="O123" s="9">
        <f t="shared" si="6"/>
        <v>3.3333333333333332E-4</v>
      </c>
      <c r="P123">
        <f t="shared" si="7"/>
        <v>1</v>
      </c>
      <c r="Q123" t="str">
        <f t="shared" si="8"/>
        <v>film &amp; video</v>
      </c>
      <c r="R123" t="str">
        <f t="shared" si="11"/>
        <v>science fiction</v>
      </c>
      <c r="S123" s="10">
        <f t="shared" si="9"/>
        <v>42096.704976851848</v>
      </c>
      <c r="T123" s="10">
        <f t="shared" si="10"/>
        <v>42112.427777777775</v>
      </c>
    </row>
    <row r="124" spans="1:20" ht="29.15" x14ac:dyDescent="0.4">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9">
        <f t="shared" si="6"/>
        <v>0</v>
      </c>
      <c r="P124">
        <f t="shared" si="7"/>
        <v>0</v>
      </c>
      <c r="Q124" t="str">
        <f t="shared" si="8"/>
        <v>film &amp; video</v>
      </c>
      <c r="R124" t="str">
        <f t="shared" si="11"/>
        <v>science fiction</v>
      </c>
      <c r="S124" s="10">
        <f t="shared" si="9"/>
        <v>42593.431793981479</v>
      </c>
      <c r="T124" s="10">
        <f t="shared" si="10"/>
        <v>42653.431793981479</v>
      </c>
    </row>
    <row r="125" spans="1:20" ht="58.3" x14ac:dyDescent="0.4">
      <c r="A125">
        <v>123</v>
      </c>
      <c r="B125" s="3" t="s">
        <v>125</v>
      </c>
      <c r="C125" s="3" t="s">
        <v>4234</v>
      </c>
      <c r="D125">
        <v>55000</v>
      </c>
      <c r="E125">
        <v>151</v>
      </c>
      <c r="F125" t="s">
        <v>8220</v>
      </c>
      <c r="G125" t="s">
        <v>8224</v>
      </c>
      <c r="H125" t="s">
        <v>8246</v>
      </c>
      <c r="I125">
        <v>1414533600</v>
      </c>
      <c r="J125">
        <v>1411411564</v>
      </c>
      <c r="K125" t="b">
        <v>0</v>
      </c>
      <c r="L125">
        <v>6</v>
      </c>
      <c r="M125" t="b">
        <v>0</v>
      </c>
      <c r="N125" t="s">
        <v>8267</v>
      </c>
      <c r="O125" s="9">
        <f t="shared" si="6"/>
        <v>2.7454545454545453E-3</v>
      </c>
      <c r="P125">
        <f t="shared" si="7"/>
        <v>25.166666666666668</v>
      </c>
      <c r="Q125" t="str">
        <f t="shared" si="8"/>
        <v>film &amp; video</v>
      </c>
      <c r="R125" t="str">
        <f t="shared" si="11"/>
        <v>science fiction</v>
      </c>
      <c r="S125" s="10">
        <f t="shared" si="9"/>
        <v>41904.781990740739</v>
      </c>
      <c r="T125" s="10">
        <f t="shared" si="10"/>
        <v>41940.916666666664</v>
      </c>
    </row>
    <row r="126" spans="1:20" ht="43.75" x14ac:dyDescent="0.4">
      <c r="A126">
        <v>124</v>
      </c>
      <c r="B126" s="3" t="s">
        <v>126</v>
      </c>
      <c r="C126" s="3" t="s">
        <v>4235</v>
      </c>
      <c r="D126">
        <v>4000</v>
      </c>
      <c r="E126">
        <v>0</v>
      </c>
      <c r="F126" t="s">
        <v>8220</v>
      </c>
      <c r="G126" t="s">
        <v>8224</v>
      </c>
      <c r="H126" t="s">
        <v>8246</v>
      </c>
      <c r="I126">
        <v>1431728242</v>
      </c>
      <c r="J126">
        <v>1429568242</v>
      </c>
      <c r="K126" t="b">
        <v>0</v>
      </c>
      <c r="L126">
        <v>0</v>
      </c>
      <c r="M126" t="b">
        <v>0</v>
      </c>
      <c r="N126" t="s">
        <v>8267</v>
      </c>
      <c r="O126" s="9">
        <f t="shared" si="6"/>
        <v>0</v>
      </c>
      <c r="P126">
        <f t="shared" si="7"/>
        <v>0</v>
      </c>
      <c r="Q126" t="str">
        <f t="shared" si="8"/>
        <v>film &amp; video</v>
      </c>
      <c r="R126" t="str">
        <f t="shared" si="11"/>
        <v>science fiction</v>
      </c>
      <c r="S126" s="10">
        <f t="shared" si="9"/>
        <v>42114.928726851853</v>
      </c>
      <c r="T126" s="10">
        <f t="shared" si="10"/>
        <v>42139.928726851853</v>
      </c>
    </row>
    <row r="127" spans="1:20" ht="43.75" x14ac:dyDescent="0.4">
      <c r="A127">
        <v>125</v>
      </c>
      <c r="B127" s="3" t="s">
        <v>127</v>
      </c>
      <c r="C127" s="3" t="s">
        <v>4236</v>
      </c>
      <c r="D127">
        <v>500</v>
      </c>
      <c r="E127">
        <v>70</v>
      </c>
      <c r="F127" t="s">
        <v>8220</v>
      </c>
      <c r="G127" t="s">
        <v>8229</v>
      </c>
      <c r="H127" t="s">
        <v>8251</v>
      </c>
      <c r="I127">
        <v>1486165880</v>
      </c>
      <c r="J127">
        <v>1480981880</v>
      </c>
      <c r="K127" t="b">
        <v>0</v>
      </c>
      <c r="L127">
        <v>6</v>
      </c>
      <c r="M127" t="b">
        <v>0</v>
      </c>
      <c r="N127" t="s">
        <v>8267</v>
      </c>
      <c r="O127" s="9">
        <f t="shared" si="6"/>
        <v>0.14000000000000001</v>
      </c>
      <c r="P127">
        <f t="shared" si="7"/>
        <v>11.666666666666666</v>
      </c>
      <c r="Q127" t="str">
        <f t="shared" si="8"/>
        <v>film &amp; video</v>
      </c>
      <c r="R127" t="str">
        <f t="shared" si="11"/>
        <v>science fiction</v>
      </c>
      <c r="S127" s="10">
        <f t="shared" si="9"/>
        <v>42709.993981481486</v>
      </c>
      <c r="T127" s="10">
        <f t="shared" si="10"/>
        <v>42769.993981481486</v>
      </c>
    </row>
    <row r="128" spans="1:20" ht="43.75" x14ac:dyDescent="0.4">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9">
        <f t="shared" si="6"/>
        <v>5.5480000000000002E-2</v>
      </c>
      <c r="P128">
        <f t="shared" si="7"/>
        <v>106.69230769230769</v>
      </c>
      <c r="Q128" t="str">
        <f t="shared" si="8"/>
        <v>film &amp; video</v>
      </c>
      <c r="R128" t="str">
        <f t="shared" si="11"/>
        <v>science fiction</v>
      </c>
      <c r="S128" s="10">
        <f t="shared" si="9"/>
        <v>42135.589548611111</v>
      </c>
      <c r="T128" s="10">
        <f t="shared" si="10"/>
        <v>42166.083333333328</v>
      </c>
    </row>
    <row r="129" spans="1:20" ht="43.75" x14ac:dyDescent="0.4">
      <c r="A129">
        <v>127</v>
      </c>
      <c r="B129" s="3" t="s">
        <v>129</v>
      </c>
      <c r="C129" s="3" t="s">
        <v>4238</v>
      </c>
      <c r="D129">
        <v>8000</v>
      </c>
      <c r="E129">
        <v>190</v>
      </c>
      <c r="F129" t="s">
        <v>8220</v>
      </c>
      <c r="G129" t="s">
        <v>8224</v>
      </c>
      <c r="H129" t="s">
        <v>8246</v>
      </c>
      <c r="I129">
        <v>1428069541</v>
      </c>
      <c r="J129">
        <v>1425481141</v>
      </c>
      <c r="K129" t="b">
        <v>0</v>
      </c>
      <c r="L129">
        <v>4</v>
      </c>
      <c r="M129" t="b">
        <v>0</v>
      </c>
      <c r="N129" t="s">
        <v>8267</v>
      </c>
      <c r="O129" s="9">
        <f t="shared" si="6"/>
        <v>2.375E-2</v>
      </c>
      <c r="P129">
        <f t="shared" si="7"/>
        <v>47.5</v>
      </c>
      <c r="Q129" t="str">
        <f t="shared" si="8"/>
        <v>film &amp; video</v>
      </c>
      <c r="R129" t="str">
        <f t="shared" si="11"/>
        <v>science fiction</v>
      </c>
      <c r="S129" s="10">
        <f t="shared" si="9"/>
        <v>42067.62431712963</v>
      </c>
      <c r="T129" s="10">
        <f t="shared" si="10"/>
        <v>42097.582650462966</v>
      </c>
    </row>
    <row r="130" spans="1:20" ht="29.15" x14ac:dyDescent="0.4">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9">
        <f t="shared" ref="O130:O193" si="12">E130/D130</f>
        <v>1.8669999999999999E-2</v>
      </c>
      <c r="P130">
        <f t="shared" ref="P130:P193" si="13">IFERROR(E130/L130,0)</f>
        <v>311.16666666666669</v>
      </c>
      <c r="Q130" t="str">
        <f t="shared" ref="Q130:Q193" si="14">LEFT(N130, FIND("/",N130) - 1)</f>
        <v>film &amp; video</v>
      </c>
      <c r="R130" t="str">
        <f t="shared" si="11"/>
        <v>science fiction</v>
      </c>
      <c r="S130" s="10">
        <f t="shared" ref="S130:S193" si="15">(((J130/60)/60)/24) + DATE(1970,1,1)</f>
        <v>42628.22792824074</v>
      </c>
      <c r="T130" s="10">
        <f t="shared" ref="T130:T193" si="16">(((I130/60)/60)/24) + DATE(1970,1,1)</f>
        <v>42663.22792824074</v>
      </c>
    </row>
    <row r="131" spans="1:20" ht="58.3" x14ac:dyDescent="0.4">
      <c r="A131">
        <v>129</v>
      </c>
      <c r="B131" s="3" t="s">
        <v>131</v>
      </c>
      <c r="C131" s="3" t="s">
        <v>4240</v>
      </c>
      <c r="D131">
        <v>20000</v>
      </c>
      <c r="E131">
        <v>0</v>
      </c>
      <c r="F131" t="s">
        <v>8220</v>
      </c>
      <c r="G131" t="s">
        <v>8224</v>
      </c>
      <c r="H131" t="s">
        <v>8246</v>
      </c>
      <c r="I131">
        <v>1414708183</v>
      </c>
      <c r="J131">
        <v>1409524183</v>
      </c>
      <c r="K131" t="b">
        <v>0</v>
      </c>
      <c r="L131">
        <v>0</v>
      </c>
      <c r="M131" t="b">
        <v>0</v>
      </c>
      <c r="N131" t="s">
        <v>8267</v>
      </c>
      <c r="O131" s="9">
        <f t="shared" si="12"/>
        <v>0</v>
      </c>
      <c r="P131">
        <f t="shared" si="13"/>
        <v>0</v>
      </c>
      <c r="Q131" t="str">
        <f t="shared" si="14"/>
        <v>film &amp; video</v>
      </c>
      <c r="R131" t="str">
        <f t="shared" ref="R131:R194" si="17">RIGHT(N131, LEN(N131) - FIND("/",N131))</f>
        <v>science fiction</v>
      </c>
      <c r="S131" s="10">
        <f t="shared" si="15"/>
        <v>41882.937303240738</v>
      </c>
      <c r="T131" s="10">
        <f t="shared" si="16"/>
        <v>41942.937303240738</v>
      </c>
    </row>
    <row r="132" spans="1:20" ht="43.75" x14ac:dyDescent="0.4">
      <c r="A132">
        <v>130</v>
      </c>
      <c r="B132" s="3" t="s">
        <v>132</v>
      </c>
      <c r="C132" s="3" t="s">
        <v>4241</v>
      </c>
      <c r="D132">
        <v>600</v>
      </c>
      <c r="E132">
        <v>0</v>
      </c>
      <c r="F132" t="s">
        <v>8220</v>
      </c>
      <c r="G132" t="s">
        <v>8225</v>
      </c>
      <c r="H132" t="s">
        <v>8247</v>
      </c>
      <c r="I132">
        <v>1402949760</v>
      </c>
      <c r="J132">
        <v>1400536692</v>
      </c>
      <c r="K132" t="b">
        <v>0</v>
      </c>
      <c r="L132">
        <v>0</v>
      </c>
      <c r="M132" t="b">
        <v>0</v>
      </c>
      <c r="N132" t="s">
        <v>8267</v>
      </c>
      <c r="O132" s="9">
        <f t="shared" si="12"/>
        <v>0</v>
      </c>
      <c r="P132">
        <f t="shared" si="13"/>
        <v>0</v>
      </c>
      <c r="Q132" t="str">
        <f t="shared" si="14"/>
        <v>film &amp; video</v>
      </c>
      <c r="R132" t="str">
        <f t="shared" si="17"/>
        <v>science fiction</v>
      </c>
      <c r="S132" s="10">
        <f t="shared" si="15"/>
        <v>41778.915416666663</v>
      </c>
      <c r="T132" s="10">
        <f t="shared" si="16"/>
        <v>41806.844444444447</v>
      </c>
    </row>
    <row r="133" spans="1:20" x14ac:dyDescent="0.4">
      <c r="A133">
        <v>131</v>
      </c>
      <c r="B133" s="3" t="s">
        <v>133</v>
      </c>
      <c r="C133" s="3" t="s">
        <v>4242</v>
      </c>
      <c r="D133">
        <v>1200</v>
      </c>
      <c r="E133">
        <v>0</v>
      </c>
      <c r="F133" t="s">
        <v>8220</v>
      </c>
      <c r="G133" t="s">
        <v>8224</v>
      </c>
      <c r="H133" t="s">
        <v>8246</v>
      </c>
      <c r="I133">
        <v>1467763200</v>
      </c>
      <c r="J133">
        <v>1466453161</v>
      </c>
      <c r="K133" t="b">
        <v>0</v>
      </c>
      <c r="L133">
        <v>0</v>
      </c>
      <c r="M133" t="b">
        <v>0</v>
      </c>
      <c r="N133" t="s">
        <v>8267</v>
      </c>
      <c r="O133" s="9">
        <f t="shared" si="12"/>
        <v>0</v>
      </c>
      <c r="P133">
        <f t="shared" si="13"/>
        <v>0</v>
      </c>
      <c r="Q133" t="str">
        <f t="shared" si="14"/>
        <v>film &amp; video</v>
      </c>
      <c r="R133" t="str">
        <f t="shared" si="17"/>
        <v>science fiction</v>
      </c>
      <c r="S133" s="10">
        <f t="shared" si="15"/>
        <v>42541.837511574078</v>
      </c>
      <c r="T133" s="10">
        <f t="shared" si="16"/>
        <v>42557</v>
      </c>
    </row>
    <row r="134" spans="1:20" ht="43.75" x14ac:dyDescent="0.4">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9">
        <f t="shared" si="12"/>
        <v>9.5687499999999995E-2</v>
      </c>
      <c r="P134">
        <f t="shared" si="13"/>
        <v>94.506172839506178</v>
      </c>
      <c r="Q134" t="str">
        <f t="shared" si="14"/>
        <v>film &amp; video</v>
      </c>
      <c r="R134" t="str">
        <f t="shared" si="17"/>
        <v>science fiction</v>
      </c>
      <c r="S134" s="10">
        <f t="shared" si="15"/>
        <v>41905.812581018516</v>
      </c>
      <c r="T134" s="10">
        <f t="shared" si="16"/>
        <v>41950.854247685187</v>
      </c>
    </row>
    <row r="135" spans="1:20" ht="29.15" x14ac:dyDescent="0.4">
      <c r="A135">
        <v>133</v>
      </c>
      <c r="B135" s="3" t="s">
        <v>135</v>
      </c>
      <c r="C135" s="3" t="s">
        <v>4244</v>
      </c>
      <c r="D135">
        <v>71764</v>
      </c>
      <c r="E135">
        <v>0</v>
      </c>
      <c r="F135" t="s">
        <v>8220</v>
      </c>
      <c r="G135" t="s">
        <v>8224</v>
      </c>
      <c r="H135" t="s">
        <v>8246</v>
      </c>
      <c r="I135">
        <v>1464715860</v>
      </c>
      <c r="J135">
        <v>1462130584</v>
      </c>
      <c r="K135" t="b">
        <v>0</v>
      </c>
      <c r="L135">
        <v>0</v>
      </c>
      <c r="M135" t="b">
        <v>0</v>
      </c>
      <c r="N135" t="s">
        <v>8267</v>
      </c>
      <c r="O135" s="9">
        <f t="shared" si="12"/>
        <v>0</v>
      </c>
      <c r="P135">
        <f t="shared" si="13"/>
        <v>0</v>
      </c>
      <c r="Q135" t="str">
        <f t="shared" si="14"/>
        <v>film &amp; video</v>
      </c>
      <c r="R135" t="str">
        <f t="shared" si="17"/>
        <v>science fiction</v>
      </c>
      <c r="S135" s="10">
        <f t="shared" si="15"/>
        <v>42491.80768518518</v>
      </c>
      <c r="T135" s="10">
        <f t="shared" si="16"/>
        <v>42521.729861111111</v>
      </c>
    </row>
    <row r="136" spans="1:20" ht="29.15" x14ac:dyDescent="0.4">
      <c r="A136">
        <v>134</v>
      </c>
      <c r="B136" s="3" t="s">
        <v>136</v>
      </c>
      <c r="C136" s="3" t="s">
        <v>4245</v>
      </c>
      <c r="D136">
        <v>5000</v>
      </c>
      <c r="E136">
        <v>0</v>
      </c>
      <c r="F136" t="s">
        <v>8220</v>
      </c>
      <c r="G136" t="s">
        <v>8224</v>
      </c>
      <c r="H136" t="s">
        <v>8246</v>
      </c>
      <c r="I136">
        <v>1441386000</v>
      </c>
      <c r="J136">
        <v>1438811418</v>
      </c>
      <c r="K136" t="b">
        <v>0</v>
      </c>
      <c r="L136">
        <v>0</v>
      </c>
      <c r="M136" t="b">
        <v>0</v>
      </c>
      <c r="N136" t="s">
        <v>8267</v>
      </c>
      <c r="O136" s="9">
        <f t="shared" si="12"/>
        <v>0</v>
      </c>
      <c r="P136">
        <f t="shared" si="13"/>
        <v>0</v>
      </c>
      <c r="Q136" t="str">
        <f t="shared" si="14"/>
        <v>film &amp; video</v>
      </c>
      <c r="R136" t="str">
        <f t="shared" si="17"/>
        <v>science fiction</v>
      </c>
      <c r="S136" s="10">
        <f t="shared" si="15"/>
        <v>42221.909930555557</v>
      </c>
      <c r="T136" s="10">
        <f t="shared" si="16"/>
        <v>42251.708333333328</v>
      </c>
    </row>
    <row r="137" spans="1:20" ht="43.75" x14ac:dyDescent="0.4">
      <c r="A137">
        <v>135</v>
      </c>
      <c r="B137" s="3" t="s">
        <v>137</v>
      </c>
      <c r="C137" s="3" t="s">
        <v>4246</v>
      </c>
      <c r="D137">
        <v>3000</v>
      </c>
      <c r="E137">
        <v>403</v>
      </c>
      <c r="F137" t="s">
        <v>8220</v>
      </c>
      <c r="G137" t="s">
        <v>8224</v>
      </c>
      <c r="H137" t="s">
        <v>8246</v>
      </c>
      <c r="I137">
        <v>1404241200</v>
      </c>
      <c r="J137">
        <v>1401354597</v>
      </c>
      <c r="K137" t="b">
        <v>0</v>
      </c>
      <c r="L137">
        <v>5</v>
      </c>
      <c r="M137" t="b">
        <v>0</v>
      </c>
      <c r="N137" t="s">
        <v>8267</v>
      </c>
      <c r="O137" s="9">
        <f t="shared" si="12"/>
        <v>0.13433333333333333</v>
      </c>
      <c r="P137">
        <f t="shared" si="13"/>
        <v>80.599999999999994</v>
      </c>
      <c r="Q137" t="str">
        <f t="shared" si="14"/>
        <v>film &amp; video</v>
      </c>
      <c r="R137" t="str">
        <f t="shared" si="17"/>
        <v>science fiction</v>
      </c>
      <c r="S137" s="10">
        <f t="shared" si="15"/>
        <v>41788.381909722222</v>
      </c>
      <c r="T137" s="10">
        <f t="shared" si="16"/>
        <v>41821.791666666664</v>
      </c>
    </row>
    <row r="138" spans="1:20" ht="58.3" x14ac:dyDescent="0.4">
      <c r="A138">
        <v>136</v>
      </c>
      <c r="B138" s="3" t="s">
        <v>138</v>
      </c>
      <c r="C138" s="3" t="s">
        <v>4232</v>
      </c>
      <c r="D138">
        <v>3000</v>
      </c>
      <c r="E138">
        <v>0</v>
      </c>
      <c r="F138" t="s">
        <v>8220</v>
      </c>
      <c r="G138" t="s">
        <v>8224</v>
      </c>
      <c r="H138" t="s">
        <v>8246</v>
      </c>
      <c r="I138">
        <v>1431771360</v>
      </c>
      <c r="J138">
        <v>1427968234</v>
      </c>
      <c r="K138" t="b">
        <v>0</v>
      </c>
      <c r="L138">
        <v>0</v>
      </c>
      <c r="M138" t="b">
        <v>0</v>
      </c>
      <c r="N138" t="s">
        <v>8267</v>
      </c>
      <c r="O138" s="9">
        <f t="shared" si="12"/>
        <v>0</v>
      </c>
      <c r="P138">
        <f t="shared" si="13"/>
        <v>0</v>
      </c>
      <c r="Q138" t="str">
        <f t="shared" si="14"/>
        <v>film &amp; video</v>
      </c>
      <c r="R138" t="str">
        <f t="shared" si="17"/>
        <v>science fiction</v>
      </c>
      <c r="S138" s="10">
        <f t="shared" si="15"/>
        <v>42096.410115740742</v>
      </c>
      <c r="T138" s="10">
        <f t="shared" si="16"/>
        <v>42140.427777777775</v>
      </c>
    </row>
    <row r="139" spans="1:20" ht="43.75" x14ac:dyDescent="0.4">
      <c r="A139">
        <v>137</v>
      </c>
      <c r="B139" s="3" t="s">
        <v>139</v>
      </c>
      <c r="C139" s="3" t="s">
        <v>4247</v>
      </c>
      <c r="D139">
        <v>55000</v>
      </c>
      <c r="E139">
        <v>0</v>
      </c>
      <c r="F139" t="s">
        <v>8220</v>
      </c>
      <c r="G139" t="s">
        <v>8232</v>
      </c>
      <c r="H139" t="s">
        <v>8253</v>
      </c>
      <c r="I139">
        <v>1444657593</v>
      </c>
      <c r="J139">
        <v>1440337593</v>
      </c>
      <c r="K139" t="b">
        <v>0</v>
      </c>
      <c r="L139">
        <v>0</v>
      </c>
      <c r="M139" t="b">
        <v>0</v>
      </c>
      <c r="N139" t="s">
        <v>8267</v>
      </c>
      <c r="O139" s="9">
        <f t="shared" si="12"/>
        <v>0</v>
      </c>
      <c r="P139">
        <f t="shared" si="13"/>
        <v>0</v>
      </c>
      <c r="Q139" t="str">
        <f t="shared" si="14"/>
        <v>film &amp; video</v>
      </c>
      <c r="R139" t="str">
        <f t="shared" si="17"/>
        <v>science fiction</v>
      </c>
      <c r="S139" s="10">
        <f t="shared" si="15"/>
        <v>42239.573993055557</v>
      </c>
      <c r="T139" s="10">
        <f t="shared" si="16"/>
        <v>42289.573993055557</v>
      </c>
    </row>
    <row r="140" spans="1:20" ht="43.75" x14ac:dyDescent="0.4">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9">
        <f t="shared" si="12"/>
        <v>3.1413333333333335E-2</v>
      </c>
      <c r="P140">
        <f t="shared" si="13"/>
        <v>81.241379310344826</v>
      </c>
      <c r="Q140" t="str">
        <f t="shared" si="14"/>
        <v>film &amp; video</v>
      </c>
      <c r="R140" t="str">
        <f t="shared" si="17"/>
        <v>science fiction</v>
      </c>
      <c r="S140" s="10">
        <f t="shared" si="15"/>
        <v>42186.257418981477</v>
      </c>
      <c r="T140" s="10">
        <f t="shared" si="16"/>
        <v>42217.207638888889</v>
      </c>
    </row>
    <row r="141" spans="1:20" ht="43.75" x14ac:dyDescent="0.4">
      <c r="A141">
        <v>139</v>
      </c>
      <c r="B141" s="3" t="s">
        <v>141</v>
      </c>
      <c r="C141" s="3" t="s">
        <v>4249</v>
      </c>
      <c r="D141">
        <v>500</v>
      </c>
      <c r="E141">
        <v>500</v>
      </c>
      <c r="F141" t="s">
        <v>8220</v>
      </c>
      <c r="G141" t="s">
        <v>8224</v>
      </c>
      <c r="H141" t="s">
        <v>8246</v>
      </c>
      <c r="I141">
        <v>1436738772</v>
      </c>
      <c r="J141">
        <v>1435874772</v>
      </c>
      <c r="K141" t="b">
        <v>0</v>
      </c>
      <c r="L141">
        <v>1</v>
      </c>
      <c r="M141" t="b">
        <v>0</v>
      </c>
      <c r="N141" t="s">
        <v>8267</v>
      </c>
      <c r="O141" s="9">
        <f t="shared" si="12"/>
        <v>1</v>
      </c>
      <c r="P141">
        <f t="shared" si="13"/>
        <v>500</v>
      </c>
      <c r="Q141" t="str">
        <f t="shared" si="14"/>
        <v>film &amp; video</v>
      </c>
      <c r="R141" t="str">
        <f t="shared" si="17"/>
        <v>science fiction</v>
      </c>
      <c r="S141" s="10">
        <f t="shared" si="15"/>
        <v>42187.920972222222</v>
      </c>
      <c r="T141" s="10">
        <f t="shared" si="16"/>
        <v>42197.920972222222</v>
      </c>
    </row>
    <row r="142" spans="1:20" ht="43.75" x14ac:dyDescent="0.4">
      <c r="A142">
        <v>140</v>
      </c>
      <c r="B142" s="3" t="s">
        <v>142</v>
      </c>
      <c r="C142" s="3" t="s">
        <v>4250</v>
      </c>
      <c r="D142">
        <v>200000</v>
      </c>
      <c r="E142">
        <v>0</v>
      </c>
      <c r="F142" t="s">
        <v>8220</v>
      </c>
      <c r="G142" t="s">
        <v>8224</v>
      </c>
      <c r="H142" t="s">
        <v>8246</v>
      </c>
      <c r="I142">
        <v>1426823132</v>
      </c>
      <c r="J142">
        <v>1424234732</v>
      </c>
      <c r="K142" t="b">
        <v>0</v>
      </c>
      <c r="L142">
        <v>0</v>
      </c>
      <c r="M142" t="b">
        <v>0</v>
      </c>
      <c r="N142" t="s">
        <v>8267</v>
      </c>
      <c r="O142" s="9">
        <f t="shared" si="12"/>
        <v>0</v>
      </c>
      <c r="P142">
        <f t="shared" si="13"/>
        <v>0</v>
      </c>
      <c r="Q142" t="str">
        <f t="shared" si="14"/>
        <v>film &amp; video</v>
      </c>
      <c r="R142" t="str">
        <f t="shared" si="17"/>
        <v>science fiction</v>
      </c>
      <c r="S142" s="10">
        <f t="shared" si="15"/>
        <v>42053.198287037041</v>
      </c>
      <c r="T142" s="10">
        <f t="shared" si="16"/>
        <v>42083.15662037037</v>
      </c>
    </row>
    <row r="143" spans="1:20" ht="43.75" x14ac:dyDescent="0.4">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9">
        <f t="shared" si="12"/>
        <v>0.10775</v>
      </c>
      <c r="P143">
        <f t="shared" si="13"/>
        <v>46.178571428571431</v>
      </c>
      <c r="Q143" t="str">
        <f t="shared" si="14"/>
        <v>film &amp; video</v>
      </c>
      <c r="R143" t="str">
        <f t="shared" si="17"/>
        <v>science fiction</v>
      </c>
      <c r="S143" s="10">
        <f t="shared" si="15"/>
        <v>42110.153043981481</v>
      </c>
      <c r="T143" s="10">
        <f t="shared" si="16"/>
        <v>42155.153043981481</v>
      </c>
    </row>
    <row r="144" spans="1:20" ht="43.75" x14ac:dyDescent="0.4">
      <c r="A144">
        <v>142</v>
      </c>
      <c r="B144" s="3" t="s">
        <v>144</v>
      </c>
      <c r="C144" s="3" t="s">
        <v>4252</v>
      </c>
      <c r="D144">
        <v>3000</v>
      </c>
      <c r="E144">
        <v>10</v>
      </c>
      <c r="F144" t="s">
        <v>8220</v>
      </c>
      <c r="G144" t="s">
        <v>8224</v>
      </c>
      <c r="H144" t="s">
        <v>8246</v>
      </c>
      <c r="I144">
        <v>1416176778</v>
      </c>
      <c r="J144">
        <v>1414358778</v>
      </c>
      <c r="K144" t="b">
        <v>0</v>
      </c>
      <c r="L144">
        <v>1</v>
      </c>
      <c r="M144" t="b">
        <v>0</v>
      </c>
      <c r="N144" t="s">
        <v>8267</v>
      </c>
      <c r="O144" s="9">
        <f t="shared" si="12"/>
        <v>3.3333333333333335E-3</v>
      </c>
      <c r="P144">
        <f t="shared" si="13"/>
        <v>10</v>
      </c>
      <c r="Q144" t="str">
        <f t="shared" si="14"/>
        <v>film &amp; video</v>
      </c>
      <c r="R144" t="str">
        <f t="shared" si="17"/>
        <v>science fiction</v>
      </c>
      <c r="S144" s="10">
        <f t="shared" si="15"/>
        <v>41938.893263888887</v>
      </c>
      <c r="T144" s="10">
        <f t="shared" si="16"/>
        <v>41959.934930555552</v>
      </c>
    </row>
    <row r="145" spans="1:20" ht="43.75" x14ac:dyDescent="0.4">
      <c r="A145">
        <v>143</v>
      </c>
      <c r="B145" s="3" t="s">
        <v>145</v>
      </c>
      <c r="C145" s="3" t="s">
        <v>4253</v>
      </c>
      <c r="D145">
        <v>5500</v>
      </c>
      <c r="E145">
        <v>0</v>
      </c>
      <c r="F145" t="s">
        <v>8220</v>
      </c>
      <c r="G145" t="s">
        <v>8226</v>
      </c>
      <c r="H145" t="s">
        <v>8248</v>
      </c>
      <c r="I145">
        <v>1472882100</v>
      </c>
      <c r="J145">
        <v>1467941542</v>
      </c>
      <c r="K145" t="b">
        <v>0</v>
      </c>
      <c r="L145">
        <v>0</v>
      </c>
      <c r="M145" t="b">
        <v>0</v>
      </c>
      <c r="N145" t="s">
        <v>8267</v>
      </c>
      <c r="O145" s="9">
        <f t="shared" si="12"/>
        <v>0</v>
      </c>
      <c r="P145">
        <f t="shared" si="13"/>
        <v>0</v>
      </c>
      <c r="Q145" t="str">
        <f t="shared" si="14"/>
        <v>film &amp; video</v>
      </c>
      <c r="R145" t="str">
        <f t="shared" si="17"/>
        <v>science fiction</v>
      </c>
      <c r="S145" s="10">
        <f t="shared" si="15"/>
        <v>42559.064143518524</v>
      </c>
      <c r="T145" s="10">
        <f t="shared" si="16"/>
        <v>42616.246527777781</v>
      </c>
    </row>
    <row r="146" spans="1:20" ht="43.75" x14ac:dyDescent="0.4">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9">
        <f t="shared" si="12"/>
        <v>0.27600000000000002</v>
      </c>
      <c r="P146">
        <f t="shared" si="13"/>
        <v>55.945945945945944</v>
      </c>
      <c r="Q146" t="str">
        <f t="shared" si="14"/>
        <v>film &amp; video</v>
      </c>
      <c r="R146" t="str">
        <f t="shared" si="17"/>
        <v>science fiction</v>
      </c>
      <c r="S146" s="10">
        <f t="shared" si="15"/>
        <v>42047.762407407412</v>
      </c>
      <c r="T146" s="10">
        <f t="shared" si="16"/>
        <v>42107.72074074074</v>
      </c>
    </row>
    <row r="147" spans="1:20" ht="43.75" x14ac:dyDescent="0.4">
      <c r="A147">
        <v>145</v>
      </c>
      <c r="B147" s="3" t="s">
        <v>147</v>
      </c>
      <c r="C147" s="3" t="s">
        <v>4255</v>
      </c>
      <c r="D147">
        <v>4500</v>
      </c>
      <c r="E147">
        <v>338</v>
      </c>
      <c r="F147" t="s">
        <v>8220</v>
      </c>
      <c r="G147" t="s">
        <v>8224</v>
      </c>
      <c r="H147" t="s">
        <v>8246</v>
      </c>
      <c r="I147">
        <v>1439298052</v>
      </c>
      <c r="J147">
        <v>1436965252</v>
      </c>
      <c r="K147" t="b">
        <v>0</v>
      </c>
      <c r="L147">
        <v>9</v>
      </c>
      <c r="M147" t="b">
        <v>0</v>
      </c>
      <c r="N147" t="s">
        <v>8267</v>
      </c>
      <c r="O147" s="9">
        <f t="shared" si="12"/>
        <v>7.5111111111111115E-2</v>
      </c>
      <c r="P147">
        <f t="shared" si="13"/>
        <v>37.555555555555557</v>
      </c>
      <c r="Q147" t="str">
        <f t="shared" si="14"/>
        <v>film &amp; video</v>
      </c>
      <c r="R147" t="str">
        <f t="shared" si="17"/>
        <v>science fiction</v>
      </c>
      <c r="S147" s="10">
        <f t="shared" si="15"/>
        <v>42200.542268518519</v>
      </c>
      <c r="T147" s="10">
        <f t="shared" si="16"/>
        <v>42227.542268518519</v>
      </c>
    </row>
    <row r="148" spans="1:20" ht="43.75" x14ac:dyDescent="0.4">
      <c r="A148">
        <v>146</v>
      </c>
      <c r="B148" s="3" t="s">
        <v>148</v>
      </c>
      <c r="C148" s="3" t="s">
        <v>4256</v>
      </c>
      <c r="D148">
        <v>20000</v>
      </c>
      <c r="E148">
        <v>115</v>
      </c>
      <c r="F148" t="s">
        <v>8220</v>
      </c>
      <c r="G148" t="s">
        <v>8224</v>
      </c>
      <c r="H148" t="s">
        <v>8246</v>
      </c>
      <c r="I148">
        <v>1484698998</v>
      </c>
      <c r="J148">
        <v>1479514998</v>
      </c>
      <c r="K148" t="b">
        <v>0</v>
      </c>
      <c r="L148">
        <v>3</v>
      </c>
      <c r="M148" t="b">
        <v>0</v>
      </c>
      <c r="N148" t="s">
        <v>8267</v>
      </c>
      <c r="O148" s="9">
        <f t="shared" si="12"/>
        <v>5.7499999999999999E-3</v>
      </c>
      <c r="P148">
        <f t="shared" si="13"/>
        <v>38.333333333333336</v>
      </c>
      <c r="Q148" t="str">
        <f t="shared" si="14"/>
        <v>film &amp; video</v>
      </c>
      <c r="R148" t="str">
        <f t="shared" si="17"/>
        <v>science fiction</v>
      </c>
      <c r="S148" s="10">
        <f t="shared" si="15"/>
        <v>42693.016180555554</v>
      </c>
      <c r="T148" s="10">
        <f t="shared" si="16"/>
        <v>42753.016180555554</v>
      </c>
    </row>
    <row r="149" spans="1:20" ht="29.15" x14ac:dyDescent="0.4">
      <c r="A149">
        <v>147</v>
      </c>
      <c r="B149" s="3" t="s">
        <v>149</v>
      </c>
      <c r="C149" s="3" t="s">
        <v>4257</v>
      </c>
      <c r="D149">
        <v>7000</v>
      </c>
      <c r="E149">
        <v>0</v>
      </c>
      <c r="F149" t="s">
        <v>8220</v>
      </c>
      <c r="G149" t="s">
        <v>8225</v>
      </c>
      <c r="H149" t="s">
        <v>8247</v>
      </c>
      <c r="I149">
        <v>1420741080</v>
      </c>
      <c r="J149">
        <v>1417026340</v>
      </c>
      <c r="K149" t="b">
        <v>0</v>
      </c>
      <c r="L149">
        <v>0</v>
      </c>
      <c r="M149" t="b">
        <v>0</v>
      </c>
      <c r="N149" t="s">
        <v>8267</v>
      </c>
      <c r="O149" s="9">
        <f t="shared" si="12"/>
        <v>0</v>
      </c>
      <c r="P149">
        <f t="shared" si="13"/>
        <v>0</v>
      </c>
      <c r="Q149" t="str">
        <f t="shared" si="14"/>
        <v>film &amp; video</v>
      </c>
      <c r="R149" t="str">
        <f t="shared" si="17"/>
        <v>science fiction</v>
      </c>
      <c r="S149" s="10">
        <f t="shared" si="15"/>
        <v>41969.767824074079</v>
      </c>
      <c r="T149" s="10">
        <f t="shared" si="16"/>
        <v>42012.762499999997</v>
      </c>
    </row>
    <row r="150" spans="1:20" ht="43.75" x14ac:dyDescent="0.4">
      <c r="A150">
        <v>148</v>
      </c>
      <c r="B150" s="3" t="s">
        <v>150</v>
      </c>
      <c r="C150" s="3" t="s">
        <v>4258</v>
      </c>
      <c r="D150">
        <v>50000</v>
      </c>
      <c r="E150">
        <v>40</v>
      </c>
      <c r="F150" t="s">
        <v>8220</v>
      </c>
      <c r="G150" t="s">
        <v>8224</v>
      </c>
      <c r="H150" t="s">
        <v>8246</v>
      </c>
      <c r="I150">
        <v>1456555536</v>
      </c>
      <c r="J150">
        <v>1453963536</v>
      </c>
      <c r="K150" t="b">
        <v>0</v>
      </c>
      <c r="L150">
        <v>2</v>
      </c>
      <c r="M150" t="b">
        <v>0</v>
      </c>
      <c r="N150" t="s">
        <v>8267</v>
      </c>
      <c r="O150" s="9">
        <f t="shared" si="12"/>
        <v>8.0000000000000004E-4</v>
      </c>
      <c r="P150">
        <f t="shared" si="13"/>
        <v>20</v>
      </c>
      <c r="Q150" t="str">
        <f t="shared" si="14"/>
        <v>film &amp; video</v>
      </c>
      <c r="R150" t="str">
        <f t="shared" si="17"/>
        <v>science fiction</v>
      </c>
      <c r="S150" s="10">
        <f t="shared" si="15"/>
        <v>42397.281666666662</v>
      </c>
      <c r="T150" s="10">
        <f t="shared" si="16"/>
        <v>42427.281666666662</v>
      </c>
    </row>
    <row r="151" spans="1:20" ht="43.75" x14ac:dyDescent="0.4">
      <c r="A151">
        <v>149</v>
      </c>
      <c r="B151" s="3" t="s">
        <v>151</v>
      </c>
      <c r="C151" s="3" t="s">
        <v>4259</v>
      </c>
      <c r="D151">
        <v>10000</v>
      </c>
      <c r="E151">
        <v>92</v>
      </c>
      <c r="F151" t="s">
        <v>8220</v>
      </c>
      <c r="G151" t="s">
        <v>8224</v>
      </c>
      <c r="H151" t="s">
        <v>8246</v>
      </c>
      <c r="I151">
        <v>1419494400</v>
      </c>
      <c r="J151">
        <v>1416888470</v>
      </c>
      <c r="K151" t="b">
        <v>0</v>
      </c>
      <c r="L151">
        <v>6</v>
      </c>
      <c r="M151" t="b">
        <v>0</v>
      </c>
      <c r="N151" t="s">
        <v>8267</v>
      </c>
      <c r="O151" s="9">
        <f t="shared" si="12"/>
        <v>9.1999999999999998E-3</v>
      </c>
      <c r="P151">
        <f t="shared" si="13"/>
        <v>15.333333333333334</v>
      </c>
      <c r="Q151" t="str">
        <f t="shared" si="14"/>
        <v>film &amp; video</v>
      </c>
      <c r="R151" t="str">
        <f t="shared" si="17"/>
        <v>science fiction</v>
      </c>
      <c r="S151" s="10">
        <f t="shared" si="15"/>
        <v>41968.172106481477</v>
      </c>
      <c r="T151" s="10">
        <f t="shared" si="16"/>
        <v>41998.333333333328</v>
      </c>
    </row>
    <row r="152" spans="1:20" ht="43.75" x14ac:dyDescent="0.4">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9">
        <f t="shared" si="12"/>
        <v>0.23163076923076922</v>
      </c>
      <c r="P152">
        <f t="shared" si="13"/>
        <v>449.43283582089555</v>
      </c>
      <c r="Q152" t="str">
        <f t="shared" si="14"/>
        <v>film &amp; video</v>
      </c>
      <c r="R152" t="str">
        <f t="shared" si="17"/>
        <v>science fiction</v>
      </c>
      <c r="S152" s="10">
        <f t="shared" si="15"/>
        <v>42090.161828703705</v>
      </c>
      <c r="T152" s="10">
        <f t="shared" si="16"/>
        <v>42150.161828703705</v>
      </c>
    </row>
    <row r="153" spans="1:20" ht="43.75" x14ac:dyDescent="0.4">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9">
        <f t="shared" si="12"/>
        <v>5.5999999999999995E-4</v>
      </c>
      <c r="P153">
        <f t="shared" si="13"/>
        <v>28</v>
      </c>
      <c r="Q153" t="str">
        <f t="shared" si="14"/>
        <v>film &amp; video</v>
      </c>
      <c r="R153" t="str">
        <f t="shared" si="17"/>
        <v>science fiction</v>
      </c>
      <c r="S153" s="10">
        <f t="shared" si="15"/>
        <v>42113.550821759258</v>
      </c>
      <c r="T153" s="10">
        <f t="shared" si="16"/>
        <v>42173.550821759258</v>
      </c>
    </row>
    <row r="154" spans="1:20" ht="29.15" x14ac:dyDescent="0.4">
      <c r="A154">
        <v>152</v>
      </c>
      <c r="B154" s="3" t="s">
        <v>154</v>
      </c>
      <c r="C154" s="3" t="s">
        <v>4262</v>
      </c>
      <c r="D154">
        <v>380000</v>
      </c>
      <c r="E154">
        <v>30</v>
      </c>
      <c r="F154" t="s">
        <v>8220</v>
      </c>
      <c r="G154" t="s">
        <v>8224</v>
      </c>
      <c r="H154" t="s">
        <v>8246</v>
      </c>
      <c r="I154">
        <v>1411437100</v>
      </c>
      <c r="J154">
        <v>1408845100</v>
      </c>
      <c r="K154" t="b">
        <v>0</v>
      </c>
      <c r="L154">
        <v>2</v>
      </c>
      <c r="M154" t="b">
        <v>0</v>
      </c>
      <c r="N154" t="s">
        <v>8267</v>
      </c>
      <c r="O154" s="9">
        <f t="shared" si="12"/>
        <v>7.8947368421052633E-5</v>
      </c>
      <c r="P154">
        <f t="shared" si="13"/>
        <v>15</v>
      </c>
      <c r="Q154" t="str">
        <f t="shared" si="14"/>
        <v>film &amp; video</v>
      </c>
      <c r="R154" t="str">
        <f t="shared" si="17"/>
        <v>science fiction</v>
      </c>
      <c r="S154" s="10">
        <f t="shared" si="15"/>
        <v>41875.077546296299</v>
      </c>
      <c r="T154" s="10">
        <f t="shared" si="16"/>
        <v>41905.077546296299</v>
      </c>
    </row>
    <row r="155" spans="1:20" ht="43.75" x14ac:dyDescent="0.4">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9">
        <f t="shared" si="12"/>
        <v>7.1799999999999998E-3</v>
      </c>
      <c r="P155">
        <f t="shared" si="13"/>
        <v>35.9</v>
      </c>
      <c r="Q155" t="str">
        <f t="shared" si="14"/>
        <v>film &amp; video</v>
      </c>
      <c r="R155" t="str">
        <f t="shared" si="17"/>
        <v>science fiction</v>
      </c>
      <c r="S155" s="10">
        <f t="shared" si="15"/>
        <v>41933.586157407408</v>
      </c>
      <c r="T155" s="10">
        <f t="shared" si="16"/>
        <v>41975.627824074079</v>
      </c>
    </row>
    <row r="156" spans="1:20" ht="43.75" x14ac:dyDescent="0.4">
      <c r="A156">
        <v>154</v>
      </c>
      <c r="B156" s="3" t="s">
        <v>156</v>
      </c>
      <c r="C156" s="3" t="s">
        <v>4264</v>
      </c>
      <c r="D156">
        <v>1500</v>
      </c>
      <c r="E156">
        <v>40</v>
      </c>
      <c r="F156" t="s">
        <v>8220</v>
      </c>
      <c r="G156" t="s">
        <v>8224</v>
      </c>
      <c r="H156" t="s">
        <v>8246</v>
      </c>
      <c r="I156">
        <v>1433336895</v>
      </c>
      <c r="J156">
        <v>1429621695</v>
      </c>
      <c r="K156" t="b">
        <v>0</v>
      </c>
      <c r="L156">
        <v>3</v>
      </c>
      <c r="M156" t="b">
        <v>0</v>
      </c>
      <c r="N156" t="s">
        <v>8267</v>
      </c>
      <c r="O156" s="9">
        <f t="shared" si="12"/>
        <v>2.6666666666666668E-2</v>
      </c>
      <c r="P156">
        <f t="shared" si="13"/>
        <v>13.333333333333334</v>
      </c>
      <c r="Q156" t="str">
        <f t="shared" si="14"/>
        <v>film &amp; video</v>
      </c>
      <c r="R156" t="str">
        <f t="shared" si="17"/>
        <v>science fiction</v>
      </c>
      <c r="S156" s="10">
        <f t="shared" si="15"/>
        <v>42115.547395833331</v>
      </c>
      <c r="T156" s="10">
        <f t="shared" si="16"/>
        <v>42158.547395833331</v>
      </c>
    </row>
    <row r="157" spans="1:20" ht="58.3" x14ac:dyDescent="0.4">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9">
        <f t="shared" si="12"/>
        <v>6.0000000000000002E-5</v>
      </c>
      <c r="P157">
        <f t="shared" si="13"/>
        <v>20.25</v>
      </c>
      <c r="Q157" t="str">
        <f t="shared" si="14"/>
        <v>film &amp; video</v>
      </c>
      <c r="R157" t="str">
        <f t="shared" si="17"/>
        <v>science fiction</v>
      </c>
      <c r="S157" s="10">
        <f t="shared" si="15"/>
        <v>42168.559432870374</v>
      </c>
      <c r="T157" s="10">
        <f t="shared" si="16"/>
        <v>42208.559432870374</v>
      </c>
    </row>
    <row r="158" spans="1:20" ht="58.3" x14ac:dyDescent="0.4">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9">
        <f t="shared" si="12"/>
        <v>5.0999999999999997E-2</v>
      </c>
      <c r="P158">
        <f t="shared" si="13"/>
        <v>119</v>
      </c>
      <c r="Q158" t="str">
        <f t="shared" si="14"/>
        <v>film &amp; video</v>
      </c>
      <c r="R158" t="str">
        <f t="shared" si="17"/>
        <v>science fiction</v>
      </c>
      <c r="S158" s="10">
        <f t="shared" si="15"/>
        <v>41794.124953703707</v>
      </c>
      <c r="T158" s="10">
        <f t="shared" si="16"/>
        <v>41854.124953703707</v>
      </c>
    </row>
    <row r="159" spans="1:20" ht="43.75" x14ac:dyDescent="0.4">
      <c r="A159">
        <v>157</v>
      </c>
      <c r="B159" s="3" t="s">
        <v>159</v>
      </c>
      <c r="C159" s="3" t="s">
        <v>4267</v>
      </c>
      <c r="D159">
        <v>2995</v>
      </c>
      <c r="E159">
        <v>8</v>
      </c>
      <c r="F159" t="s">
        <v>8220</v>
      </c>
      <c r="G159" t="s">
        <v>8224</v>
      </c>
      <c r="H159" t="s">
        <v>8246</v>
      </c>
      <c r="I159">
        <v>1456523572</v>
      </c>
      <c r="J159">
        <v>1453931572</v>
      </c>
      <c r="K159" t="b">
        <v>0</v>
      </c>
      <c r="L159">
        <v>2</v>
      </c>
      <c r="M159" t="b">
        <v>0</v>
      </c>
      <c r="N159" t="s">
        <v>8267</v>
      </c>
      <c r="O159" s="9">
        <f t="shared" si="12"/>
        <v>2.671118530884808E-3</v>
      </c>
      <c r="P159">
        <f t="shared" si="13"/>
        <v>4</v>
      </c>
      <c r="Q159" t="str">
        <f t="shared" si="14"/>
        <v>film &amp; video</v>
      </c>
      <c r="R159" t="str">
        <f t="shared" si="17"/>
        <v>science fiction</v>
      </c>
      <c r="S159" s="10">
        <f t="shared" si="15"/>
        <v>42396.911712962959</v>
      </c>
      <c r="T159" s="10">
        <f t="shared" si="16"/>
        <v>42426.911712962959</v>
      </c>
    </row>
    <row r="160" spans="1:20" ht="43.75" x14ac:dyDescent="0.4">
      <c r="A160">
        <v>158</v>
      </c>
      <c r="B160" s="3" t="s">
        <v>160</v>
      </c>
      <c r="C160" s="3" t="s">
        <v>4268</v>
      </c>
      <c r="D160">
        <v>5000</v>
      </c>
      <c r="E160">
        <v>0</v>
      </c>
      <c r="F160" t="s">
        <v>8220</v>
      </c>
      <c r="G160" t="s">
        <v>8224</v>
      </c>
      <c r="H160" t="s">
        <v>8246</v>
      </c>
      <c r="I160">
        <v>1413942628</v>
      </c>
      <c r="J160">
        <v>1411350628</v>
      </c>
      <c r="K160" t="b">
        <v>0</v>
      </c>
      <c r="L160">
        <v>0</v>
      </c>
      <c r="M160" t="b">
        <v>0</v>
      </c>
      <c r="N160" t="s">
        <v>8267</v>
      </c>
      <c r="O160" s="9">
        <f t="shared" si="12"/>
        <v>0</v>
      </c>
      <c r="P160">
        <f t="shared" si="13"/>
        <v>0</v>
      </c>
      <c r="Q160" t="str">
        <f t="shared" si="14"/>
        <v>film &amp; video</v>
      </c>
      <c r="R160" t="str">
        <f t="shared" si="17"/>
        <v>science fiction</v>
      </c>
      <c r="S160" s="10">
        <f t="shared" si="15"/>
        <v>41904.07671296296</v>
      </c>
      <c r="T160" s="10">
        <f t="shared" si="16"/>
        <v>41934.07671296296</v>
      </c>
    </row>
    <row r="161" spans="1:20" ht="43.75" x14ac:dyDescent="0.4">
      <c r="A161">
        <v>159</v>
      </c>
      <c r="B161" s="3" t="s">
        <v>161</v>
      </c>
      <c r="C161" s="3" t="s">
        <v>4269</v>
      </c>
      <c r="D161">
        <v>500000</v>
      </c>
      <c r="E161">
        <v>10</v>
      </c>
      <c r="F161" t="s">
        <v>8220</v>
      </c>
      <c r="G161" t="s">
        <v>8224</v>
      </c>
      <c r="H161" t="s">
        <v>8246</v>
      </c>
      <c r="I161">
        <v>1467541545</v>
      </c>
      <c r="J161">
        <v>1464085545</v>
      </c>
      <c r="K161" t="b">
        <v>0</v>
      </c>
      <c r="L161">
        <v>1</v>
      </c>
      <c r="M161" t="b">
        <v>0</v>
      </c>
      <c r="N161" t="s">
        <v>8267</v>
      </c>
      <c r="O161" s="9">
        <f t="shared" si="12"/>
        <v>2.0000000000000002E-5</v>
      </c>
      <c r="P161">
        <f t="shared" si="13"/>
        <v>10</v>
      </c>
      <c r="Q161" t="str">
        <f t="shared" si="14"/>
        <v>film &amp; video</v>
      </c>
      <c r="R161" t="str">
        <f t="shared" si="17"/>
        <v>science fiction</v>
      </c>
      <c r="S161" s="10">
        <f t="shared" si="15"/>
        <v>42514.434548611112</v>
      </c>
      <c r="T161" s="10">
        <f t="shared" si="16"/>
        <v>42554.434548611112</v>
      </c>
    </row>
    <row r="162" spans="1:20" ht="43.75" x14ac:dyDescent="0.4">
      <c r="A162">
        <v>160</v>
      </c>
      <c r="B162" s="3" t="s">
        <v>162</v>
      </c>
      <c r="C162" s="3" t="s">
        <v>4270</v>
      </c>
      <c r="D162">
        <v>5000</v>
      </c>
      <c r="E162">
        <v>0</v>
      </c>
      <c r="F162" t="s">
        <v>8221</v>
      </c>
      <c r="G162" t="s">
        <v>8224</v>
      </c>
      <c r="H162" t="s">
        <v>8246</v>
      </c>
      <c r="I162">
        <v>1439675691</v>
      </c>
      <c r="J162">
        <v>1434491691</v>
      </c>
      <c r="K162" t="b">
        <v>0</v>
      </c>
      <c r="L162">
        <v>0</v>
      </c>
      <c r="M162" t="b">
        <v>0</v>
      </c>
      <c r="N162" t="s">
        <v>8268</v>
      </c>
      <c r="O162" s="9">
        <f t="shared" si="12"/>
        <v>0</v>
      </c>
      <c r="P162">
        <f t="shared" si="13"/>
        <v>0</v>
      </c>
      <c r="Q162" t="str">
        <f t="shared" si="14"/>
        <v>film &amp; video</v>
      </c>
      <c r="R162" t="str">
        <f t="shared" si="17"/>
        <v>drama</v>
      </c>
      <c r="S162" s="10">
        <f t="shared" si="15"/>
        <v>42171.913090277783</v>
      </c>
      <c r="T162" s="10">
        <f t="shared" si="16"/>
        <v>42231.913090277783</v>
      </c>
    </row>
    <row r="163" spans="1:20" ht="43.75" x14ac:dyDescent="0.4">
      <c r="A163">
        <v>161</v>
      </c>
      <c r="B163" s="3" t="s">
        <v>163</v>
      </c>
      <c r="C163" s="3" t="s">
        <v>4271</v>
      </c>
      <c r="D163">
        <v>50000</v>
      </c>
      <c r="E163">
        <v>5</v>
      </c>
      <c r="F163" t="s">
        <v>8221</v>
      </c>
      <c r="G163" t="s">
        <v>8224</v>
      </c>
      <c r="H163" t="s">
        <v>8246</v>
      </c>
      <c r="I163">
        <v>1404318595</v>
      </c>
      <c r="J163">
        <v>1401726595</v>
      </c>
      <c r="K163" t="b">
        <v>0</v>
      </c>
      <c r="L163">
        <v>1</v>
      </c>
      <c r="M163" t="b">
        <v>0</v>
      </c>
      <c r="N163" t="s">
        <v>8268</v>
      </c>
      <c r="O163" s="9">
        <f t="shared" si="12"/>
        <v>1E-4</v>
      </c>
      <c r="P163">
        <f t="shared" si="13"/>
        <v>5</v>
      </c>
      <c r="Q163" t="str">
        <f t="shared" si="14"/>
        <v>film &amp; video</v>
      </c>
      <c r="R163" t="str">
        <f t="shared" si="17"/>
        <v>drama</v>
      </c>
      <c r="S163" s="10">
        <f t="shared" si="15"/>
        <v>41792.687442129631</v>
      </c>
      <c r="T163" s="10">
        <f t="shared" si="16"/>
        <v>41822.687442129631</v>
      </c>
    </row>
    <row r="164" spans="1:20" ht="43.75" x14ac:dyDescent="0.4">
      <c r="A164">
        <v>162</v>
      </c>
      <c r="B164" s="3" t="s">
        <v>164</v>
      </c>
      <c r="C164" s="3" t="s">
        <v>4272</v>
      </c>
      <c r="D164">
        <v>2800</v>
      </c>
      <c r="E164">
        <v>435</v>
      </c>
      <c r="F164" t="s">
        <v>8221</v>
      </c>
      <c r="G164" t="s">
        <v>8224</v>
      </c>
      <c r="H164" t="s">
        <v>8246</v>
      </c>
      <c r="I164">
        <v>1408232520</v>
      </c>
      <c r="J164">
        <v>1405393356</v>
      </c>
      <c r="K164" t="b">
        <v>0</v>
      </c>
      <c r="L164">
        <v>10</v>
      </c>
      <c r="M164" t="b">
        <v>0</v>
      </c>
      <c r="N164" t="s">
        <v>8268</v>
      </c>
      <c r="O164" s="9">
        <f t="shared" si="12"/>
        <v>0.15535714285714286</v>
      </c>
      <c r="P164">
        <f t="shared" si="13"/>
        <v>43.5</v>
      </c>
      <c r="Q164" t="str">
        <f t="shared" si="14"/>
        <v>film &amp; video</v>
      </c>
      <c r="R164" t="str">
        <f t="shared" si="17"/>
        <v>drama</v>
      </c>
      <c r="S164" s="10">
        <f t="shared" si="15"/>
        <v>41835.126805555556</v>
      </c>
      <c r="T164" s="10">
        <f t="shared" si="16"/>
        <v>41867.987500000003</v>
      </c>
    </row>
    <row r="165" spans="1:20" ht="58.3" x14ac:dyDescent="0.4">
      <c r="A165">
        <v>163</v>
      </c>
      <c r="B165" s="3" t="s">
        <v>165</v>
      </c>
      <c r="C165" s="3" t="s">
        <v>4273</v>
      </c>
      <c r="D165">
        <v>2000000</v>
      </c>
      <c r="E165">
        <v>0</v>
      </c>
      <c r="F165" t="s">
        <v>8221</v>
      </c>
      <c r="G165" t="s">
        <v>8224</v>
      </c>
      <c r="H165" t="s">
        <v>8246</v>
      </c>
      <c r="I165">
        <v>1443657600</v>
      </c>
      <c r="J165">
        <v>1440716654</v>
      </c>
      <c r="K165" t="b">
        <v>0</v>
      </c>
      <c r="L165">
        <v>0</v>
      </c>
      <c r="M165" t="b">
        <v>0</v>
      </c>
      <c r="N165" t="s">
        <v>8268</v>
      </c>
      <c r="O165" s="9">
        <f t="shared" si="12"/>
        <v>0</v>
      </c>
      <c r="P165">
        <f t="shared" si="13"/>
        <v>0</v>
      </c>
      <c r="Q165" t="str">
        <f t="shared" si="14"/>
        <v>film &amp; video</v>
      </c>
      <c r="R165" t="str">
        <f t="shared" si="17"/>
        <v>drama</v>
      </c>
      <c r="S165" s="10">
        <f t="shared" si="15"/>
        <v>42243.961273148147</v>
      </c>
      <c r="T165" s="10">
        <f t="shared" si="16"/>
        <v>42278</v>
      </c>
    </row>
    <row r="166" spans="1:20" ht="43.75" x14ac:dyDescent="0.4">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9">
        <f t="shared" si="12"/>
        <v>5.3333333333333332E-3</v>
      </c>
      <c r="P166">
        <f t="shared" si="13"/>
        <v>91.428571428571431</v>
      </c>
      <c r="Q166" t="str">
        <f t="shared" si="14"/>
        <v>film &amp; video</v>
      </c>
      <c r="R166" t="str">
        <f t="shared" si="17"/>
        <v>drama</v>
      </c>
      <c r="S166" s="10">
        <f t="shared" si="15"/>
        <v>41841.762743055559</v>
      </c>
      <c r="T166" s="10">
        <f t="shared" si="16"/>
        <v>41901.762743055559</v>
      </c>
    </row>
    <row r="167" spans="1:20" ht="29.15" x14ac:dyDescent="0.4">
      <c r="A167">
        <v>165</v>
      </c>
      <c r="B167" s="3" t="s">
        <v>167</v>
      </c>
      <c r="C167" s="3" t="s">
        <v>4275</v>
      </c>
      <c r="D167">
        <v>17000</v>
      </c>
      <c r="E167">
        <v>0</v>
      </c>
      <c r="F167" t="s">
        <v>8221</v>
      </c>
      <c r="G167" t="s">
        <v>8225</v>
      </c>
      <c r="H167" t="s">
        <v>8247</v>
      </c>
      <c r="I167">
        <v>1452613724</v>
      </c>
      <c r="J167">
        <v>1450021724</v>
      </c>
      <c r="K167" t="b">
        <v>0</v>
      </c>
      <c r="L167">
        <v>0</v>
      </c>
      <c r="M167" t="b">
        <v>0</v>
      </c>
      <c r="N167" t="s">
        <v>8268</v>
      </c>
      <c r="O167" s="9">
        <f t="shared" si="12"/>
        <v>0</v>
      </c>
      <c r="P167">
        <f t="shared" si="13"/>
        <v>0</v>
      </c>
      <c r="Q167" t="str">
        <f t="shared" si="14"/>
        <v>film &amp; video</v>
      </c>
      <c r="R167" t="str">
        <f t="shared" si="17"/>
        <v>drama</v>
      </c>
      <c r="S167" s="10">
        <f t="shared" si="15"/>
        <v>42351.658842592587</v>
      </c>
      <c r="T167" s="10">
        <f t="shared" si="16"/>
        <v>42381.658842592587</v>
      </c>
    </row>
    <row r="168" spans="1:20" ht="43.75" x14ac:dyDescent="0.4">
      <c r="A168">
        <v>166</v>
      </c>
      <c r="B168" s="3" t="s">
        <v>168</v>
      </c>
      <c r="C168" s="3" t="s">
        <v>4276</v>
      </c>
      <c r="D168">
        <v>5000</v>
      </c>
      <c r="E168">
        <v>3000</v>
      </c>
      <c r="F168" t="s">
        <v>8221</v>
      </c>
      <c r="G168" t="s">
        <v>8224</v>
      </c>
      <c r="H168" t="s">
        <v>8246</v>
      </c>
      <c r="I168">
        <v>1484531362</v>
      </c>
      <c r="J168">
        <v>1481939362</v>
      </c>
      <c r="K168" t="b">
        <v>0</v>
      </c>
      <c r="L168">
        <v>1</v>
      </c>
      <c r="M168" t="b">
        <v>0</v>
      </c>
      <c r="N168" t="s">
        <v>8268</v>
      </c>
      <c r="O168" s="9">
        <f t="shared" si="12"/>
        <v>0.6</v>
      </c>
      <c r="P168">
        <f t="shared" si="13"/>
        <v>3000</v>
      </c>
      <c r="Q168" t="str">
        <f t="shared" si="14"/>
        <v>film &amp; video</v>
      </c>
      <c r="R168" t="str">
        <f t="shared" si="17"/>
        <v>drama</v>
      </c>
      <c r="S168" s="10">
        <f t="shared" si="15"/>
        <v>42721.075949074075</v>
      </c>
      <c r="T168" s="10">
        <f t="shared" si="16"/>
        <v>42751.075949074075</v>
      </c>
    </row>
    <row r="169" spans="1:20" ht="43.75" x14ac:dyDescent="0.4">
      <c r="A169">
        <v>167</v>
      </c>
      <c r="B169" s="3" t="s">
        <v>169</v>
      </c>
      <c r="C169" s="3" t="s">
        <v>4277</v>
      </c>
      <c r="D169">
        <v>110000</v>
      </c>
      <c r="E169">
        <v>11</v>
      </c>
      <c r="F169" t="s">
        <v>8221</v>
      </c>
      <c r="G169" t="s">
        <v>8224</v>
      </c>
      <c r="H169" t="s">
        <v>8246</v>
      </c>
      <c r="I169">
        <v>1438726535</v>
      </c>
      <c r="J169">
        <v>1433542535</v>
      </c>
      <c r="K169" t="b">
        <v>0</v>
      </c>
      <c r="L169">
        <v>2</v>
      </c>
      <c r="M169" t="b">
        <v>0</v>
      </c>
      <c r="N169" t="s">
        <v>8268</v>
      </c>
      <c r="O169" s="9">
        <f t="shared" si="12"/>
        <v>1E-4</v>
      </c>
      <c r="P169">
        <f t="shared" si="13"/>
        <v>5.5</v>
      </c>
      <c r="Q169" t="str">
        <f t="shared" si="14"/>
        <v>film &amp; video</v>
      </c>
      <c r="R169" t="str">
        <f t="shared" si="17"/>
        <v>drama</v>
      </c>
      <c r="S169" s="10">
        <f t="shared" si="15"/>
        <v>42160.927488425921</v>
      </c>
      <c r="T169" s="10">
        <f t="shared" si="16"/>
        <v>42220.927488425921</v>
      </c>
    </row>
    <row r="170" spans="1:20" ht="43.75" x14ac:dyDescent="0.4">
      <c r="A170">
        <v>168</v>
      </c>
      <c r="B170" s="3" t="s">
        <v>170</v>
      </c>
      <c r="C170" s="3" t="s">
        <v>4278</v>
      </c>
      <c r="D170">
        <v>8000</v>
      </c>
      <c r="E170">
        <v>325</v>
      </c>
      <c r="F170" t="s">
        <v>8221</v>
      </c>
      <c r="G170" t="s">
        <v>8224</v>
      </c>
      <c r="H170" t="s">
        <v>8246</v>
      </c>
      <c r="I170">
        <v>1426791770</v>
      </c>
      <c r="J170">
        <v>1424203370</v>
      </c>
      <c r="K170" t="b">
        <v>0</v>
      </c>
      <c r="L170">
        <v>3</v>
      </c>
      <c r="M170" t="b">
        <v>0</v>
      </c>
      <c r="N170" t="s">
        <v>8268</v>
      </c>
      <c r="O170" s="9">
        <f t="shared" si="12"/>
        <v>4.0625000000000001E-2</v>
      </c>
      <c r="P170">
        <f t="shared" si="13"/>
        <v>108.33333333333333</v>
      </c>
      <c r="Q170" t="str">
        <f t="shared" si="14"/>
        <v>film &amp; video</v>
      </c>
      <c r="R170" t="str">
        <f t="shared" si="17"/>
        <v>drama</v>
      </c>
      <c r="S170" s="10">
        <f t="shared" si="15"/>
        <v>42052.83530092593</v>
      </c>
      <c r="T170" s="10">
        <f t="shared" si="16"/>
        <v>42082.793634259258</v>
      </c>
    </row>
    <row r="171" spans="1:20" ht="43.75" x14ac:dyDescent="0.4">
      <c r="A171">
        <v>169</v>
      </c>
      <c r="B171" s="3" t="s">
        <v>171</v>
      </c>
      <c r="C171" s="3" t="s">
        <v>4279</v>
      </c>
      <c r="D171">
        <v>2500</v>
      </c>
      <c r="E171">
        <v>560</v>
      </c>
      <c r="F171" t="s">
        <v>8221</v>
      </c>
      <c r="G171" t="s">
        <v>8225</v>
      </c>
      <c r="H171" t="s">
        <v>8247</v>
      </c>
      <c r="I171">
        <v>1413634059</v>
      </c>
      <c r="J171">
        <v>1411042059</v>
      </c>
      <c r="K171" t="b">
        <v>0</v>
      </c>
      <c r="L171">
        <v>10</v>
      </c>
      <c r="M171" t="b">
        <v>0</v>
      </c>
      <c r="N171" t="s">
        <v>8268</v>
      </c>
      <c r="O171" s="9">
        <f t="shared" si="12"/>
        <v>0.224</v>
      </c>
      <c r="P171">
        <f t="shared" si="13"/>
        <v>56</v>
      </c>
      <c r="Q171" t="str">
        <f t="shared" si="14"/>
        <v>film &amp; video</v>
      </c>
      <c r="R171" t="str">
        <f t="shared" si="17"/>
        <v>drama</v>
      </c>
      <c r="S171" s="10">
        <f t="shared" si="15"/>
        <v>41900.505312499998</v>
      </c>
      <c r="T171" s="10">
        <f t="shared" si="16"/>
        <v>41930.505312499998</v>
      </c>
    </row>
    <row r="172" spans="1:20" ht="43.75" x14ac:dyDescent="0.4">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9">
        <f t="shared" si="12"/>
        <v>3.2500000000000001E-2</v>
      </c>
      <c r="P172">
        <f t="shared" si="13"/>
        <v>32.5</v>
      </c>
      <c r="Q172" t="str">
        <f t="shared" si="14"/>
        <v>film &amp; video</v>
      </c>
      <c r="R172" t="str">
        <f t="shared" si="17"/>
        <v>drama</v>
      </c>
      <c r="S172" s="10">
        <f t="shared" si="15"/>
        <v>42216.977812500001</v>
      </c>
      <c r="T172" s="10">
        <f t="shared" si="16"/>
        <v>42246.227777777778</v>
      </c>
    </row>
    <row r="173" spans="1:20" ht="43.75" x14ac:dyDescent="0.4">
      <c r="A173">
        <v>171</v>
      </c>
      <c r="B173" s="3" t="s">
        <v>173</v>
      </c>
      <c r="C173" s="3" t="s">
        <v>4281</v>
      </c>
      <c r="D173">
        <v>50000</v>
      </c>
      <c r="E173">
        <v>1</v>
      </c>
      <c r="F173" t="s">
        <v>8221</v>
      </c>
      <c r="G173" t="s">
        <v>8224</v>
      </c>
      <c r="H173" t="s">
        <v>8246</v>
      </c>
      <c r="I173">
        <v>1470975614</v>
      </c>
      <c r="J173">
        <v>1465791614</v>
      </c>
      <c r="K173" t="b">
        <v>0</v>
      </c>
      <c r="L173">
        <v>1</v>
      </c>
      <c r="M173" t="b">
        <v>0</v>
      </c>
      <c r="N173" t="s">
        <v>8268</v>
      </c>
      <c r="O173" s="9">
        <f t="shared" si="12"/>
        <v>2.0000000000000002E-5</v>
      </c>
      <c r="P173">
        <f t="shared" si="13"/>
        <v>1</v>
      </c>
      <c r="Q173" t="str">
        <f t="shared" si="14"/>
        <v>film &amp; video</v>
      </c>
      <c r="R173" t="str">
        <f t="shared" si="17"/>
        <v>drama</v>
      </c>
      <c r="S173" s="10">
        <f t="shared" si="15"/>
        <v>42534.180717592593</v>
      </c>
      <c r="T173" s="10">
        <f t="shared" si="16"/>
        <v>42594.180717592593</v>
      </c>
    </row>
    <row r="174" spans="1:20" ht="43.75" x14ac:dyDescent="0.4">
      <c r="A174">
        <v>172</v>
      </c>
      <c r="B174" s="3" t="s">
        <v>174</v>
      </c>
      <c r="C174" s="3" t="s">
        <v>4282</v>
      </c>
      <c r="D174">
        <v>95000</v>
      </c>
      <c r="E174">
        <v>0</v>
      </c>
      <c r="F174" t="s">
        <v>8221</v>
      </c>
      <c r="G174" t="s">
        <v>8224</v>
      </c>
      <c r="H174" t="s">
        <v>8246</v>
      </c>
      <c r="I174">
        <v>1426753723</v>
      </c>
      <c r="J174">
        <v>1423733323</v>
      </c>
      <c r="K174" t="b">
        <v>0</v>
      </c>
      <c r="L174">
        <v>0</v>
      </c>
      <c r="M174" t="b">
        <v>0</v>
      </c>
      <c r="N174" t="s">
        <v>8268</v>
      </c>
      <c r="O174" s="9">
        <f t="shared" si="12"/>
        <v>0</v>
      </c>
      <c r="P174">
        <f t="shared" si="13"/>
        <v>0</v>
      </c>
      <c r="Q174" t="str">
        <f t="shared" si="14"/>
        <v>film &amp; video</v>
      </c>
      <c r="R174" t="str">
        <f t="shared" si="17"/>
        <v>drama</v>
      </c>
      <c r="S174" s="10">
        <f t="shared" si="15"/>
        <v>42047.394942129627</v>
      </c>
      <c r="T174" s="10">
        <f t="shared" si="16"/>
        <v>42082.353275462956</v>
      </c>
    </row>
    <row r="175" spans="1:20" ht="43.75" x14ac:dyDescent="0.4">
      <c r="A175">
        <v>173</v>
      </c>
      <c r="B175" s="3" t="s">
        <v>175</v>
      </c>
      <c r="C175" s="3" t="s">
        <v>4283</v>
      </c>
      <c r="D175">
        <v>1110</v>
      </c>
      <c r="E175">
        <v>0</v>
      </c>
      <c r="F175" t="s">
        <v>8221</v>
      </c>
      <c r="G175" t="s">
        <v>8225</v>
      </c>
      <c r="H175" t="s">
        <v>8247</v>
      </c>
      <c r="I175">
        <v>1425131108</v>
      </c>
      <c r="J175">
        <v>1422539108</v>
      </c>
      <c r="K175" t="b">
        <v>0</v>
      </c>
      <c r="L175">
        <v>0</v>
      </c>
      <c r="M175" t="b">
        <v>0</v>
      </c>
      <c r="N175" t="s">
        <v>8268</v>
      </c>
      <c r="O175" s="9">
        <f t="shared" si="12"/>
        <v>0</v>
      </c>
      <c r="P175">
        <f t="shared" si="13"/>
        <v>0</v>
      </c>
      <c r="Q175" t="str">
        <f t="shared" si="14"/>
        <v>film &amp; video</v>
      </c>
      <c r="R175" t="str">
        <f t="shared" si="17"/>
        <v>drama</v>
      </c>
      <c r="S175" s="10">
        <f t="shared" si="15"/>
        <v>42033.573009259257</v>
      </c>
      <c r="T175" s="10">
        <f t="shared" si="16"/>
        <v>42063.573009259257</v>
      </c>
    </row>
    <row r="176" spans="1:20" ht="43.75" x14ac:dyDescent="0.4">
      <c r="A176">
        <v>174</v>
      </c>
      <c r="B176" s="3" t="s">
        <v>176</v>
      </c>
      <c r="C176" s="3" t="s">
        <v>4284</v>
      </c>
      <c r="D176">
        <v>6000</v>
      </c>
      <c r="E176">
        <v>0</v>
      </c>
      <c r="F176" t="s">
        <v>8221</v>
      </c>
      <c r="G176" t="s">
        <v>8233</v>
      </c>
      <c r="H176" t="s">
        <v>8249</v>
      </c>
      <c r="I176">
        <v>1431108776</v>
      </c>
      <c r="J176">
        <v>1425924776</v>
      </c>
      <c r="K176" t="b">
        <v>0</v>
      </c>
      <c r="L176">
        <v>0</v>
      </c>
      <c r="M176" t="b">
        <v>0</v>
      </c>
      <c r="N176" t="s">
        <v>8268</v>
      </c>
      <c r="O176" s="9">
        <f t="shared" si="12"/>
        <v>0</v>
      </c>
      <c r="P176">
        <f t="shared" si="13"/>
        <v>0</v>
      </c>
      <c r="Q176" t="str">
        <f t="shared" si="14"/>
        <v>film &amp; video</v>
      </c>
      <c r="R176" t="str">
        <f t="shared" si="17"/>
        <v>drama</v>
      </c>
      <c r="S176" s="10">
        <f t="shared" si="15"/>
        <v>42072.758981481486</v>
      </c>
      <c r="T176" s="10">
        <f t="shared" si="16"/>
        <v>42132.758981481486</v>
      </c>
    </row>
    <row r="177" spans="1:20" ht="43.75" x14ac:dyDescent="0.4">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9">
        <f t="shared" si="12"/>
        <v>6.4850000000000005E-2</v>
      </c>
      <c r="P177">
        <f t="shared" si="13"/>
        <v>49.884615384615387</v>
      </c>
      <c r="Q177" t="str">
        <f t="shared" si="14"/>
        <v>film &amp; video</v>
      </c>
      <c r="R177" t="str">
        <f t="shared" si="17"/>
        <v>drama</v>
      </c>
      <c r="S177" s="10">
        <f t="shared" si="15"/>
        <v>41855.777905092589</v>
      </c>
      <c r="T177" s="10">
        <f t="shared" si="16"/>
        <v>41880.777905092589</v>
      </c>
    </row>
    <row r="178" spans="1:20" ht="43.75" x14ac:dyDescent="0.4">
      <c r="A178">
        <v>176</v>
      </c>
      <c r="B178" s="3" t="s">
        <v>178</v>
      </c>
      <c r="C178" s="3" t="s">
        <v>4286</v>
      </c>
      <c r="D178">
        <v>1500</v>
      </c>
      <c r="E178">
        <v>0</v>
      </c>
      <c r="F178" t="s">
        <v>8221</v>
      </c>
      <c r="G178" t="s">
        <v>8224</v>
      </c>
      <c r="H178" t="s">
        <v>8246</v>
      </c>
      <c r="I178">
        <v>1438803999</v>
      </c>
      <c r="J178">
        <v>1436211999</v>
      </c>
      <c r="K178" t="b">
        <v>0</v>
      </c>
      <c r="L178">
        <v>0</v>
      </c>
      <c r="M178" t="b">
        <v>0</v>
      </c>
      <c r="N178" t="s">
        <v>8268</v>
      </c>
      <c r="O178" s="9">
        <f t="shared" si="12"/>
        <v>0</v>
      </c>
      <c r="P178">
        <f t="shared" si="13"/>
        <v>0</v>
      </c>
      <c r="Q178" t="str">
        <f t="shared" si="14"/>
        <v>film &amp; video</v>
      </c>
      <c r="R178" t="str">
        <f t="shared" si="17"/>
        <v>drama</v>
      </c>
      <c r="S178" s="10">
        <f t="shared" si="15"/>
        <v>42191.824062500003</v>
      </c>
      <c r="T178" s="10">
        <f t="shared" si="16"/>
        <v>42221.824062500003</v>
      </c>
    </row>
    <row r="179" spans="1:20" ht="29.15" x14ac:dyDescent="0.4">
      <c r="A179">
        <v>177</v>
      </c>
      <c r="B179" s="3" t="s">
        <v>179</v>
      </c>
      <c r="C179" s="3" t="s">
        <v>4287</v>
      </c>
      <c r="D179">
        <v>450</v>
      </c>
      <c r="E179">
        <v>180</v>
      </c>
      <c r="F179" t="s">
        <v>8221</v>
      </c>
      <c r="G179" t="s">
        <v>8224</v>
      </c>
      <c r="H179" t="s">
        <v>8246</v>
      </c>
      <c r="I179">
        <v>1427155726</v>
      </c>
      <c r="J179">
        <v>1425690526</v>
      </c>
      <c r="K179" t="b">
        <v>0</v>
      </c>
      <c r="L179">
        <v>7</v>
      </c>
      <c r="M179" t="b">
        <v>0</v>
      </c>
      <c r="N179" t="s">
        <v>8268</v>
      </c>
      <c r="O179" s="9">
        <f t="shared" si="12"/>
        <v>0.4</v>
      </c>
      <c r="P179">
        <f t="shared" si="13"/>
        <v>25.714285714285715</v>
      </c>
      <c r="Q179" t="str">
        <f t="shared" si="14"/>
        <v>film &amp; video</v>
      </c>
      <c r="R179" t="str">
        <f t="shared" si="17"/>
        <v>drama</v>
      </c>
      <c r="S179" s="10">
        <f t="shared" si="15"/>
        <v>42070.047754629632</v>
      </c>
      <c r="T179" s="10">
        <f t="shared" si="16"/>
        <v>42087.00608796296</v>
      </c>
    </row>
    <row r="180" spans="1:20" ht="29.15" x14ac:dyDescent="0.4">
      <c r="A180">
        <v>178</v>
      </c>
      <c r="B180" s="3" t="s">
        <v>180</v>
      </c>
      <c r="C180" s="3" t="s">
        <v>4288</v>
      </c>
      <c r="D180">
        <v>500000</v>
      </c>
      <c r="E180">
        <v>0</v>
      </c>
      <c r="F180" t="s">
        <v>8221</v>
      </c>
      <c r="G180" t="s">
        <v>8227</v>
      </c>
      <c r="H180" t="s">
        <v>8249</v>
      </c>
      <c r="I180">
        <v>1448582145</v>
      </c>
      <c r="J180">
        <v>1445986545</v>
      </c>
      <c r="K180" t="b">
        <v>0</v>
      </c>
      <c r="L180">
        <v>0</v>
      </c>
      <c r="M180" t="b">
        <v>0</v>
      </c>
      <c r="N180" t="s">
        <v>8268</v>
      </c>
      <c r="O180" s="9">
        <f t="shared" si="12"/>
        <v>0</v>
      </c>
      <c r="P180">
        <f t="shared" si="13"/>
        <v>0</v>
      </c>
      <c r="Q180" t="str">
        <f t="shared" si="14"/>
        <v>film &amp; video</v>
      </c>
      <c r="R180" t="str">
        <f t="shared" si="17"/>
        <v>drama</v>
      </c>
      <c r="S180" s="10">
        <f t="shared" si="15"/>
        <v>42304.955381944441</v>
      </c>
      <c r="T180" s="10">
        <f t="shared" si="16"/>
        <v>42334.997048611112</v>
      </c>
    </row>
    <row r="181" spans="1:20" ht="29.15" x14ac:dyDescent="0.4">
      <c r="A181">
        <v>179</v>
      </c>
      <c r="B181" s="3" t="s">
        <v>181</v>
      </c>
      <c r="C181" s="3" t="s">
        <v>4289</v>
      </c>
      <c r="D181">
        <v>1000</v>
      </c>
      <c r="E181">
        <v>200</v>
      </c>
      <c r="F181" t="s">
        <v>8221</v>
      </c>
      <c r="G181" t="s">
        <v>8224</v>
      </c>
      <c r="H181" t="s">
        <v>8246</v>
      </c>
      <c r="I181">
        <v>1457056555</v>
      </c>
      <c r="J181">
        <v>1454464555</v>
      </c>
      <c r="K181" t="b">
        <v>0</v>
      </c>
      <c r="L181">
        <v>2</v>
      </c>
      <c r="M181" t="b">
        <v>0</v>
      </c>
      <c r="N181" t="s">
        <v>8268</v>
      </c>
      <c r="O181" s="9">
        <f t="shared" si="12"/>
        <v>0.2</v>
      </c>
      <c r="P181">
        <f t="shared" si="13"/>
        <v>100</v>
      </c>
      <c r="Q181" t="str">
        <f t="shared" si="14"/>
        <v>film &amp; video</v>
      </c>
      <c r="R181" t="str">
        <f t="shared" si="17"/>
        <v>drama</v>
      </c>
      <c r="S181" s="10">
        <f t="shared" si="15"/>
        <v>42403.080497685187</v>
      </c>
      <c r="T181" s="10">
        <f t="shared" si="16"/>
        <v>42433.080497685187</v>
      </c>
    </row>
    <row r="182" spans="1:20" ht="43.75" x14ac:dyDescent="0.4">
      <c r="A182">
        <v>180</v>
      </c>
      <c r="B182" s="3" t="s">
        <v>182</v>
      </c>
      <c r="C182" s="3" t="s">
        <v>4290</v>
      </c>
      <c r="D182">
        <v>1200</v>
      </c>
      <c r="E182">
        <v>401</v>
      </c>
      <c r="F182" t="s">
        <v>8221</v>
      </c>
      <c r="G182" t="s">
        <v>8225</v>
      </c>
      <c r="H182" t="s">
        <v>8247</v>
      </c>
      <c r="I182">
        <v>1428951600</v>
      </c>
      <c r="J182">
        <v>1425512843</v>
      </c>
      <c r="K182" t="b">
        <v>0</v>
      </c>
      <c r="L182">
        <v>13</v>
      </c>
      <c r="M182" t="b">
        <v>0</v>
      </c>
      <c r="N182" t="s">
        <v>8268</v>
      </c>
      <c r="O182" s="9">
        <f t="shared" si="12"/>
        <v>0.33416666666666667</v>
      </c>
      <c r="P182">
        <f t="shared" si="13"/>
        <v>30.846153846153847</v>
      </c>
      <c r="Q182" t="str">
        <f t="shared" si="14"/>
        <v>film &amp; video</v>
      </c>
      <c r="R182" t="str">
        <f t="shared" si="17"/>
        <v>drama</v>
      </c>
      <c r="S182" s="10">
        <f t="shared" si="15"/>
        <v>42067.991238425922</v>
      </c>
      <c r="T182" s="10">
        <f t="shared" si="16"/>
        <v>42107.791666666672</v>
      </c>
    </row>
    <row r="183" spans="1:20" ht="43.75" x14ac:dyDescent="0.4">
      <c r="A183">
        <v>181</v>
      </c>
      <c r="B183" s="3" t="s">
        <v>183</v>
      </c>
      <c r="C183" s="3" t="s">
        <v>4291</v>
      </c>
      <c r="D183">
        <v>3423</v>
      </c>
      <c r="E183">
        <v>722</v>
      </c>
      <c r="F183" t="s">
        <v>8221</v>
      </c>
      <c r="G183" t="s">
        <v>8225</v>
      </c>
      <c r="H183" t="s">
        <v>8247</v>
      </c>
      <c r="I183">
        <v>1434995295</v>
      </c>
      <c r="J183">
        <v>1432403295</v>
      </c>
      <c r="K183" t="b">
        <v>0</v>
      </c>
      <c r="L183">
        <v>4</v>
      </c>
      <c r="M183" t="b">
        <v>0</v>
      </c>
      <c r="N183" t="s">
        <v>8268</v>
      </c>
      <c r="O183" s="9">
        <f t="shared" si="12"/>
        <v>0.21092608822670172</v>
      </c>
      <c r="P183">
        <f t="shared" si="13"/>
        <v>180.5</v>
      </c>
      <c r="Q183" t="str">
        <f t="shared" si="14"/>
        <v>film &amp; video</v>
      </c>
      <c r="R183" t="str">
        <f t="shared" si="17"/>
        <v>drama</v>
      </c>
      <c r="S183" s="10">
        <f t="shared" si="15"/>
        <v>42147.741840277777</v>
      </c>
      <c r="T183" s="10">
        <f t="shared" si="16"/>
        <v>42177.741840277777</v>
      </c>
    </row>
    <row r="184" spans="1:20" ht="43.75" x14ac:dyDescent="0.4">
      <c r="A184">
        <v>182</v>
      </c>
      <c r="B184" s="3" t="s">
        <v>184</v>
      </c>
      <c r="C184" s="3" t="s">
        <v>4292</v>
      </c>
      <c r="D184">
        <v>1000</v>
      </c>
      <c r="E184">
        <v>0</v>
      </c>
      <c r="F184" t="s">
        <v>8221</v>
      </c>
      <c r="G184" t="s">
        <v>8224</v>
      </c>
      <c r="H184" t="s">
        <v>8246</v>
      </c>
      <c r="I184">
        <v>1483748232</v>
      </c>
      <c r="J184">
        <v>1481156232</v>
      </c>
      <c r="K184" t="b">
        <v>0</v>
      </c>
      <c r="L184">
        <v>0</v>
      </c>
      <c r="M184" t="b">
        <v>0</v>
      </c>
      <c r="N184" t="s">
        <v>8268</v>
      </c>
      <c r="O184" s="9">
        <f t="shared" si="12"/>
        <v>0</v>
      </c>
      <c r="P184">
        <f t="shared" si="13"/>
        <v>0</v>
      </c>
      <c r="Q184" t="str">
        <f t="shared" si="14"/>
        <v>film &amp; video</v>
      </c>
      <c r="R184" t="str">
        <f t="shared" si="17"/>
        <v>drama</v>
      </c>
      <c r="S184" s="10">
        <f t="shared" si="15"/>
        <v>42712.011944444443</v>
      </c>
      <c r="T184" s="10">
        <f t="shared" si="16"/>
        <v>42742.011944444443</v>
      </c>
    </row>
    <row r="185" spans="1:20" x14ac:dyDescent="0.4">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9">
        <f t="shared" si="12"/>
        <v>0.35855999999999999</v>
      </c>
      <c r="P185">
        <f t="shared" si="13"/>
        <v>373.5</v>
      </c>
      <c r="Q185" t="str">
        <f t="shared" si="14"/>
        <v>film &amp; video</v>
      </c>
      <c r="R185" t="str">
        <f t="shared" si="17"/>
        <v>drama</v>
      </c>
      <c r="S185" s="10">
        <f t="shared" si="15"/>
        <v>41939.810300925928</v>
      </c>
      <c r="T185" s="10">
        <f t="shared" si="16"/>
        <v>41969.851967592593</v>
      </c>
    </row>
    <row r="186" spans="1:20" ht="43.75" x14ac:dyDescent="0.4">
      <c r="A186">
        <v>184</v>
      </c>
      <c r="B186" s="3" t="s">
        <v>186</v>
      </c>
      <c r="C186" s="3" t="s">
        <v>4294</v>
      </c>
      <c r="D186">
        <v>1500</v>
      </c>
      <c r="E186">
        <v>51</v>
      </c>
      <c r="F186" t="s">
        <v>8221</v>
      </c>
      <c r="G186" t="s">
        <v>8229</v>
      </c>
      <c r="H186" t="s">
        <v>8251</v>
      </c>
      <c r="I186">
        <v>1409543940</v>
      </c>
      <c r="J186">
        <v>1404586762</v>
      </c>
      <c r="K186" t="b">
        <v>0</v>
      </c>
      <c r="L186">
        <v>2</v>
      </c>
      <c r="M186" t="b">
        <v>0</v>
      </c>
      <c r="N186" t="s">
        <v>8268</v>
      </c>
      <c r="O186" s="9">
        <f t="shared" si="12"/>
        <v>3.4000000000000002E-2</v>
      </c>
      <c r="P186">
        <f t="shared" si="13"/>
        <v>25.5</v>
      </c>
      <c r="Q186" t="str">
        <f t="shared" si="14"/>
        <v>film &amp; video</v>
      </c>
      <c r="R186" t="str">
        <f t="shared" si="17"/>
        <v>drama</v>
      </c>
      <c r="S186" s="10">
        <f t="shared" si="15"/>
        <v>41825.791226851856</v>
      </c>
      <c r="T186" s="10">
        <f t="shared" si="16"/>
        <v>41883.165972222225</v>
      </c>
    </row>
    <row r="187" spans="1:20" x14ac:dyDescent="0.4">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9">
        <f t="shared" si="12"/>
        <v>5.5E-2</v>
      </c>
      <c r="P187">
        <f t="shared" si="13"/>
        <v>220</v>
      </c>
      <c r="Q187" t="str">
        <f t="shared" si="14"/>
        <v>film &amp; video</v>
      </c>
      <c r="R187" t="str">
        <f t="shared" si="17"/>
        <v>drama</v>
      </c>
      <c r="S187" s="10">
        <f t="shared" si="15"/>
        <v>42570.91133101852</v>
      </c>
      <c r="T187" s="10">
        <f t="shared" si="16"/>
        <v>42600.91133101852</v>
      </c>
    </row>
    <row r="188" spans="1:20" ht="43.75" x14ac:dyDescent="0.4">
      <c r="A188">
        <v>186</v>
      </c>
      <c r="B188" s="3" t="s">
        <v>188</v>
      </c>
      <c r="C188" s="3" t="s">
        <v>4296</v>
      </c>
      <c r="D188">
        <v>5000</v>
      </c>
      <c r="E188">
        <v>0</v>
      </c>
      <c r="F188" t="s">
        <v>8221</v>
      </c>
      <c r="G188" t="s">
        <v>8224</v>
      </c>
      <c r="H188" t="s">
        <v>8246</v>
      </c>
      <c r="I188">
        <v>1488571200</v>
      </c>
      <c r="J188">
        <v>1485977434</v>
      </c>
      <c r="K188" t="b">
        <v>0</v>
      </c>
      <c r="L188">
        <v>0</v>
      </c>
      <c r="M188" t="b">
        <v>0</v>
      </c>
      <c r="N188" t="s">
        <v>8268</v>
      </c>
      <c r="O188" s="9">
        <f t="shared" si="12"/>
        <v>0</v>
      </c>
      <c r="P188">
        <f t="shared" si="13"/>
        <v>0</v>
      </c>
      <c r="Q188" t="str">
        <f t="shared" si="14"/>
        <v>film &amp; video</v>
      </c>
      <c r="R188" t="str">
        <f t="shared" si="17"/>
        <v>drama</v>
      </c>
      <c r="S188" s="10">
        <f t="shared" si="15"/>
        <v>42767.812893518523</v>
      </c>
      <c r="T188" s="10">
        <f t="shared" si="16"/>
        <v>42797.833333333328</v>
      </c>
    </row>
    <row r="189" spans="1:20" ht="43.75" x14ac:dyDescent="0.4">
      <c r="A189">
        <v>187</v>
      </c>
      <c r="B189" s="3" t="s">
        <v>189</v>
      </c>
      <c r="C189" s="3" t="s">
        <v>4297</v>
      </c>
      <c r="D189">
        <v>5000</v>
      </c>
      <c r="E189">
        <v>800</v>
      </c>
      <c r="F189" t="s">
        <v>8221</v>
      </c>
      <c r="G189" t="s">
        <v>8224</v>
      </c>
      <c r="H189" t="s">
        <v>8246</v>
      </c>
      <c r="I189">
        <v>1437461940</v>
      </c>
      <c r="J189">
        <v>1435383457</v>
      </c>
      <c r="K189" t="b">
        <v>0</v>
      </c>
      <c r="L189">
        <v>5</v>
      </c>
      <c r="M189" t="b">
        <v>0</v>
      </c>
      <c r="N189" t="s">
        <v>8268</v>
      </c>
      <c r="O189" s="9">
        <f t="shared" si="12"/>
        <v>0.16</v>
      </c>
      <c r="P189">
        <f t="shared" si="13"/>
        <v>160</v>
      </c>
      <c r="Q189" t="str">
        <f t="shared" si="14"/>
        <v>film &amp; video</v>
      </c>
      <c r="R189" t="str">
        <f t="shared" si="17"/>
        <v>drama</v>
      </c>
      <c r="S189" s="10">
        <f t="shared" si="15"/>
        <v>42182.234456018516</v>
      </c>
      <c r="T189" s="10">
        <f t="shared" si="16"/>
        <v>42206.290972222225</v>
      </c>
    </row>
    <row r="190" spans="1:20" ht="58.3" x14ac:dyDescent="0.4">
      <c r="A190">
        <v>188</v>
      </c>
      <c r="B190" s="3" t="s">
        <v>190</v>
      </c>
      <c r="C190" s="3" t="s">
        <v>4298</v>
      </c>
      <c r="D190">
        <v>1500</v>
      </c>
      <c r="E190">
        <v>0</v>
      </c>
      <c r="F190" t="s">
        <v>8221</v>
      </c>
      <c r="G190" t="s">
        <v>8224</v>
      </c>
      <c r="H190" t="s">
        <v>8246</v>
      </c>
      <c r="I190">
        <v>1409891015</v>
      </c>
      <c r="J190">
        <v>1407299015</v>
      </c>
      <c r="K190" t="b">
        <v>0</v>
      </c>
      <c r="L190">
        <v>0</v>
      </c>
      <c r="M190" t="b">
        <v>0</v>
      </c>
      <c r="N190" t="s">
        <v>8268</v>
      </c>
      <c r="O190" s="9">
        <f t="shared" si="12"/>
        <v>0</v>
      </c>
      <c r="P190">
        <f t="shared" si="13"/>
        <v>0</v>
      </c>
      <c r="Q190" t="str">
        <f t="shared" si="14"/>
        <v>film &amp; video</v>
      </c>
      <c r="R190" t="str">
        <f t="shared" si="17"/>
        <v>drama</v>
      </c>
      <c r="S190" s="10">
        <f t="shared" si="15"/>
        <v>41857.18304398148</v>
      </c>
      <c r="T190" s="10">
        <f t="shared" si="16"/>
        <v>41887.18304398148</v>
      </c>
    </row>
    <row r="191" spans="1:20" ht="43.75" x14ac:dyDescent="0.4">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9">
        <f t="shared" si="12"/>
        <v>6.8999999999999997E-4</v>
      </c>
      <c r="P191">
        <f t="shared" si="13"/>
        <v>69</v>
      </c>
      <c r="Q191" t="str">
        <f t="shared" si="14"/>
        <v>film &amp; video</v>
      </c>
      <c r="R191" t="str">
        <f t="shared" si="17"/>
        <v>drama</v>
      </c>
      <c r="S191" s="10">
        <f t="shared" si="15"/>
        <v>42556.690706018519</v>
      </c>
      <c r="T191" s="10">
        <f t="shared" si="16"/>
        <v>42616.690706018519</v>
      </c>
    </row>
    <row r="192" spans="1:20" x14ac:dyDescent="0.4">
      <c r="A192">
        <v>190</v>
      </c>
      <c r="B192" s="3" t="s">
        <v>192</v>
      </c>
      <c r="C192" s="3" t="s">
        <v>4300</v>
      </c>
      <c r="D192">
        <v>12000</v>
      </c>
      <c r="E192">
        <v>50</v>
      </c>
      <c r="F192" t="s">
        <v>8221</v>
      </c>
      <c r="G192" t="s">
        <v>8224</v>
      </c>
      <c r="H192" t="s">
        <v>8246</v>
      </c>
      <c r="I192">
        <v>1466091446</v>
      </c>
      <c r="J192">
        <v>1465227446</v>
      </c>
      <c r="K192" t="b">
        <v>0</v>
      </c>
      <c r="L192">
        <v>1</v>
      </c>
      <c r="M192" t="b">
        <v>0</v>
      </c>
      <c r="N192" t="s">
        <v>8268</v>
      </c>
      <c r="O192" s="9">
        <f t="shared" si="12"/>
        <v>4.1666666666666666E-3</v>
      </c>
      <c r="P192">
        <f t="shared" si="13"/>
        <v>50</v>
      </c>
      <c r="Q192" t="str">
        <f t="shared" si="14"/>
        <v>film &amp; video</v>
      </c>
      <c r="R192" t="str">
        <f t="shared" si="17"/>
        <v>drama</v>
      </c>
      <c r="S192" s="10">
        <f t="shared" si="15"/>
        <v>42527.650995370372</v>
      </c>
      <c r="T192" s="10">
        <f t="shared" si="16"/>
        <v>42537.650995370372</v>
      </c>
    </row>
    <row r="193" spans="1:20" ht="43.75" x14ac:dyDescent="0.4">
      <c r="A193">
        <v>191</v>
      </c>
      <c r="B193" s="3" t="s">
        <v>193</v>
      </c>
      <c r="C193" s="3" t="s">
        <v>4301</v>
      </c>
      <c r="D193">
        <v>5000</v>
      </c>
      <c r="E193">
        <v>250</v>
      </c>
      <c r="F193" t="s">
        <v>8221</v>
      </c>
      <c r="G193" t="s">
        <v>8226</v>
      </c>
      <c r="H193" t="s">
        <v>8248</v>
      </c>
      <c r="I193">
        <v>1443782138</v>
      </c>
      <c r="J193">
        <v>1440326138</v>
      </c>
      <c r="K193" t="b">
        <v>0</v>
      </c>
      <c r="L193">
        <v>3</v>
      </c>
      <c r="M193" t="b">
        <v>0</v>
      </c>
      <c r="N193" t="s">
        <v>8268</v>
      </c>
      <c r="O193" s="9">
        <f t="shared" si="12"/>
        <v>0.05</v>
      </c>
      <c r="P193">
        <f t="shared" si="13"/>
        <v>83.333333333333329</v>
      </c>
      <c r="Q193" t="str">
        <f t="shared" si="14"/>
        <v>film &amp; video</v>
      </c>
      <c r="R193" t="str">
        <f t="shared" si="17"/>
        <v>drama</v>
      </c>
      <c r="S193" s="10">
        <f t="shared" si="15"/>
        <v>42239.441412037035</v>
      </c>
      <c r="T193" s="10">
        <f t="shared" si="16"/>
        <v>42279.441412037035</v>
      </c>
    </row>
    <row r="194" spans="1:20" ht="58.3" x14ac:dyDescent="0.4">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9">
        <f t="shared" ref="O194:O257" si="18">E194/D194</f>
        <v>1.7E-5</v>
      </c>
      <c r="P194">
        <f t="shared" ref="P194:P257" si="19">IFERROR(E194/L194,0)</f>
        <v>5.666666666666667</v>
      </c>
      <c r="Q194" t="str">
        <f t="shared" ref="Q194:Q257" si="20">LEFT(N194, FIND("/",N194) - 1)</f>
        <v>film &amp; video</v>
      </c>
      <c r="R194" t="str">
        <f t="shared" si="17"/>
        <v>drama</v>
      </c>
      <c r="S194" s="10">
        <f t="shared" ref="S194:S257" si="21">(((J194/60)/60)/24) + DATE(1970,1,1)</f>
        <v>41899.792037037041</v>
      </c>
      <c r="T194" s="10">
        <f t="shared" ref="T194:T257" si="22">(((I194/60)/60)/24) + DATE(1970,1,1)</f>
        <v>41929.792037037041</v>
      </c>
    </row>
    <row r="195" spans="1:20" ht="58.3" x14ac:dyDescent="0.4">
      <c r="A195">
        <v>193</v>
      </c>
      <c r="B195" s="3" t="s">
        <v>195</v>
      </c>
      <c r="C195" s="3" t="s">
        <v>4303</v>
      </c>
      <c r="D195">
        <v>1000</v>
      </c>
      <c r="E195">
        <v>0</v>
      </c>
      <c r="F195" t="s">
        <v>8221</v>
      </c>
      <c r="G195" t="s">
        <v>8225</v>
      </c>
      <c r="H195" t="s">
        <v>8247</v>
      </c>
      <c r="I195">
        <v>1417217166</v>
      </c>
      <c r="J195">
        <v>1412029566</v>
      </c>
      <c r="K195" t="b">
        <v>0</v>
      </c>
      <c r="L195">
        <v>0</v>
      </c>
      <c r="M195" t="b">
        <v>0</v>
      </c>
      <c r="N195" t="s">
        <v>8268</v>
      </c>
      <c r="O195" s="9">
        <f t="shared" si="18"/>
        <v>0</v>
      </c>
      <c r="P195">
        <f t="shared" si="19"/>
        <v>0</v>
      </c>
      <c r="Q195" t="str">
        <f t="shared" si="20"/>
        <v>film &amp; video</v>
      </c>
      <c r="R195" t="str">
        <f t="shared" ref="R195:R258" si="23">RIGHT(N195, LEN(N195) - FIND("/",N195))</f>
        <v>drama</v>
      </c>
      <c r="S195" s="10">
        <f t="shared" si="21"/>
        <v>41911.934791666667</v>
      </c>
      <c r="T195" s="10">
        <f t="shared" si="22"/>
        <v>41971.976458333331</v>
      </c>
    </row>
    <row r="196" spans="1:20" ht="43.75" x14ac:dyDescent="0.4">
      <c r="A196">
        <v>194</v>
      </c>
      <c r="B196" s="3" t="s">
        <v>196</v>
      </c>
      <c r="C196" s="3" t="s">
        <v>4304</v>
      </c>
      <c r="D196">
        <v>2500</v>
      </c>
      <c r="E196">
        <v>3</v>
      </c>
      <c r="F196" t="s">
        <v>8221</v>
      </c>
      <c r="G196" t="s">
        <v>8225</v>
      </c>
      <c r="H196" t="s">
        <v>8247</v>
      </c>
      <c r="I196">
        <v>1457308531</v>
      </c>
      <c r="J196">
        <v>1452124531</v>
      </c>
      <c r="K196" t="b">
        <v>0</v>
      </c>
      <c r="L196">
        <v>3</v>
      </c>
      <c r="M196" t="b">
        <v>0</v>
      </c>
      <c r="N196" t="s">
        <v>8268</v>
      </c>
      <c r="O196" s="9">
        <f t="shared" si="18"/>
        <v>1.1999999999999999E-3</v>
      </c>
      <c r="P196">
        <f t="shared" si="19"/>
        <v>1</v>
      </c>
      <c r="Q196" t="str">
        <f t="shared" si="20"/>
        <v>film &amp; video</v>
      </c>
      <c r="R196" t="str">
        <f t="shared" si="23"/>
        <v>drama</v>
      </c>
      <c r="S196" s="10">
        <f t="shared" si="21"/>
        <v>42375.996886574074</v>
      </c>
      <c r="T196" s="10">
        <f t="shared" si="22"/>
        <v>42435.996886574074</v>
      </c>
    </row>
    <row r="197" spans="1:20" ht="43.75" x14ac:dyDescent="0.4">
      <c r="A197">
        <v>195</v>
      </c>
      <c r="B197" s="3" t="s">
        <v>197</v>
      </c>
      <c r="C197" s="3" t="s">
        <v>4305</v>
      </c>
      <c r="D197">
        <v>2000000</v>
      </c>
      <c r="E197">
        <v>0</v>
      </c>
      <c r="F197" t="s">
        <v>8221</v>
      </c>
      <c r="G197" t="s">
        <v>8224</v>
      </c>
      <c r="H197" t="s">
        <v>8246</v>
      </c>
      <c r="I197">
        <v>1436544332</v>
      </c>
      <c r="J197">
        <v>1431360332</v>
      </c>
      <c r="K197" t="b">
        <v>0</v>
      </c>
      <c r="L197">
        <v>0</v>
      </c>
      <c r="M197" t="b">
        <v>0</v>
      </c>
      <c r="N197" t="s">
        <v>8268</v>
      </c>
      <c r="O197" s="9">
        <f t="shared" si="18"/>
        <v>0</v>
      </c>
      <c r="P197">
        <f t="shared" si="19"/>
        <v>0</v>
      </c>
      <c r="Q197" t="str">
        <f t="shared" si="20"/>
        <v>film &amp; video</v>
      </c>
      <c r="R197" t="str">
        <f t="shared" si="23"/>
        <v>drama</v>
      </c>
      <c r="S197" s="10">
        <f t="shared" si="21"/>
        <v>42135.67050925926</v>
      </c>
      <c r="T197" s="10">
        <f t="shared" si="22"/>
        <v>42195.67050925926</v>
      </c>
    </row>
    <row r="198" spans="1:20" ht="43.75" x14ac:dyDescent="0.4">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9">
        <f t="shared" si="18"/>
        <v>0.41857142857142859</v>
      </c>
      <c r="P198">
        <f t="shared" si="19"/>
        <v>77.10526315789474</v>
      </c>
      <c r="Q198" t="str">
        <f t="shared" si="20"/>
        <v>film &amp; video</v>
      </c>
      <c r="R198" t="str">
        <f t="shared" si="23"/>
        <v>drama</v>
      </c>
      <c r="S198" s="10">
        <f t="shared" si="21"/>
        <v>42259.542800925927</v>
      </c>
      <c r="T198" s="10">
        <f t="shared" si="22"/>
        <v>42287.875</v>
      </c>
    </row>
    <row r="199" spans="1:20" ht="43.75" x14ac:dyDescent="0.4">
      <c r="A199">
        <v>197</v>
      </c>
      <c r="B199" s="3" t="s">
        <v>199</v>
      </c>
      <c r="C199" s="3" t="s">
        <v>4307</v>
      </c>
      <c r="D199">
        <v>2500</v>
      </c>
      <c r="E199">
        <v>262</v>
      </c>
      <c r="F199" t="s">
        <v>8221</v>
      </c>
      <c r="G199" t="s">
        <v>8225</v>
      </c>
      <c r="H199" t="s">
        <v>8247</v>
      </c>
      <c r="I199">
        <v>1487365200</v>
      </c>
      <c r="J199">
        <v>1483734100</v>
      </c>
      <c r="K199" t="b">
        <v>0</v>
      </c>
      <c r="L199">
        <v>8</v>
      </c>
      <c r="M199" t="b">
        <v>0</v>
      </c>
      <c r="N199" t="s">
        <v>8268</v>
      </c>
      <c r="O199" s="9">
        <f t="shared" si="18"/>
        <v>0.1048</v>
      </c>
      <c r="P199">
        <f t="shared" si="19"/>
        <v>32.75</v>
      </c>
      <c r="Q199" t="str">
        <f t="shared" si="20"/>
        <v>film &amp; video</v>
      </c>
      <c r="R199" t="str">
        <f t="shared" si="23"/>
        <v>drama</v>
      </c>
      <c r="S199" s="10">
        <f t="shared" si="21"/>
        <v>42741.848379629635</v>
      </c>
      <c r="T199" s="10">
        <f t="shared" si="22"/>
        <v>42783.875</v>
      </c>
    </row>
    <row r="200" spans="1:20" ht="43.75" x14ac:dyDescent="0.4">
      <c r="A200">
        <v>198</v>
      </c>
      <c r="B200" s="3" t="s">
        <v>200</v>
      </c>
      <c r="C200" s="3" t="s">
        <v>4308</v>
      </c>
      <c r="D200">
        <v>25000</v>
      </c>
      <c r="E200">
        <v>279</v>
      </c>
      <c r="F200" t="s">
        <v>8221</v>
      </c>
      <c r="G200" t="s">
        <v>8224</v>
      </c>
      <c r="H200" t="s">
        <v>8246</v>
      </c>
      <c r="I200">
        <v>1412500322</v>
      </c>
      <c r="J200">
        <v>1409908322</v>
      </c>
      <c r="K200" t="b">
        <v>0</v>
      </c>
      <c r="L200">
        <v>6</v>
      </c>
      <c r="M200" t="b">
        <v>0</v>
      </c>
      <c r="N200" t="s">
        <v>8268</v>
      </c>
      <c r="O200" s="9">
        <f t="shared" si="18"/>
        <v>1.116E-2</v>
      </c>
      <c r="P200">
        <f t="shared" si="19"/>
        <v>46.5</v>
      </c>
      <c r="Q200" t="str">
        <f t="shared" si="20"/>
        <v>film &amp; video</v>
      </c>
      <c r="R200" t="str">
        <f t="shared" si="23"/>
        <v>drama</v>
      </c>
      <c r="S200" s="10">
        <f t="shared" si="21"/>
        <v>41887.383356481485</v>
      </c>
      <c r="T200" s="10">
        <f t="shared" si="22"/>
        <v>41917.383356481485</v>
      </c>
    </row>
    <row r="201" spans="1:20" ht="43.75" x14ac:dyDescent="0.4">
      <c r="A201">
        <v>199</v>
      </c>
      <c r="B201" s="3" t="s">
        <v>201</v>
      </c>
      <c r="C201" s="3" t="s">
        <v>4309</v>
      </c>
      <c r="D201">
        <v>10000</v>
      </c>
      <c r="E201">
        <v>0</v>
      </c>
      <c r="F201" t="s">
        <v>8221</v>
      </c>
      <c r="G201" t="s">
        <v>8224</v>
      </c>
      <c r="H201" t="s">
        <v>8246</v>
      </c>
      <c r="I201">
        <v>1472698702</v>
      </c>
      <c r="J201">
        <v>1470106702</v>
      </c>
      <c r="K201" t="b">
        <v>0</v>
      </c>
      <c r="L201">
        <v>0</v>
      </c>
      <c r="M201" t="b">
        <v>0</v>
      </c>
      <c r="N201" t="s">
        <v>8268</v>
      </c>
      <c r="O201" s="9">
        <f t="shared" si="18"/>
        <v>0</v>
      </c>
      <c r="P201">
        <f t="shared" si="19"/>
        <v>0</v>
      </c>
      <c r="Q201" t="str">
        <f t="shared" si="20"/>
        <v>film &amp; video</v>
      </c>
      <c r="R201" t="str">
        <f t="shared" si="23"/>
        <v>drama</v>
      </c>
      <c r="S201" s="10">
        <f t="shared" si="21"/>
        <v>42584.123865740738</v>
      </c>
      <c r="T201" s="10">
        <f t="shared" si="22"/>
        <v>42614.123865740738</v>
      </c>
    </row>
    <row r="202" spans="1:20" ht="29.15" x14ac:dyDescent="0.4">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9">
        <f t="shared" si="18"/>
        <v>0.26192500000000002</v>
      </c>
      <c r="P202">
        <f t="shared" si="19"/>
        <v>87.308333333333337</v>
      </c>
      <c r="Q202" t="str">
        <f t="shared" si="20"/>
        <v>film &amp; video</v>
      </c>
      <c r="R202" t="str">
        <f t="shared" si="23"/>
        <v>drama</v>
      </c>
      <c r="S202" s="10">
        <f t="shared" si="21"/>
        <v>41867.083368055559</v>
      </c>
      <c r="T202" s="10">
        <f t="shared" si="22"/>
        <v>41897.083368055559</v>
      </c>
    </row>
    <row r="203" spans="1:20" ht="43.75" x14ac:dyDescent="0.4">
      <c r="A203">
        <v>201</v>
      </c>
      <c r="B203" s="3" t="s">
        <v>203</v>
      </c>
      <c r="C203" s="3" t="s">
        <v>4311</v>
      </c>
      <c r="D203">
        <v>650</v>
      </c>
      <c r="E203">
        <v>380</v>
      </c>
      <c r="F203" t="s">
        <v>8221</v>
      </c>
      <c r="G203" t="s">
        <v>8224</v>
      </c>
      <c r="H203" t="s">
        <v>8246</v>
      </c>
      <c r="I203">
        <v>1423424329</v>
      </c>
      <c r="J203">
        <v>1421696329</v>
      </c>
      <c r="K203" t="b">
        <v>0</v>
      </c>
      <c r="L203">
        <v>7</v>
      </c>
      <c r="M203" t="b">
        <v>0</v>
      </c>
      <c r="N203" t="s">
        <v>8268</v>
      </c>
      <c r="O203" s="9">
        <f t="shared" si="18"/>
        <v>0.58461538461538465</v>
      </c>
      <c r="P203">
        <f t="shared" si="19"/>
        <v>54.285714285714285</v>
      </c>
      <c r="Q203" t="str">
        <f t="shared" si="20"/>
        <v>film &amp; video</v>
      </c>
      <c r="R203" t="str">
        <f t="shared" si="23"/>
        <v>drama</v>
      </c>
      <c r="S203" s="10">
        <f t="shared" si="21"/>
        <v>42023.818622685183</v>
      </c>
      <c r="T203" s="10">
        <f t="shared" si="22"/>
        <v>42043.818622685183</v>
      </c>
    </row>
    <row r="204" spans="1:20" x14ac:dyDescent="0.4">
      <c r="A204">
        <v>202</v>
      </c>
      <c r="B204" s="3" t="s">
        <v>204</v>
      </c>
      <c r="C204" s="3" t="s">
        <v>4312</v>
      </c>
      <c r="D204">
        <v>6000</v>
      </c>
      <c r="E204">
        <v>0</v>
      </c>
      <c r="F204" t="s">
        <v>8221</v>
      </c>
      <c r="G204" t="s">
        <v>8224</v>
      </c>
      <c r="H204" t="s">
        <v>8246</v>
      </c>
      <c r="I204">
        <v>1444337940</v>
      </c>
      <c r="J204">
        <v>1441750564</v>
      </c>
      <c r="K204" t="b">
        <v>0</v>
      </c>
      <c r="L204">
        <v>0</v>
      </c>
      <c r="M204" t="b">
        <v>0</v>
      </c>
      <c r="N204" t="s">
        <v>8268</v>
      </c>
      <c r="O204" s="9">
        <f t="shared" si="18"/>
        <v>0</v>
      </c>
      <c r="P204">
        <f t="shared" si="19"/>
        <v>0</v>
      </c>
      <c r="Q204" t="str">
        <f t="shared" si="20"/>
        <v>film &amp; video</v>
      </c>
      <c r="R204" t="str">
        <f t="shared" si="23"/>
        <v>drama</v>
      </c>
      <c r="S204" s="10">
        <f t="shared" si="21"/>
        <v>42255.927824074075</v>
      </c>
      <c r="T204" s="10">
        <f t="shared" si="22"/>
        <v>42285.874305555553</v>
      </c>
    </row>
    <row r="205" spans="1:20" ht="43.75" x14ac:dyDescent="0.4">
      <c r="A205">
        <v>203</v>
      </c>
      <c r="B205" s="3" t="s">
        <v>205</v>
      </c>
      <c r="C205" s="3" t="s">
        <v>4313</v>
      </c>
      <c r="D205">
        <v>2500</v>
      </c>
      <c r="E205">
        <v>746</v>
      </c>
      <c r="F205" t="s">
        <v>8221</v>
      </c>
      <c r="G205" t="s">
        <v>8225</v>
      </c>
      <c r="H205" t="s">
        <v>8247</v>
      </c>
      <c r="I205">
        <v>1422562864</v>
      </c>
      <c r="J205">
        <v>1417378864</v>
      </c>
      <c r="K205" t="b">
        <v>0</v>
      </c>
      <c r="L205">
        <v>8</v>
      </c>
      <c r="M205" t="b">
        <v>0</v>
      </c>
      <c r="N205" t="s">
        <v>8268</v>
      </c>
      <c r="O205" s="9">
        <f t="shared" si="18"/>
        <v>0.2984</v>
      </c>
      <c r="P205">
        <f t="shared" si="19"/>
        <v>93.25</v>
      </c>
      <c r="Q205" t="str">
        <f t="shared" si="20"/>
        <v>film &amp; video</v>
      </c>
      <c r="R205" t="str">
        <f t="shared" si="23"/>
        <v>drama</v>
      </c>
      <c r="S205" s="10">
        <f t="shared" si="21"/>
        <v>41973.847962962958</v>
      </c>
      <c r="T205" s="10">
        <f t="shared" si="22"/>
        <v>42033.847962962958</v>
      </c>
    </row>
    <row r="206" spans="1:20" ht="43.75" x14ac:dyDescent="0.4">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9">
        <f t="shared" si="18"/>
        <v>0.50721666666666665</v>
      </c>
      <c r="P206">
        <f t="shared" si="19"/>
        <v>117.68368136117556</v>
      </c>
      <c r="Q206" t="str">
        <f t="shared" si="20"/>
        <v>film &amp; video</v>
      </c>
      <c r="R206" t="str">
        <f t="shared" si="23"/>
        <v>drama</v>
      </c>
      <c r="S206" s="10">
        <f t="shared" si="21"/>
        <v>42556.583368055552</v>
      </c>
      <c r="T206" s="10">
        <f t="shared" si="22"/>
        <v>42586.583368055552</v>
      </c>
    </row>
    <row r="207" spans="1:20" ht="43.75" x14ac:dyDescent="0.4">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9">
        <f t="shared" si="18"/>
        <v>0.16250000000000001</v>
      </c>
      <c r="P207">
        <f t="shared" si="19"/>
        <v>76.470588235294116</v>
      </c>
      <c r="Q207" t="str">
        <f t="shared" si="20"/>
        <v>film &amp; video</v>
      </c>
      <c r="R207" t="str">
        <f t="shared" si="23"/>
        <v>drama</v>
      </c>
      <c r="S207" s="10">
        <f t="shared" si="21"/>
        <v>42248.632199074069</v>
      </c>
      <c r="T207" s="10">
        <f t="shared" si="22"/>
        <v>42283.632199074069</v>
      </c>
    </row>
    <row r="208" spans="1:20" ht="43.75" x14ac:dyDescent="0.4">
      <c r="A208">
        <v>206</v>
      </c>
      <c r="B208" s="3" t="s">
        <v>208</v>
      </c>
      <c r="C208" s="3" t="s">
        <v>4316</v>
      </c>
      <c r="D208">
        <v>12700</v>
      </c>
      <c r="E208">
        <v>0</v>
      </c>
      <c r="F208" t="s">
        <v>8221</v>
      </c>
      <c r="G208" t="s">
        <v>8224</v>
      </c>
      <c r="H208" t="s">
        <v>8246</v>
      </c>
      <c r="I208">
        <v>1470441983</v>
      </c>
      <c r="J208">
        <v>1468627583</v>
      </c>
      <c r="K208" t="b">
        <v>0</v>
      </c>
      <c r="L208">
        <v>0</v>
      </c>
      <c r="M208" t="b">
        <v>0</v>
      </c>
      <c r="N208" t="s">
        <v>8268</v>
      </c>
      <c r="O208" s="9">
        <f t="shared" si="18"/>
        <v>0</v>
      </c>
      <c r="P208">
        <f t="shared" si="19"/>
        <v>0</v>
      </c>
      <c r="Q208" t="str">
        <f t="shared" si="20"/>
        <v>film &amp; video</v>
      </c>
      <c r="R208" t="str">
        <f t="shared" si="23"/>
        <v>drama</v>
      </c>
      <c r="S208" s="10">
        <f t="shared" si="21"/>
        <v>42567.004432870366</v>
      </c>
      <c r="T208" s="10">
        <f t="shared" si="22"/>
        <v>42588.004432870366</v>
      </c>
    </row>
    <row r="209" spans="1:20" ht="43.75" x14ac:dyDescent="0.4">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9">
        <f t="shared" si="18"/>
        <v>0.15214285714285714</v>
      </c>
      <c r="P209">
        <f t="shared" si="19"/>
        <v>163.84615384615384</v>
      </c>
      <c r="Q209" t="str">
        <f t="shared" si="20"/>
        <v>film &amp; video</v>
      </c>
      <c r="R209" t="str">
        <f t="shared" si="23"/>
        <v>drama</v>
      </c>
      <c r="S209" s="10">
        <f t="shared" si="21"/>
        <v>41978.197199074071</v>
      </c>
      <c r="T209" s="10">
        <f t="shared" si="22"/>
        <v>42008.197199074071</v>
      </c>
    </row>
    <row r="210" spans="1:20" ht="58.3" x14ac:dyDescent="0.4">
      <c r="A210">
        <v>208</v>
      </c>
      <c r="B210" s="3" t="s">
        <v>210</v>
      </c>
      <c r="C210" s="3" t="s">
        <v>4318</v>
      </c>
      <c r="D210">
        <v>50000</v>
      </c>
      <c r="E210">
        <v>0</v>
      </c>
      <c r="F210" t="s">
        <v>8221</v>
      </c>
      <c r="G210" t="s">
        <v>8226</v>
      </c>
      <c r="H210" t="s">
        <v>8248</v>
      </c>
      <c r="I210">
        <v>1418719967</v>
      </c>
      <c r="J210">
        <v>1416127967</v>
      </c>
      <c r="K210" t="b">
        <v>0</v>
      </c>
      <c r="L210">
        <v>0</v>
      </c>
      <c r="M210" t="b">
        <v>0</v>
      </c>
      <c r="N210" t="s">
        <v>8268</v>
      </c>
      <c r="O210" s="9">
        <f t="shared" si="18"/>
        <v>0</v>
      </c>
      <c r="P210">
        <f t="shared" si="19"/>
        <v>0</v>
      </c>
      <c r="Q210" t="str">
        <f t="shared" si="20"/>
        <v>film &amp; video</v>
      </c>
      <c r="R210" t="str">
        <f t="shared" si="23"/>
        <v>drama</v>
      </c>
      <c r="S210" s="10">
        <f t="shared" si="21"/>
        <v>41959.369988425926</v>
      </c>
      <c r="T210" s="10">
        <f t="shared" si="22"/>
        <v>41989.369988425926</v>
      </c>
    </row>
    <row r="211" spans="1:20" ht="43.75" x14ac:dyDescent="0.4">
      <c r="A211">
        <v>209</v>
      </c>
      <c r="B211" s="3" t="s">
        <v>211</v>
      </c>
      <c r="C211" s="3" t="s">
        <v>4319</v>
      </c>
      <c r="D211">
        <v>25000</v>
      </c>
      <c r="E211">
        <v>0</v>
      </c>
      <c r="F211" t="s">
        <v>8221</v>
      </c>
      <c r="G211" t="s">
        <v>8224</v>
      </c>
      <c r="H211" t="s">
        <v>8246</v>
      </c>
      <c r="I211">
        <v>1436566135</v>
      </c>
      <c r="J211">
        <v>1433974135</v>
      </c>
      <c r="K211" t="b">
        <v>0</v>
      </c>
      <c r="L211">
        <v>0</v>
      </c>
      <c r="M211" t="b">
        <v>0</v>
      </c>
      <c r="N211" t="s">
        <v>8268</v>
      </c>
      <c r="O211" s="9">
        <f t="shared" si="18"/>
        <v>0</v>
      </c>
      <c r="P211">
        <f t="shared" si="19"/>
        <v>0</v>
      </c>
      <c r="Q211" t="str">
        <f t="shared" si="20"/>
        <v>film &amp; video</v>
      </c>
      <c r="R211" t="str">
        <f t="shared" si="23"/>
        <v>drama</v>
      </c>
      <c r="S211" s="10">
        <f t="shared" si="21"/>
        <v>42165.922858796301</v>
      </c>
      <c r="T211" s="10">
        <f t="shared" si="22"/>
        <v>42195.922858796301</v>
      </c>
    </row>
    <row r="212" spans="1:20" ht="43.75" x14ac:dyDescent="0.4">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9">
        <f t="shared" si="18"/>
        <v>0.2525</v>
      </c>
      <c r="P212">
        <f t="shared" si="19"/>
        <v>91.818181818181813</v>
      </c>
      <c r="Q212" t="str">
        <f t="shared" si="20"/>
        <v>film &amp; video</v>
      </c>
      <c r="R212" t="str">
        <f t="shared" si="23"/>
        <v>drama</v>
      </c>
      <c r="S212" s="10">
        <f t="shared" si="21"/>
        <v>42249.064722222218</v>
      </c>
      <c r="T212" s="10">
        <f t="shared" si="22"/>
        <v>42278.208333333328</v>
      </c>
    </row>
    <row r="213" spans="1:20" ht="43.75" x14ac:dyDescent="0.4">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9">
        <f t="shared" si="18"/>
        <v>0.44600000000000001</v>
      </c>
      <c r="P213">
        <f t="shared" si="19"/>
        <v>185.83333333333334</v>
      </c>
      <c r="Q213" t="str">
        <f t="shared" si="20"/>
        <v>film &amp; video</v>
      </c>
      <c r="R213" t="str">
        <f t="shared" si="23"/>
        <v>drama</v>
      </c>
      <c r="S213" s="10">
        <f t="shared" si="21"/>
        <v>42236.159918981488</v>
      </c>
      <c r="T213" s="10">
        <f t="shared" si="22"/>
        <v>42266.159918981488</v>
      </c>
    </row>
    <row r="214" spans="1:20" ht="29.15" x14ac:dyDescent="0.4">
      <c r="A214">
        <v>212</v>
      </c>
      <c r="B214" s="3" t="s">
        <v>214</v>
      </c>
      <c r="C214" s="3" t="s">
        <v>4322</v>
      </c>
      <c r="D214">
        <v>6300</v>
      </c>
      <c r="E214">
        <v>1</v>
      </c>
      <c r="F214" t="s">
        <v>8221</v>
      </c>
      <c r="G214" t="s">
        <v>8224</v>
      </c>
      <c r="H214" t="s">
        <v>8246</v>
      </c>
      <c r="I214">
        <v>1460837320</v>
      </c>
      <c r="J214">
        <v>1455656920</v>
      </c>
      <c r="K214" t="b">
        <v>0</v>
      </c>
      <c r="L214">
        <v>1</v>
      </c>
      <c r="M214" t="b">
        <v>0</v>
      </c>
      <c r="N214" t="s">
        <v>8268</v>
      </c>
      <c r="O214" s="9">
        <f t="shared" si="18"/>
        <v>1.5873015873015873E-4</v>
      </c>
      <c r="P214">
        <f t="shared" si="19"/>
        <v>1</v>
      </c>
      <c r="Q214" t="str">
        <f t="shared" si="20"/>
        <v>film &amp; video</v>
      </c>
      <c r="R214" t="str">
        <f t="shared" si="23"/>
        <v>drama</v>
      </c>
      <c r="S214" s="10">
        <f t="shared" si="21"/>
        <v>42416.881018518514</v>
      </c>
      <c r="T214" s="10">
        <f t="shared" si="22"/>
        <v>42476.839351851857</v>
      </c>
    </row>
    <row r="215" spans="1:20" ht="43.75" x14ac:dyDescent="0.4">
      <c r="A215">
        <v>213</v>
      </c>
      <c r="B215" s="3" t="s">
        <v>215</v>
      </c>
      <c r="C215" s="3" t="s">
        <v>4323</v>
      </c>
      <c r="D215">
        <v>50000</v>
      </c>
      <c r="E215">
        <v>20</v>
      </c>
      <c r="F215" t="s">
        <v>8221</v>
      </c>
      <c r="G215" t="s">
        <v>8224</v>
      </c>
      <c r="H215" t="s">
        <v>8246</v>
      </c>
      <c r="I215">
        <v>1439734001</v>
      </c>
      <c r="J215">
        <v>1437142547</v>
      </c>
      <c r="K215" t="b">
        <v>0</v>
      </c>
      <c r="L215">
        <v>1</v>
      </c>
      <c r="M215" t="b">
        <v>0</v>
      </c>
      <c r="N215" t="s">
        <v>8268</v>
      </c>
      <c r="O215" s="9">
        <f t="shared" si="18"/>
        <v>4.0000000000000002E-4</v>
      </c>
      <c r="P215">
        <f t="shared" si="19"/>
        <v>20</v>
      </c>
      <c r="Q215" t="str">
        <f t="shared" si="20"/>
        <v>film &amp; video</v>
      </c>
      <c r="R215" t="str">
        <f t="shared" si="23"/>
        <v>drama</v>
      </c>
      <c r="S215" s="10">
        <f t="shared" si="21"/>
        <v>42202.594293981485</v>
      </c>
      <c r="T215" s="10">
        <f t="shared" si="22"/>
        <v>42232.587974537033</v>
      </c>
    </row>
    <row r="216" spans="1:20" ht="58.3" x14ac:dyDescent="0.4">
      <c r="A216">
        <v>214</v>
      </c>
      <c r="B216" s="3" t="s">
        <v>216</v>
      </c>
      <c r="C216" s="3" t="s">
        <v>4324</v>
      </c>
      <c r="D216">
        <v>12500</v>
      </c>
      <c r="E216">
        <v>1</v>
      </c>
      <c r="F216" t="s">
        <v>8221</v>
      </c>
      <c r="G216" t="s">
        <v>8224</v>
      </c>
      <c r="H216" t="s">
        <v>8246</v>
      </c>
      <c r="I216">
        <v>1425655349</v>
      </c>
      <c r="J216">
        <v>1420471349</v>
      </c>
      <c r="K216" t="b">
        <v>0</v>
      </c>
      <c r="L216">
        <v>1</v>
      </c>
      <c r="M216" t="b">
        <v>0</v>
      </c>
      <c r="N216" t="s">
        <v>8268</v>
      </c>
      <c r="O216" s="9">
        <f t="shared" si="18"/>
        <v>8.0000000000000007E-5</v>
      </c>
      <c r="P216">
        <f t="shared" si="19"/>
        <v>1</v>
      </c>
      <c r="Q216" t="str">
        <f t="shared" si="20"/>
        <v>film &amp; video</v>
      </c>
      <c r="R216" t="str">
        <f t="shared" si="23"/>
        <v>drama</v>
      </c>
      <c r="S216" s="10">
        <f t="shared" si="21"/>
        <v>42009.64061342593</v>
      </c>
      <c r="T216" s="10">
        <f t="shared" si="22"/>
        <v>42069.64061342593</v>
      </c>
    </row>
    <row r="217" spans="1:20" ht="43.75" x14ac:dyDescent="0.4">
      <c r="A217">
        <v>215</v>
      </c>
      <c r="B217" s="3" t="s">
        <v>217</v>
      </c>
      <c r="C217" s="3" t="s">
        <v>4325</v>
      </c>
      <c r="D217">
        <v>4400</v>
      </c>
      <c r="E217">
        <v>10</v>
      </c>
      <c r="F217" t="s">
        <v>8221</v>
      </c>
      <c r="G217" t="s">
        <v>8225</v>
      </c>
      <c r="H217" t="s">
        <v>8247</v>
      </c>
      <c r="I217">
        <v>1455753540</v>
      </c>
      <c r="J217">
        <v>1452058282</v>
      </c>
      <c r="K217" t="b">
        <v>0</v>
      </c>
      <c r="L217">
        <v>1</v>
      </c>
      <c r="M217" t="b">
        <v>0</v>
      </c>
      <c r="N217" t="s">
        <v>8268</v>
      </c>
      <c r="O217" s="9">
        <f t="shared" si="18"/>
        <v>2.2727272727272726E-3</v>
      </c>
      <c r="P217">
        <f t="shared" si="19"/>
        <v>10</v>
      </c>
      <c r="Q217" t="str">
        <f t="shared" si="20"/>
        <v>film &amp; video</v>
      </c>
      <c r="R217" t="str">
        <f t="shared" si="23"/>
        <v>drama</v>
      </c>
      <c r="S217" s="10">
        <f t="shared" si="21"/>
        <v>42375.230115740742</v>
      </c>
      <c r="T217" s="10">
        <f t="shared" si="22"/>
        <v>42417.999305555553</v>
      </c>
    </row>
    <row r="218" spans="1:20" ht="43.75" x14ac:dyDescent="0.4">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9">
        <f t="shared" si="18"/>
        <v>0.55698440000000005</v>
      </c>
      <c r="P218">
        <f t="shared" si="19"/>
        <v>331.53833333333336</v>
      </c>
      <c r="Q218" t="str">
        <f t="shared" si="20"/>
        <v>film &amp; video</v>
      </c>
      <c r="R218" t="str">
        <f t="shared" si="23"/>
        <v>drama</v>
      </c>
      <c r="S218" s="10">
        <f t="shared" si="21"/>
        <v>42066.958761574075</v>
      </c>
      <c r="T218" s="10">
        <f t="shared" si="22"/>
        <v>42116.917094907403</v>
      </c>
    </row>
    <row r="219" spans="1:20" x14ac:dyDescent="0.4">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9">
        <f t="shared" si="18"/>
        <v>0.11942999999999999</v>
      </c>
      <c r="P219">
        <f t="shared" si="19"/>
        <v>314.28947368421052</v>
      </c>
      <c r="Q219" t="str">
        <f t="shared" si="20"/>
        <v>film &amp; video</v>
      </c>
      <c r="R219" t="str">
        <f t="shared" si="23"/>
        <v>drama</v>
      </c>
      <c r="S219" s="10">
        <f t="shared" si="21"/>
        <v>41970.64061342593</v>
      </c>
      <c r="T219" s="10">
        <f t="shared" si="22"/>
        <v>42001.64061342593</v>
      </c>
    </row>
    <row r="220" spans="1:20" ht="43.75" x14ac:dyDescent="0.4">
      <c r="A220">
        <v>218</v>
      </c>
      <c r="B220" s="3" t="s">
        <v>220</v>
      </c>
      <c r="C220" s="3" t="s">
        <v>4328</v>
      </c>
      <c r="D220">
        <v>5000</v>
      </c>
      <c r="E220">
        <v>100</v>
      </c>
      <c r="F220" t="s">
        <v>8221</v>
      </c>
      <c r="G220" t="s">
        <v>8224</v>
      </c>
      <c r="H220" t="s">
        <v>8246</v>
      </c>
      <c r="I220">
        <v>1431702289</v>
      </c>
      <c r="J220">
        <v>1426518289</v>
      </c>
      <c r="K220" t="b">
        <v>0</v>
      </c>
      <c r="L220">
        <v>1</v>
      </c>
      <c r="M220" t="b">
        <v>0</v>
      </c>
      <c r="N220" t="s">
        <v>8268</v>
      </c>
      <c r="O220" s="9">
        <f t="shared" si="18"/>
        <v>0.02</v>
      </c>
      <c r="P220">
        <f t="shared" si="19"/>
        <v>100</v>
      </c>
      <c r="Q220" t="str">
        <f t="shared" si="20"/>
        <v>film &amp; video</v>
      </c>
      <c r="R220" t="str">
        <f t="shared" si="23"/>
        <v>drama</v>
      </c>
      <c r="S220" s="10">
        <f t="shared" si="21"/>
        <v>42079.628344907411</v>
      </c>
      <c r="T220" s="10">
        <f t="shared" si="22"/>
        <v>42139.628344907411</v>
      </c>
    </row>
    <row r="221" spans="1:20" ht="29.15" x14ac:dyDescent="0.4">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9">
        <f t="shared" si="18"/>
        <v>0.17630000000000001</v>
      </c>
      <c r="P221">
        <f t="shared" si="19"/>
        <v>115.98684210526316</v>
      </c>
      <c r="Q221" t="str">
        <f t="shared" si="20"/>
        <v>film &amp; video</v>
      </c>
      <c r="R221" t="str">
        <f t="shared" si="23"/>
        <v>drama</v>
      </c>
      <c r="S221" s="10">
        <f t="shared" si="21"/>
        <v>42429.326678240745</v>
      </c>
      <c r="T221" s="10">
        <f t="shared" si="22"/>
        <v>42461.290972222225</v>
      </c>
    </row>
    <row r="222" spans="1:20" ht="43.75" x14ac:dyDescent="0.4">
      <c r="A222">
        <v>220</v>
      </c>
      <c r="B222" s="3" t="s">
        <v>222</v>
      </c>
      <c r="C222" s="3" t="s">
        <v>4330</v>
      </c>
      <c r="D222">
        <v>50000</v>
      </c>
      <c r="E222">
        <v>360</v>
      </c>
      <c r="F222" t="s">
        <v>8221</v>
      </c>
      <c r="G222" t="s">
        <v>8224</v>
      </c>
      <c r="H222" t="s">
        <v>8246</v>
      </c>
      <c r="I222">
        <v>1440101160</v>
      </c>
      <c r="J222">
        <v>1436542030</v>
      </c>
      <c r="K222" t="b">
        <v>0</v>
      </c>
      <c r="L222">
        <v>3</v>
      </c>
      <c r="M222" t="b">
        <v>0</v>
      </c>
      <c r="N222" t="s">
        <v>8268</v>
      </c>
      <c r="O222" s="9">
        <f t="shared" si="18"/>
        <v>7.1999999999999998E-3</v>
      </c>
      <c r="P222">
        <f t="shared" si="19"/>
        <v>120</v>
      </c>
      <c r="Q222" t="str">
        <f t="shared" si="20"/>
        <v>film &amp; video</v>
      </c>
      <c r="R222" t="str">
        <f t="shared" si="23"/>
        <v>drama</v>
      </c>
      <c r="S222" s="10">
        <f t="shared" si="21"/>
        <v>42195.643865740742</v>
      </c>
      <c r="T222" s="10">
        <f t="shared" si="22"/>
        <v>42236.837499999994</v>
      </c>
    </row>
    <row r="223" spans="1:20" x14ac:dyDescent="0.4">
      <c r="A223">
        <v>221</v>
      </c>
      <c r="B223" s="3" t="s">
        <v>223</v>
      </c>
      <c r="C223" s="3" t="s">
        <v>4331</v>
      </c>
      <c r="D223">
        <v>50000</v>
      </c>
      <c r="E223">
        <v>0</v>
      </c>
      <c r="F223" t="s">
        <v>8221</v>
      </c>
      <c r="G223" t="s">
        <v>8224</v>
      </c>
      <c r="H223" t="s">
        <v>8246</v>
      </c>
      <c r="I223">
        <v>1427569564</v>
      </c>
      <c r="J223">
        <v>1422389164</v>
      </c>
      <c r="K223" t="b">
        <v>0</v>
      </c>
      <c r="L223">
        <v>0</v>
      </c>
      <c r="M223" t="b">
        <v>0</v>
      </c>
      <c r="N223" t="s">
        <v>8268</v>
      </c>
      <c r="O223" s="9">
        <f t="shared" si="18"/>
        <v>0</v>
      </c>
      <c r="P223">
        <f t="shared" si="19"/>
        <v>0</v>
      </c>
      <c r="Q223" t="str">
        <f t="shared" si="20"/>
        <v>film &amp; video</v>
      </c>
      <c r="R223" t="str">
        <f t="shared" si="23"/>
        <v>drama</v>
      </c>
      <c r="S223" s="10">
        <f t="shared" si="21"/>
        <v>42031.837546296301</v>
      </c>
      <c r="T223" s="10">
        <f t="shared" si="22"/>
        <v>42091.79587962963</v>
      </c>
    </row>
    <row r="224" spans="1:20" ht="43.75" x14ac:dyDescent="0.4">
      <c r="A224">
        <v>222</v>
      </c>
      <c r="B224" s="3" t="s">
        <v>224</v>
      </c>
      <c r="C224" s="3" t="s">
        <v>4332</v>
      </c>
      <c r="D224">
        <v>1000</v>
      </c>
      <c r="E224">
        <v>130</v>
      </c>
      <c r="F224" t="s">
        <v>8221</v>
      </c>
      <c r="G224" t="s">
        <v>8224</v>
      </c>
      <c r="H224" t="s">
        <v>8246</v>
      </c>
      <c r="I224">
        <v>1427423940</v>
      </c>
      <c r="J224">
        <v>1422383318</v>
      </c>
      <c r="K224" t="b">
        <v>0</v>
      </c>
      <c r="L224">
        <v>2</v>
      </c>
      <c r="M224" t="b">
        <v>0</v>
      </c>
      <c r="N224" t="s">
        <v>8268</v>
      </c>
      <c r="O224" s="9">
        <f t="shared" si="18"/>
        <v>0.13</v>
      </c>
      <c r="P224">
        <f t="shared" si="19"/>
        <v>65</v>
      </c>
      <c r="Q224" t="str">
        <f t="shared" si="20"/>
        <v>film &amp; video</v>
      </c>
      <c r="R224" t="str">
        <f t="shared" si="23"/>
        <v>drama</v>
      </c>
      <c r="S224" s="10">
        <f t="shared" si="21"/>
        <v>42031.769884259258</v>
      </c>
      <c r="T224" s="10">
        <f t="shared" si="22"/>
        <v>42090.110416666663</v>
      </c>
    </row>
    <row r="225" spans="1:20" ht="43.75" x14ac:dyDescent="0.4">
      <c r="A225">
        <v>223</v>
      </c>
      <c r="B225" s="3" t="s">
        <v>225</v>
      </c>
      <c r="C225" s="3" t="s">
        <v>4333</v>
      </c>
      <c r="D225">
        <v>1500000</v>
      </c>
      <c r="E225">
        <v>0</v>
      </c>
      <c r="F225" t="s">
        <v>8221</v>
      </c>
      <c r="G225" t="s">
        <v>8224</v>
      </c>
      <c r="H225" t="s">
        <v>8246</v>
      </c>
      <c r="I225">
        <v>1463879100</v>
      </c>
      <c r="J225">
        <v>1461287350</v>
      </c>
      <c r="K225" t="b">
        <v>0</v>
      </c>
      <c r="L225">
        <v>0</v>
      </c>
      <c r="M225" t="b">
        <v>0</v>
      </c>
      <c r="N225" t="s">
        <v>8268</v>
      </c>
      <c r="O225" s="9">
        <f t="shared" si="18"/>
        <v>0</v>
      </c>
      <c r="P225">
        <f t="shared" si="19"/>
        <v>0</v>
      </c>
      <c r="Q225" t="str">
        <f t="shared" si="20"/>
        <v>film &amp; video</v>
      </c>
      <c r="R225" t="str">
        <f t="shared" si="23"/>
        <v>drama</v>
      </c>
      <c r="S225" s="10">
        <f t="shared" si="21"/>
        <v>42482.048032407409</v>
      </c>
      <c r="T225" s="10">
        <f t="shared" si="22"/>
        <v>42512.045138888891</v>
      </c>
    </row>
    <row r="226" spans="1:20" ht="58.3" x14ac:dyDescent="0.4">
      <c r="A226">
        <v>224</v>
      </c>
      <c r="B226" s="3" t="s">
        <v>226</v>
      </c>
      <c r="C226" s="3" t="s">
        <v>4334</v>
      </c>
      <c r="D226">
        <v>6000000</v>
      </c>
      <c r="E226">
        <v>0</v>
      </c>
      <c r="F226" t="s">
        <v>8221</v>
      </c>
      <c r="G226" t="s">
        <v>8226</v>
      </c>
      <c r="H226" t="s">
        <v>8248</v>
      </c>
      <c r="I226">
        <v>1436506726</v>
      </c>
      <c r="J226">
        <v>1431322726</v>
      </c>
      <c r="K226" t="b">
        <v>0</v>
      </c>
      <c r="L226">
        <v>0</v>
      </c>
      <c r="M226" t="b">
        <v>0</v>
      </c>
      <c r="N226" t="s">
        <v>8268</v>
      </c>
      <c r="O226" s="9">
        <f t="shared" si="18"/>
        <v>0</v>
      </c>
      <c r="P226">
        <f t="shared" si="19"/>
        <v>0</v>
      </c>
      <c r="Q226" t="str">
        <f t="shared" si="20"/>
        <v>film &amp; video</v>
      </c>
      <c r="R226" t="str">
        <f t="shared" si="23"/>
        <v>drama</v>
      </c>
      <c r="S226" s="10">
        <f t="shared" si="21"/>
        <v>42135.235254629632</v>
      </c>
      <c r="T226" s="10">
        <f t="shared" si="22"/>
        <v>42195.235254629632</v>
      </c>
    </row>
    <row r="227" spans="1:20" ht="43.75" x14ac:dyDescent="0.4">
      <c r="A227">
        <v>225</v>
      </c>
      <c r="B227" s="3" t="s">
        <v>227</v>
      </c>
      <c r="C227" s="3" t="s">
        <v>4335</v>
      </c>
      <c r="D227">
        <v>200</v>
      </c>
      <c r="E227">
        <v>0</v>
      </c>
      <c r="F227" t="s">
        <v>8221</v>
      </c>
      <c r="G227" t="s">
        <v>8224</v>
      </c>
      <c r="H227" t="s">
        <v>8246</v>
      </c>
      <c r="I227">
        <v>1460153054</v>
      </c>
      <c r="J227">
        <v>1457564654</v>
      </c>
      <c r="K227" t="b">
        <v>0</v>
      </c>
      <c r="L227">
        <v>0</v>
      </c>
      <c r="M227" t="b">
        <v>0</v>
      </c>
      <c r="N227" t="s">
        <v>8268</v>
      </c>
      <c r="O227" s="9">
        <f t="shared" si="18"/>
        <v>0</v>
      </c>
      <c r="P227">
        <f t="shared" si="19"/>
        <v>0</v>
      </c>
      <c r="Q227" t="str">
        <f t="shared" si="20"/>
        <v>film &amp; video</v>
      </c>
      <c r="R227" t="str">
        <f t="shared" si="23"/>
        <v>drama</v>
      </c>
      <c r="S227" s="10">
        <f t="shared" si="21"/>
        <v>42438.961273148147</v>
      </c>
      <c r="T227" s="10">
        <f t="shared" si="22"/>
        <v>42468.919606481482</v>
      </c>
    </row>
    <row r="228" spans="1:20" ht="43.75" x14ac:dyDescent="0.4">
      <c r="A228">
        <v>226</v>
      </c>
      <c r="B228" s="3" t="s">
        <v>228</v>
      </c>
      <c r="C228" s="3" t="s">
        <v>4336</v>
      </c>
      <c r="D228">
        <v>29000</v>
      </c>
      <c r="E228">
        <v>250</v>
      </c>
      <c r="F228" t="s">
        <v>8221</v>
      </c>
      <c r="G228" t="s">
        <v>8225</v>
      </c>
      <c r="H228" t="s">
        <v>8247</v>
      </c>
      <c r="I228">
        <v>1433064540</v>
      </c>
      <c r="J228">
        <v>1428854344</v>
      </c>
      <c r="K228" t="b">
        <v>0</v>
      </c>
      <c r="L228">
        <v>2</v>
      </c>
      <c r="M228" t="b">
        <v>0</v>
      </c>
      <c r="N228" t="s">
        <v>8268</v>
      </c>
      <c r="O228" s="9">
        <f t="shared" si="18"/>
        <v>8.6206896551724137E-3</v>
      </c>
      <c r="P228">
        <f t="shared" si="19"/>
        <v>125</v>
      </c>
      <c r="Q228" t="str">
        <f t="shared" si="20"/>
        <v>film &amp; video</v>
      </c>
      <c r="R228" t="str">
        <f t="shared" si="23"/>
        <v>drama</v>
      </c>
      <c r="S228" s="10">
        <f t="shared" si="21"/>
        <v>42106.666018518517</v>
      </c>
      <c r="T228" s="10">
        <f t="shared" si="22"/>
        <v>42155.395138888889</v>
      </c>
    </row>
    <row r="229" spans="1:20" ht="43.75" x14ac:dyDescent="0.4">
      <c r="A229">
        <v>227</v>
      </c>
      <c r="B229" s="3" t="s">
        <v>229</v>
      </c>
      <c r="C229" s="3" t="s">
        <v>4337</v>
      </c>
      <c r="D229">
        <v>28000</v>
      </c>
      <c r="E229">
        <v>0</v>
      </c>
      <c r="F229" t="s">
        <v>8221</v>
      </c>
      <c r="G229" t="s">
        <v>8224</v>
      </c>
      <c r="H229" t="s">
        <v>8246</v>
      </c>
      <c r="I229">
        <v>1436477241</v>
      </c>
      <c r="J229">
        <v>1433885241</v>
      </c>
      <c r="K229" t="b">
        <v>0</v>
      </c>
      <c r="L229">
        <v>0</v>
      </c>
      <c r="M229" t="b">
        <v>0</v>
      </c>
      <c r="N229" t="s">
        <v>8268</v>
      </c>
      <c r="O229" s="9">
        <f t="shared" si="18"/>
        <v>0</v>
      </c>
      <c r="P229">
        <f t="shared" si="19"/>
        <v>0</v>
      </c>
      <c r="Q229" t="str">
        <f t="shared" si="20"/>
        <v>film &amp; video</v>
      </c>
      <c r="R229" t="str">
        <f t="shared" si="23"/>
        <v>drama</v>
      </c>
      <c r="S229" s="10">
        <f t="shared" si="21"/>
        <v>42164.893993055557</v>
      </c>
      <c r="T229" s="10">
        <f t="shared" si="22"/>
        <v>42194.893993055557</v>
      </c>
    </row>
    <row r="230" spans="1:20" ht="29.15" x14ac:dyDescent="0.4">
      <c r="A230">
        <v>228</v>
      </c>
      <c r="B230" s="3" t="s">
        <v>230</v>
      </c>
      <c r="C230" s="3" t="s">
        <v>4338</v>
      </c>
      <c r="D230">
        <v>8000</v>
      </c>
      <c r="E230">
        <v>0</v>
      </c>
      <c r="F230" t="s">
        <v>8221</v>
      </c>
      <c r="G230" t="s">
        <v>8225</v>
      </c>
      <c r="H230" t="s">
        <v>8247</v>
      </c>
      <c r="I230">
        <v>1433176105</v>
      </c>
      <c r="J230">
        <v>1427992105</v>
      </c>
      <c r="K230" t="b">
        <v>0</v>
      </c>
      <c r="L230">
        <v>0</v>
      </c>
      <c r="M230" t="b">
        <v>0</v>
      </c>
      <c r="N230" t="s">
        <v>8268</v>
      </c>
      <c r="O230" s="9">
        <f t="shared" si="18"/>
        <v>0</v>
      </c>
      <c r="P230">
        <f t="shared" si="19"/>
        <v>0</v>
      </c>
      <c r="Q230" t="str">
        <f t="shared" si="20"/>
        <v>film &amp; video</v>
      </c>
      <c r="R230" t="str">
        <f t="shared" si="23"/>
        <v>drama</v>
      </c>
      <c r="S230" s="10">
        <f t="shared" si="21"/>
        <v>42096.686400462961</v>
      </c>
      <c r="T230" s="10">
        <f t="shared" si="22"/>
        <v>42156.686400462961</v>
      </c>
    </row>
    <row r="231" spans="1:20" ht="43.75" x14ac:dyDescent="0.4">
      <c r="A231">
        <v>229</v>
      </c>
      <c r="B231" s="3" t="s">
        <v>231</v>
      </c>
      <c r="C231" s="3" t="s">
        <v>4339</v>
      </c>
      <c r="D231">
        <v>3000</v>
      </c>
      <c r="E231">
        <v>0</v>
      </c>
      <c r="F231" t="s">
        <v>8221</v>
      </c>
      <c r="G231" t="s">
        <v>8236</v>
      </c>
      <c r="H231" t="s">
        <v>8249</v>
      </c>
      <c r="I231">
        <v>1455402297</v>
      </c>
      <c r="J231">
        <v>1452810297</v>
      </c>
      <c r="K231" t="b">
        <v>0</v>
      </c>
      <c r="L231">
        <v>0</v>
      </c>
      <c r="M231" t="b">
        <v>0</v>
      </c>
      <c r="N231" t="s">
        <v>8268</v>
      </c>
      <c r="O231" s="9">
        <f t="shared" si="18"/>
        <v>0</v>
      </c>
      <c r="P231">
        <f t="shared" si="19"/>
        <v>0</v>
      </c>
      <c r="Q231" t="str">
        <f t="shared" si="20"/>
        <v>film &amp; video</v>
      </c>
      <c r="R231" t="str">
        <f t="shared" si="23"/>
        <v>drama</v>
      </c>
      <c r="S231" s="10">
        <f t="shared" si="21"/>
        <v>42383.933993055558</v>
      </c>
      <c r="T231" s="10">
        <f t="shared" si="22"/>
        <v>42413.933993055558</v>
      </c>
    </row>
    <row r="232" spans="1:20" ht="43.75" x14ac:dyDescent="0.4">
      <c r="A232">
        <v>230</v>
      </c>
      <c r="B232" s="3" t="s">
        <v>232</v>
      </c>
      <c r="C232" s="3" t="s">
        <v>4340</v>
      </c>
      <c r="D232">
        <v>15000</v>
      </c>
      <c r="E232">
        <v>60</v>
      </c>
      <c r="F232" t="s">
        <v>8221</v>
      </c>
      <c r="G232" t="s">
        <v>8224</v>
      </c>
      <c r="H232" t="s">
        <v>8246</v>
      </c>
      <c r="I232">
        <v>1433443151</v>
      </c>
      <c r="J232">
        <v>1430851151</v>
      </c>
      <c r="K232" t="b">
        <v>0</v>
      </c>
      <c r="L232">
        <v>2</v>
      </c>
      <c r="M232" t="b">
        <v>0</v>
      </c>
      <c r="N232" t="s">
        <v>8268</v>
      </c>
      <c r="O232" s="9">
        <f t="shared" si="18"/>
        <v>4.0000000000000001E-3</v>
      </c>
      <c r="P232">
        <f t="shared" si="19"/>
        <v>30</v>
      </c>
      <c r="Q232" t="str">
        <f t="shared" si="20"/>
        <v>film &amp; video</v>
      </c>
      <c r="R232" t="str">
        <f t="shared" si="23"/>
        <v>drama</v>
      </c>
      <c r="S232" s="10">
        <f t="shared" si="21"/>
        <v>42129.777210648142</v>
      </c>
      <c r="T232" s="10">
        <f t="shared" si="22"/>
        <v>42159.777210648142</v>
      </c>
    </row>
    <row r="233" spans="1:20" ht="43.75" x14ac:dyDescent="0.4">
      <c r="A233">
        <v>231</v>
      </c>
      <c r="B233" s="3" t="s">
        <v>233</v>
      </c>
      <c r="C233" s="3" t="s">
        <v>4341</v>
      </c>
      <c r="D233">
        <v>1500000</v>
      </c>
      <c r="E233">
        <v>0</v>
      </c>
      <c r="F233" t="s">
        <v>8221</v>
      </c>
      <c r="G233" t="s">
        <v>8224</v>
      </c>
      <c r="H233" t="s">
        <v>8246</v>
      </c>
      <c r="I233">
        <v>1451775651</v>
      </c>
      <c r="J233">
        <v>1449183651</v>
      </c>
      <c r="K233" t="b">
        <v>0</v>
      </c>
      <c r="L233">
        <v>0</v>
      </c>
      <c r="M233" t="b">
        <v>0</v>
      </c>
      <c r="N233" t="s">
        <v>8268</v>
      </c>
      <c r="O233" s="9">
        <f t="shared" si="18"/>
        <v>0</v>
      </c>
      <c r="P233">
        <f t="shared" si="19"/>
        <v>0</v>
      </c>
      <c r="Q233" t="str">
        <f t="shared" si="20"/>
        <v>film &amp; video</v>
      </c>
      <c r="R233" t="str">
        <f t="shared" si="23"/>
        <v>drama</v>
      </c>
      <c r="S233" s="10">
        <f t="shared" si="21"/>
        <v>42341.958923611113</v>
      </c>
      <c r="T233" s="10">
        <f t="shared" si="22"/>
        <v>42371.958923611113</v>
      </c>
    </row>
    <row r="234" spans="1:20" ht="43.75" x14ac:dyDescent="0.4">
      <c r="A234">
        <v>232</v>
      </c>
      <c r="B234" s="3" t="s">
        <v>234</v>
      </c>
      <c r="C234" s="3" t="s">
        <v>4342</v>
      </c>
      <c r="D234">
        <v>4000</v>
      </c>
      <c r="E234">
        <v>110</v>
      </c>
      <c r="F234" t="s">
        <v>8221</v>
      </c>
      <c r="G234" t="s">
        <v>8225</v>
      </c>
      <c r="H234" t="s">
        <v>8247</v>
      </c>
      <c r="I234">
        <v>1425066546</v>
      </c>
      <c r="J234">
        <v>1422474546</v>
      </c>
      <c r="K234" t="b">
        <v>0</v>
      </c>
      <c r="L234">
        <v>7</v>
      </c>
      <c r="M234" t="b">
        <v>0</v>
      </c>
      <c r="N234" t="s">
        <v>8268</v>
      </c>
      <c r="O234" s="9">
        <f t="shared" si="18"/>
        <v>2.75E-2</v>
      </c>
      <c r="P234">
        <f t="shared" si="19"/>
        <v>15.714285714285714</v>
      </c>
      <c r="Q234" t="str">
        <f t="shared" si="20"/>
        <v>film &amp; video</v>
      </c>
      <c r="R234" t="str">
        <f t="shared" si="23"/>
        <v>drama</v>
      </c>
      <c r="S234" s="10">
        <f t="shared" si="21"/>
        <v>42032.82576388889</v>
      </c>
      <c r="T234" s="10">
        <f t="shared" si="22"/>
        <v>42062.82576388889</v>
      </c>
    </row>
    <row r="235" spans="1:20" ht="43.75" x14ac:dyDescent="0.4">
      <c r="A235">
        <v>233</v>
      </c>
      <c r="B235" s="3" t="s">
        <v>235</v>
      </c>
      <c r="C235" s="3" t="s">
        <v>4343</v>
      </c>
      <c r="D235">
        <v>350000</v>
      </c>
      <c r="E235">
        <v>0</v>
      </c>
      <c r="F235" t="s">
        <v>8221</v>
      </c>
      <c r="G235" t="s">
        <v>8224</v>
      </c>
      <c r="H235" t="s">
        <v>8246</v>
      </c>
      <c r="I235">
        <v>1475185972</v>
      </c>
      <c r="J235">
        <v>1472593972</v>
      </c>
      <c r="K235" t="b">
        <v>0</v>
      </c>
      <c r="L235">
        <v>0</v>
      </c>
      <c r="M235" t="b">
        <v>0</v>
      </c>
      <c r="N235" t="s">
        <v>8268</v>
      </c>
      <c r="O235" s="9">
        <f t="shared" si="18"/>
        <v>0</v>
      </c>
      <c r="P235">
        <f t="shared" si="19"/>
        <v>0</v>
      </c>
      <c r="Q235" t="str">
        <f t="shared" si="20"/>
        <v>film &amp; video</v>
      </c>
      <c r="R235" t="str">
        <f t="shared" si="23"/>
        <v>drama</v>
      </c>
      <c r="S235" s="10">
        <f t="shared" si="21"/>
        <v>42612.911712962959</v>
      </c>
      <c r="T235" s="10">
        <f t="shared" si="22"/>
        <v>42642.911712962959</v>
      </c>
    </row>
    <row r="236" spans="1:20" ht="43.75" x14ac:dyDescent="0.4">
      <c r="A236">
        <v>234</v>
      </c>
      <c r="B236" s="3" t="s">
        <v>236</v>
      </c>
      <c r="C236" s="3" t="s">
        <v>4344</v>
      </c>
      <c r="D236">
        <v>1000</v>
      </c>
      <c r="E236">
        <v>401</v>
      </c>
      <c r="F236" t="s">
        <v>8221</v>
      </c>
      <c r="G236" t="s">
        <v>8224</v>
      </c>
      <c r="H236" t="s">
        <v>8246</v>
      </c>
      <c r="I236">
        <v>1434847859</v>
      </c>
      <c r="J236">
        <v>1431391859</v>
      </c>
      <c r="K236" t="b">
        <v>0</v>
      </c>
      <c r="L236">
        <v>5</v>
      </c>
      <c r="M236" t="b">
        <v>0</v>
      </c>
      <c r="N236" t="s">
        <v>8268</v>
      </c>
      <c r="O236" s="9">
        <f t="shared" si="18"/>
        <v>0.40100000000000002</v>
      </c>
      <c r="P236">
        <f t="shared" si="19"/>
        <v>80.2</v>
      </c>
      <c r="Q236" t="str">
        <f t="shared" si="20"/>
        <v>film &amp; video</v>
      </c>
      <c r="R236" t="str">
        <f t="shared" si="23"/>
        <v>drama</v>
      </c>
      <c r="S236" s="10">
        <f t="shared" si="21"/>
        <v>42136.035405092596</v>
      </c>
      <c r="T236" s="10">
        <f t="shared" si="22"/>
        <v>42176.035405092596</v>
      </c>
    </row>
    <row r="237" spans="1:20" ht="43.75" x14ac:dyDescent="0.4">
      <c r="A237">
        <v>235</v>
      </c>
      <c r="B237" s="3" t="s">
        <v>237</v>
      </c>
      <c r="C237" s="3" t="s">
        <v>4345</v>
      </c>
      <c r="D237">
        <v>10000</v>
      </c>
      <c r="E237">
        <v>0</v>
      </c>
      <c r="F237" t="s">
        <v>8221</v>
      </c>
      <c r="G237" t="s">
        <v>8224</v>
      </c>
      <c r="H237" t="s">
        <v>8246</v>
      </c>
      <c r="I237">
        <v>1436478497</v>
      </c>
      <c r="J237">
        <v>1433886497</v>
      </c>
      <c r="K237" t="b">
        <v>0</v>
      </c>
      <c r="L237">
        <v>0</v>
      </c>
      <c r="M237" t="b">
        <v>0</v>
      </c>
      <c r="N237" t="s">
        <v>8268</v>
      </c>
      <c r="O237" s="9">
        <f t="shared" si="18"/>
        <v>0</v>
      </c>
      <c r="P237">
        <f t="shared" si="19"/>
        <v>0</v>
      </c>
      <c r="Q237" t="str">
        <f t="shared" si="20"/>
        <v>film &amp; video</v>
      </c>
      <c r="R237" t="str">
        <f t="shared" si="23"/>
        <v>drama</v>
      </c>
      <c r="S237" s="10">
        <f t="shared" si="21"/>
        <v>42164.908530092594</v>
      </c>
      <c r="T237" s="10">
        <f t="shared" si="22"/>
        <v>42194.908530092594</v>
      </c>
    </row>
    <row r="238" spans="1:20" ht="43.75" x14ac:dyDescent="0.4">
      <c r="A238">
        <v>236</v>
      </c>
      <c r="B238" s="3" t="s">
        <v>238</v>
      </c>
      <c r="C238" s="3" t="s">
        <v>4346</v>
      </c>
      <c r="D238">
        <v>150000</v>
      </c>
      <c r="E238">
        <v>0</v>
      </c>
      <c r="F238" t="s">
        <v>8221</v>
      </c>
      <c r="G238" t="s">
        <v>8224</v>
      </c>
      <c r="H238" t="s">
        <v>8246</v>
      </c>
      <c r="I238">
        <v>1451952000</v>
      </c>
      <c r="J238">
        <v>1447380099</v>
      </c>
      <c r="K238" t="b">
        <v>0</v>
      </c>
      <c r="L238">
        <v>0</v>
      </c>
      <c r="M238" t="b">
        <v>0</v>
      </c>
      <c r="N238" t="s">
        <v>8268</v>
      </c>
      <c r="O238" s="9">
        <f t="shared" si="18"/>
        <v>0</v>
      </c>
      <c r="P238">
        <f t="shared" si="19"/>
        <v>0</v>
      </c>
      <c r="Q238" t="str">
        <f t="shared" si="20"/>
        <v>film &amp; video</v>
      </c>
      <c r="R238" t="str">
        <f t="shared" si="23"/>
        <v>drama</v>
      </c>
      <c r="S238" s="10">
        <f t="shared" si="21"/>
        <v>42321.08447916666</v>
      </c>
      <c r="T238" s="10">
        <f t="shared" si="22"/>
        <v>42374</v>
      </c>
    </row>
    <row r="239" spans="1:20" ht="29.15" x14ac:dyDescent="0.4">
      <c r="A239">
        <v>237</v>
      </c>
      <c r="B239" s="3" t="s">
        <v>239</v>
      </c>
      <c r="C239" s="3" t="s">
        <v>4347</v>
      </c>
      <c r="D239">
        <v>15000</v>
      </c>
      <c r="E239">
        <v>50</v>
      </c>
      <c r="F239" t="s">
        <v>8221</v>
      </c>
      <c r="G239" t="s">
        <v>8224</v>
      </c>
      <c r="H239" t="s">
        <v>8246</v>
      </c>
      <c r="I239">
        <v>1457445069</v>
      </c>
      <c r="J239">
        <v>1452261069</v>
      </c>
      <c r="K239" t="b">
        <v>0</v>
      </c>
      <c r="L239">
        <v>1</v>
      </c>
      <c r="M239" t="b">
        <v>0</v>
      </c>
      <c r="N239" t="s">
        <v>8268</v>
      </c>
      <c r="O239" s="9">
        <f t="shared" si="18"/>
        <v>3.3333333333333335E-3</v>
      </c>
      <c r="P239">
        <f t="shared" si="19"/>
        <v>50</v>
      </c>
      <c r="Q239" t="str">
        <f t="shared" si="20"/>
        <v>film &amp; video</v>
      </c>
      <c r="R239" t="str">
        <f t="shared" si="23"/>
        <v>drama</v>
      </c>
      <c r="S239" s="10">
        <f t="shared" si="21"/>
        <v>42377.577187499999</v>
      </c>
      <c r="T239" s="10">
        <f t="shared" si="22"/>
        <v>42437.577187499999</v>
      </c>
    </row>
    <row r="240" spans="1:20" ht="43.75" x14ac:dyDescent="0.4">
      <c r="A240">
        <v>238</v>
      </c>
      <c r="B240" s="3" t="s">
        <v>240</v>
      </c>
      <c r="C240" s="3" t="s">
        <v>4348</v>
      </c>
      <c r="D240">
        <v>26000</v>
      </c>
      <c r="E240">
        <v>0</v>
      </c>
      <c r="F240" t="s">
        <v>8221</v>
      </c>
      <c r="G240" t="s">
        <v>8224</v>
      </c>
      <c r="H240" t="s">
        <v>8246</v>
      </c>
      <c r="I240">
        <v>1483088400</v>
      </c>
      <c r="J240">
        <v>1481324760</v>
      </c>
      <c r="K240" t="b">
        <v>0</v>
      </c>
      <c r="L240">
        <v>0</v>
      </c>
      <c r="M240" t="b">
        <v>0</v>
      </c>
      <c r="N240" t="s">
        <v>8268</v>
      </c>
      <c r="O240" s="9">
        <f t="shared" si="18"/>
        <v>0</v>
      </c>
      <c r="P240">
        <f t="shared" si="19"/>
        <v>0</v>
      </c>
      <c r="Q240" t="str">
        <f t="shared" si="20"/>
        <v>film &amp; video</v>
      </c>
      <c r="R240" t="str">
        <f t="shared" si="23"/>
        <v>drama</v>
      </c>
      <c r="S240" s="10">
        <f t="shared" si="21"/>
        <v>42713.962499999994</v>
      </c>
      <c r="T240" s="10">
        <f t="shared" si="22"/>
        <v>42734.375</v>
      </c>
    </row>
    <row r="241" spans="1:20" ht="43.75" x14ac:dyDescent="0.4">
      <c r="A241">
        <v>239</v>
      </c>
      <c r="B241" s="3" t="s">
        <v>241</v>
      </c>
      <c r="C241" s="3" t="s">
        <v>4349</v>
      </c>
      <c r="D241">
        <v>1000</v>
      </c>
      <c r="E241">
        <v>250</v>
      </c>
      <c r="F241" t="s">
        <v>8221</v>
      </c>
      <c r="G241" t="s">
        <v>8226</v>
      </c>
      <c r="H241" t="s">
        <v>8248</v>
      </c>
      <c r="I241">
        <v>1446984000</v>
      </c>
      <c r="J241">
        <v>1445308730</v>
      </c>
      <c r="K241" t="b">
        <v>0</v>
      </c>
      <c r="L241">
        <v>5</v>
      </c>
      <c r="M241" t="b">
        <v>0</v>
      </c>
      <c r="N241" t="s">
        <v>8268</v>
      </c>
      <c r="O241" s="9">
        <f t="shared" si="18"/>
        <v>0.25</v>
      </c>
      <c r="P241">
        <f t="shared" si="19"/>
        <v>50</v>
      </c>
      <c r="Q241" t="str">
        <f t="shared" si="20"/>
        <v>film &amp; video</v>
      </c>
      <c r="R241" t="str">
        <f t="shared" si="23"/>
        <v>drama</v>
      </c>
      <c r="S241" s="10">
        <f t="shared" si="21"/>
        <v>42297.110300925924</v>
      </c>
      <c r="T241" s="10">
        <f t="shared" si="22"/>
        <v>42316.5</v>
      </c>
    </row>
    <row r="242" spans="1:20" ht="58.3" x14ac:dyDescent="0.4">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9">
        <f t="shared" si="18"/>
        <v>1.0763413333333334</v>
      </c>
      <c r="P242">
        <f t="shared" si="19"/>
        <v>117.84759124087591</v>
      </c>
      <c r="Q242" t="str">
        <f t="shared" si="20"/>
        <v>film &amp; video</v>
      </c>
      <c r="R242" t="str">
        <f t="shared" si="23"/>
        <v>documentary</v>
      </c>
      <c r="S242" s="10">
        <f t="shared" si="21"/>
        <v>41354.708460648151</v>
      </c>
      <c r="T242" s="10">
        <f t="shared" si="22"/>
        <v>41399.708460648151</v>
      </c>
    </row>
    <row r="243" spans="1:20" ht="43.75" x14ac:dyDescent="0.4">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9">
        <f t="shared" si="18"/>
        <v>1.1263736263736264</v>
      </c>
      <c r="P243">
        <f t="shared" si="19"/>
        <v>109.04255319148936</v>
      </c>
      <c r="Q243" t="str">
        <f t="shared" si="20"/>
        <v>film &amp; video</v>
      </c>
      <c r="R243" t="str">
        <f t="shared" si="23"/>
        <v>documentary</v>
      </c>
      <c r="S243" s="10">
        <f t="shared" si="21"/>
        <v>41949.697962962964</v>
      </c>
      <c r="T243" s="10">
        <f t="shared" si="22"/>
        <v>41994.697962962964</v>
      </c>
    </row>
    <row r="244" spans="1:20" ht="43.75" x14ac:dyDescent="0.4">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9">
        <f t="shared" si="18"/>
        <v>1.1346153846153846</v>
      </c>
      <c r="P244">
        <f t="shared" si="19"/>
        <v>73.019801980198025</v>
      </c>
      <c r="Q244" t="str">
        <f t="shared" si="20"/>
        <v>film &amp; video</v>
      </c>
      <c r="R244" t="str">
        <f t="shared" si="23"/>
        <v>documentary</v>
      </c>
      <c r="S244" s="10">
        <f t="shared" si="21"/>
        <v>40862.492939814816</v>
      </c>
      <c r="T244" s="10">
        <f t="shared" si="22"/>
        <v>40897.492939814816</v>
      </c>
    </row>
    <row r="245" spans="1:20" ht="43.75" x14ac:dyDescent="0.4">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9">
        <f t="shared" si="18"/>
        <v>1.0259199999999999</v>
      </c>
      <c r="P245">
        <f t="shared" si="19"/>
        <v>78.195121951219505</v>
      </c>
      <c r="Q245" t="str">
        <f t="shared" si="20"/>
        <v>film &amp; video</v>
      </c>
      <c r="R245" t="str">
        <f t="shared" si="23"/>
        <v>documentary</v>
      </c>
      <c r="S245" s="10">
        <f t="shared" si="21"/>
        <v>41662.047500000001</v>
      </c>
      <c r="T245" s="10">
        <f t="shared" si="22"/>
        <v>41692.047500000001</v>
      </c>
    </row>
    <row r="246" spans="1:20" ht="58.3" x14ac:dyDescent="0.4">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9">
        <f t="shared" si="18"/>
        <v>1.1375714285714287</v>
      </c>
      <c r="P246">
        <f t="shared" si="19"/>
        <v>47.398809523809526</v>
      </c>
      <c r="Q246" t="str">
        <f t="shared" si="20"/>
        <v>film &amp; video</v>
      </c>
      <c r="R246" t="str">
        <f t="shared" si="23"/>
        <v>documentary</v>
      </c>
      <c r="S246" s="10">
        <f t="shared" si="21"/>
        <v>40213.323599537034</v>
      </c>
      <c r="T246" s="10">
        <f t="shared" si="22"/>
        <v>40253.29583333333</v>
      </c>
    </row>
    <row r="247" spans="1:20" ht="43.75" x14ac:dyDescent="0.4">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9">
        <f t="shared" si="18"/>
        <v>1.0371999999999999</v>
      </c>
      <c r="P247">
        <f t="shared" si="19"/>
        <v>54.020833333333336</v>
      </c>
      <c r="Q247" t="str">
        <f t="shared" si="20"/>
        <v>film &amp; video</v>
      </c>
      <c r="R247" t="str">
        <f t="shared" si="23"/>
        <v>documentary</v>
      </c>
      <c r="S247" s="10">
        <f t="shared" si="21"/>
        <v>41107.053067129629</v>
      </c>
      <c r="T247" s="10">
        <f t="shared" si="22"/>
        <v>41137.053067129629</v>
      </c>
    </row>
    <row r="248" spans="1:20" ht="43.75" x14ac:dyDescent="0.4">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9">
        <f t="shared" si="18"/>
        <v>3.0546000000000002</v>
      </c>
      <c r="P248">
        <f t="shared" si="19"/>
        <v>68.488789237668158</v>
      </c>
      <c r="Q248" t="str">
        <f t="shared" si="20"/>
        <v>film &amp; video</v>
      </c>
      <c r="R248" t="str">
        <f t="shared" si="23"/>
        <v>documentary</v>
      </c>
      <c r="S248" s="10">
        <f t="shared" si="21"/>
        <v>40480.363483796296</v>
      </c>
      <c r="T248" s="10">
        <f t="shared" si="22"/>
        <v>40530.405150462961</v>
      </c>
    </row>
    <row r="249" spans="1:20" ht="58.3" x14ac:dyDescent="0.4">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9">
        <f t="shared" si="18"/>
        <v>1.341</v>
      </c>
      <c r="P249">
        <f t="shared" si="19"/>
        <v>108.14516129032258</v>
      </c>
      <c r="Q249" t="str">
        <f t="shared" si="20"/>
        <v>film &amp; video</v>
      </c>
      <c r="R249" t="str">
        <f t="shared" si="23"/>
        <v>documentary</v>
      </c>
      <c r="S249" s="10">
        <f t="shared" si="21"/>
        <v>40430.604328703703</v>
      </c>
      <c r="T249" s="10">
        <f t="shared" si="22"/>
        <v>40467.152083333334</v>
      </c>
    </row>
    <row r="250" spans="1:20" ht="43.75" x14ac:dyDescent="0.4">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9">
        <f t="shared" si="18"/>
        <v>1.0133294117647058</v>
      </c>
      <c r="P250">
        <f t="shared" si="19"/>
        <v>589.95205479452056</v>
      </c>
      <c r="Q250" t="str">
        <f t="shared" si="20"/>
        <v>film &amp; video</v>
      </c>
      <c r="R250" t="str">
        <f t="shared" si="23"/>
        <v>documentary</v>
      </c>
      <c r="S250" s="10">
        <f t="shared" si="21"/>
        <v>40870.774409722224</v>
      </c>
      <c r="T250" s="10">
        <f t="shared" si="22"/>
        <v>40915.774409722224</v>
      </c>
    </row>
    <row r="251" spans="1:20" ht="58.3" x14ac:dyDescent="0.4">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9">
        <f t="shared" si="18"/>
        <v>1.1292</v>
      </c>
      <c r="P251">
        <f t="shared" si="19"/>
        <v>48.051063829787232</v>
      </c>
      <c r="Q251" t="str">
        <f t="shared" si="20"/>
        <v>film &amp; video</v>
      </c>
      <c r="R251" t="str">
        <f t="shared" si="23"/>
        <v>documentary</v>
      </c>
      <c r="S251" s="10">
        <f t="shared" si="21"/>
        <v>40332.923842592594</v>
      </c>
      <c r="T251" s="10">
        <f t="shared" si="22"/>
        <v>40412.736111111109</v>
      </c>
    </row>
    <row r="252" spans="1:20" ht="43.75" x14ac:dyDescent="0.4">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9">
        <f t="shared" si="18"/>
        <v>1.0558333333333334</v>
      </c>
      <c r="P252">
        <f t="shared" si="19"/>
        <v>72.482837528604122</v>
      </c>
      <c r="Q252" t="str">
        <f t="shared" si="20"/>
        <v>film &amp; video</v>
      </c>
      <c r="R252" t="str">
        <f t="shared" si="23"/>
        <v>documentary</v>
      </c>
      <c r="S252" s="10">
        <f t="shared" si="21"/>
        <v>41401.565868055557</v>
      </c>
      <c r="T252" s="10">
        <f t="shared" si="22"/>
        <v>41431.565868055557</v>
      </c>
    </row>
    <row r="253" spans="1:20" ht="43.75" x14ac:dyDescent="0.4">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9">
        <f t="shared" si="18"/>
        <v>1.2557142857142858</v>
      </c>
      <c r="P253">
        <f t="shared" si="19"/>
        <v>57.077922077922075</v>
      </c>
      <c r="Q253" t="str">
        <f t="shared" si="20"/>
        <v>film &amp; video</v>
      </c>
      <c r="R253" t="str">
        <f t="shared" si="23"/>
        <v>documentary</v>
      </c>
      <c r="S253" s="10">
        <f t="shared" si="21"/>
        <v>41013.787569444445</v>
      </c>
      <c r="T253" s="10">
        <f t="shared" si="22"/>
        <v>41045.791666666664</v>
      </c>
    </row>
    <row r="254" spans="1:20" ht="43.75" x14ac:dyDescent="0.4">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9">
        <f t="shared" si="18"/>
        <v>1.8455999999999999</v>
      </c>
      <c r="P254">
        <f t="shared" si="19"/>
        <v>85.444444444444443</v>
      </c>
      <c r="Q254" t="str">
        <f t="shared" si="20"/>
        <v>film &amp; video</v>
      </c>
      <c r="R254" t="str">
        <f t="shared" si="23"/>
        <v>documentary</v>
      </c>
      <c r="S254" s="10">
        <f t="shared" si="21"/>
        <v>40266.662708333337</v>
      </c>
      <c r="T254" s="10">
        <f t="shared" si="22"/>
        <v>40330.165972222225</v>
      </c>
    </row>
    <row r="255" spans="1:20" ht="58.3" x14ac:dyDescent="0.4">
      <c r="A255">
        <v>253</v>
      </c>
      <c r="B255" s="3" t="s">
        <v>254</v>
      </c>
      <c r="C255" s="3" t="s">
        <v>4363</v>
      </c>
      <c r="D255">
        <v>1500</v>
      </c>
      <c r="E255">
        <v>1511</v>
      </c>
      <c r="F255" t="s">
        <v>8219</v>
      </c>
      <c r="G255" t="s">
        <v>8224</v>
      </c>
      <c r="H255" t="s">
        <v>8246</v>
      </c>
      <c r="I255">
        <v>1329320235</v>
      </c>
      <c r="J255">
        <v>1326728235</v>
      </c>
      <c r="K255" t="b">
        <v>1</v>
      </c>
      <c r="L255">
        <v>7</v>
      </c>
      <c r="M255" t="b">
        <v>1</v>
      </c>
      <c r="N255" t="s">
        <v>8269</v>
      </c>
      <c r="O255" s="9">
        <f t="shared" si="18"/>
        <v>1.0073333333333334</v>
      </c>
      <c r="P255">
        <f t="shared" si="19"/>
        <v>215.85714285714286</v>
      </c>
      <c r="Q255" t="str">
        <f t="shared" si="20"/>
        <v>film &amp; video</v>
      </c>
      <c r="R255" t="str">
        <f t="shared" si="23"/>
        <v>documentary</v>
      </c>
      <c r="S255" s="10">
        <f t="shared" si="21"/>
        <v>40924.650868055556</v>
      </c>
      <c r="T255" s="10">
        <f t="shared" si="22"/>
        <v>40954.650868055556</v>
      </c>
    </row>
    <row r="256" spans="1:20" ht="43.75" x14ac:dyDescent="0.4">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9">
        <f t="shared" si="18"/>
        <v>1.1694724999999999</v>
      </c>
      <c r="P256">
        <f t="shared" si="19"/>
        <v>89.38643312101911</v>
      </c>
      <c r="Q256" t="str">
        <f t="shared" si="20"/>
        <v>film &amp; video</v>
      </c>
      <c r="R256" t="str">
        <f t="shared" si="23"/>
        <v>documentary</v>
      </c>
      <c r="S256" s="10">
        <f t="shared" si="21"/>
        <v>42263.952662037031</v>
      </c>
      <c r="T256" s="10">
        <f t="shared" si="22"/>
        <v>42294.083333333328</v>
      </c>
    </row>
    <row r="257" spans="1:20" ht="29.15" x14ac:dyDescent="0.4">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9">
        <f t="shared" si="18"/>
        <v>1.0673325</v>
      </c>
      <c r="P257">
        <f t="shared" si="19"/>
        <v>45.418404255319146</v>
      </c>
      <c r="Q257" t="str">
        <f t="shared" si="20"/>
        <v>film &amp; video</v>
      </c>
      <c r="R257" t="str">
        <f t="shared" si="23"/>
        <v>documentary</v>
      </c>
      <c r="S257" s="10">
        <f t="shared" si="21"/>
        <v>40588.526412037041</v>
      </c>
      <c r="T257" s="10">
        <f t="shared" si="22"/>
        <v>40618.48474537037</v>
      </c>
    </row>
    <row r="258" spans="1:20" ht="43.75" x14ac:dyDescent="0.4">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9">
        <f t="shared" ref="O258:O321" si="24">E258/D258</f>
        <v>1.391</v>
      </c>
      <c r="P258">
        <f t="shared" ref="P258:P321" si="25">IFERROR(E258/L258,0)</f>
        <v>65.756363636363631</v>
      </c>
      <c r="Q258" t="str">
        <f t="shared" ref="Q258:Q321" si="26">LEFT(N258, FIND("/",N258) - 1)</f>
        <v>film &amp; video</v>
      </c>
      <c r="R258" t="str">
        <f t="shared" si="23"/>
        <v>documentary</v>
      </c>
      <c r="S258" s="10">
        <f t="shared" ref="S258:S321" si="27">(((J258/60)/60)/24) + DATE(1970,1,1)</f>
        <v>41319.769293981481</v>
      </c>
      <c r="T258" s="10">
        <f t="shared" ref="T258:T321" si="28">(((I258/60)/60)/24) + DATE(1970,1,1)</f>
        <v>41349.769293981481</v>
      </c>
    </row>
    <row r="259" spans="1:20" ht="43.75" x14ac:dyDescent="0.4">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9">
        <f t="shared" si="24"/>
        <v>1.0672648571428571</v>
      </c>
      <c r="P259">
        <f t="shared" si="25"/>
        <v>66.70405357142856</v>
      </c>
      <c r="Q259" t="str">
        <f t="shared" si="26"/>
        <v>film &amp; video</v>
      </c>
      <c r="R259" t="str">
        <f t="shared" ref="R259:R322" si="29">RIGHT(N259, LEN(N259) - FIND("/",N259))</f>
        <v>documentary</v>
      </c>
      <c r="S259" s="10">
        <f t="shared" si="27"/>
        <v>42479.626875000002</v>
      </c>
      <c r="T259" s="10">
        <f t="shared" si="28"/>
        <v>42509.626875000002</v>
      </c>
    </row>
    <row r="260" spans="1:20" ht="58.3" x14ac:dyDescent="0.4">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9">
        <f t="shared" si="24"/>
        <v>1.9114</v>
      </c>
      <c r="P260">
        <f t="shared" si="25"/>
        <v>83.345930232558146</v>
      </c>
      <c r="Q260" t="str">
        <f t="shared" si="26"/>
        <v>film &amp; video</v>
      </c>
      <c r="R260" t="str">
        <f t="shared" si="29"/>
        <v>documentary</v>
      </c>
      <c r="S260" s="10">
        <f t="shared" si="27"/>
        <v>40682.051689814813</v>
      </c>
      <c r="T260" s="10">
        <f t="shared" si="28"/>
        <v>40712.051689814813</v>
      </c>
    </row>
    <row r="261" spans="1:20" ht="58.3" x14ac:dyDescent="0.4">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9">
        <f t="shared" si="24"/>
        <v>1.3193789333333332</v>
      </c>
      <c r="P261">
        <f t="shared" si="25"/>
        <v>105.04609341825902</v>
      </c>
      <c r="Q261" t="str">
        <f t="shared" si="26"/>
        <v>film &amp; video</v>
      </c>
      <c r="R261" t="str">
        <f t="shared" si="29"/>
        <v>documentary</v>
      </c>
      <c r="S261" s="10">
        <f t="shared" si="27"/>
        <v>42072.738067129627</v>
      </c>
      <c r="T261" s="10">
        <f t="shared" si="28"/>
        <v>42102.738067129627</v>
      </c>
    </row>
    <row r="262" spans="1:20" ht="43.75" x14ac:dyDescent="0.4">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9">
        <f t="shared" si="24"/>
        <v>1.0640000000000001</v>
      </c>
      <c r="P262">
        <f t="shared" si="25"/>
        <v>120.90909090909091</v>
      </c>
      <c r="Q262" t="str">
        <f t="shared" si="26"/>
        <v>film &amp; video</v>
      </c>
      <c r="R262" t="str">
        <f t="shared" si="29"/>
        <v>documentary</v>
      </c>
      <c r="S262" s="10">
        <f t="shared" si="27"/>
        <v>40330.755543981482</v>
      </c>
      <c r="T262" s="10">
        <f t="shared" si="28"/>
        <v>40376.415972222225</v>
      </c>
    </row>
    <row r="263" spans="1:20" ht="29.15" x14ac:dyDescent="0.4">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9">
        <f t="shared" si="24"/>
        <v>1.0740000000000001</v>
      </c>
      <c r="P263">
        <f t="shared" si="25"/>
        <v>97.63636363636364</v>
      </c>
      <c r="Q263" t="str">
        <f t="shared" si="26"/>
        <v>film &amp; video</v>
      </c>
      <c r="R263" t="str">
        <f t="shared" si="29"/>
        <v>documentary</v>
      </c>
      <c r="S263" s="10">
        <f t="shared" si="27"/>
        <v>41017.885462962964</v>
      </c>
      <c r="T263" s="10">
        <f t="shared" si="28"/>
        <v>41067.621527777781</v>
      </c>
    </row>
    <row r="264" spans="1:20" ht="29.15" x14ac:dyDescent="0.4">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9">
        <f t="shared" si="24"/>
        <v>2.4</v>
      </c>
      <c r="P264">
        <f t="shared" si="25"/>
        <v>41.379310344827587</v>
      </c>
      <c r="Q264" t="str">
        <f t="shared" si="26"/>
        <v>film &amp; video</v>
      </c>
      <c r="R264" t="str">
        <f t="shared" si="29"/>
        <v>documentary</v>
      </c>
      <c r="S264" s="10">
        <f t="shared" si="27"/>
        <v>40555.24800925926</v>
      </c>
      <c r="T264" s="10">
        <f t="shared" si="28"/>
        <v>40600.24800925926</v>
      </c>
    </row>
    <row r="265" spans="1:20" ht="58.3" x14ac:dyDescent="0.4">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9">
        <f t="shared" si="24"/>
        <v>1.1808107999999999</v>
      </c>
      <c r="P265">
        <f t="shared" si="25"/>
        <v>30.654485981308412</v>
      </c>
      <c r="Q265" t="str">
        <f t="shared" si="26"/>
        <v>film &amp; video</v>
      </c>
      <c r="R265" t="str">
        <f t="shared" si="29"/>
        <v>documentary</v>
      </c>
      <c r="S265" s="10">
        <f t="shared" si="27"/>
        <v>41149.954791666663</v>
      </c>
      <c r="T265" s="10">
        <f t="shared" si="28"/>
        <v>41179.954791666663</v>
      </c>
    </row>
    <row r="266" spans="1:20" ht="58.3" x14ac:dyDescent="0.4">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9">
        <f t="shared" si="24"/>
        <v>1.1819999999999999</v>
      </c>
      <c r="P266">
        <f t="shared" si="25"/>
        <v>64.945054945054949</v>
      </c>
      <c r="Q266" t="str">
        <f t="shared" si="26"/>
        <v>film &amp; video</v>
      </c>
      <c r="R266" t="str">
        <f t="shared" si="29"/>
        <v>documentary</v>
      </c>
      <c r="S266" s="10">
        <f t="shared" si="27"/>
        <v>41010.620312500003</v>
      </c>
      <c r="T266" s="10">
        <f t="shared" si="28"/>
        <v>41040.620312500003</v>
      </c>
    </row>
    <row r="267" spans="1:20" ht="58.3" x14ac:dyDescent="0.4">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9">
        <f t="shared" si="24"/>
        <v>1.111</v>
      </c>
      <c r="P267">
        <f t="shared" si="25"/>
        <v>95.775862068965523</v>
      </c>
      <c r="Q267" t="str">
        <f t="shared" si="26"/>
        <v>film &amp; video</v>
      </c>
      <c r="R267" t="str">
        <f t="shared" si="29"/>
        <v>documentary</v>
      </c>
      <c r="S267" s="10">
        <f t="shared" si="27"/>
        <v>40267.245717592588</v>
      </c>
      <c r="T267" s="10">
        <f t="shared" si="28"/>
        <v>40308.844444444447</v>
      </c>
    </row>
    <row r="268" spans="1:20" ht="58.3" x14ac:dyDescent="0.4">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9">
        <f t="shared" si="24"/>
        <v>1.4550000000000001</v>
      </c>
      <c r="P268">
        <f t="shared" si="25"/>
        <v>40.416666666666664</v>
      </c>
      <c r="Q268" t="str">
        <f t="shared" si="26"/>
        <v>film &amp; video</v>
      </c>
      <c r="R268" t="str">
        <f t="shared" si="29"/>
        <v>documentary</v>
      </c>
      <c r="S268" s="10">
        <f t="shared" si="27"/>
        <v>40205.174849537041</v>
      </c>
      <c r="T268" s="10">
        <f t="shared" si="28"/>
        <v>40291.160416666666</v>
      </c>
    </row>
    <row r="269" spans="1:20" ht="43.75" x14ac:dyDescent="0.4">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9">
        <f t="shared" si="24"/>
        <v>1.3162883248730965</v>
      </c>
      <c r="P269">
        <f t="shared" si="25"/>
        <v>78.578424242424248</v>
      </c>
      <c r="Q269" t="str">
        <f t="shared" si="26"/>
        <v>film &amp; video</v>
      </c>
      <c r="R269" t="str">
        <f t="shared" si="29"/>
        <v>documentary</v>
      </c>
      <c r="S269" s="10">
        <f t="shared" si="27"/>
        <v>41785.452534722222</v>
      </c>
      <c r="T269" s="10">
        <f t="shared" si="28"/>
        <v>41815.452534722222</v>
      </c>
    </row>
    <row r="270" spans="1:20" ht="43.75" x14ac:dyDescent="0.4">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9">
        <f t="shared" si="24"/>
        <v>1.1140000000000001</v>
      </c>
      <c r="P270">
        <f t="shared" si="25"/>
        <v>50.18018018018018</v>
      </c>
      <c r="Q270" t="str">
        <f t="shared" si="26"/>
        <v>film &amp; video</v>
      </c>
      <c r="R270" t="str">
        <f t="shared" si="29"/>
        <v>documentary</v>
      </c>
      <c r="S270" s="10">
        <f t="shared" si="27"/>
        <v>40809.15252314815</v>
      </c>
      <c r="T270" s="10">
        <f t="shared" si="28"/>
        <v>40854.194189814814</v>
      </c>
    </row>
    <row r="271" spans="1:20" ht="43.75" x14ac:dyDescent="0.4">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9">
        <f t="shared" si="24"/>
        <v>1.4723377</v>
      </c>
      <c r="P271">
        <f t="shared" si="25"/>
        <v>92.251735588972423</v>
      </c>
      <c r="Q271" t="str">
        <f t="shared" si="26"/>
        <v>film &amp; video</v>
      </c>
      <c r="R271" t="str">
        <f t="shared" si="29"/>
        <v>documentary</v>
      </c>
      <c r="S271" s="10">
        <f t="shared" si="27"/>
        <v>42758.197013888886</v>
      </c>
      <c r="T271" s="10">
        <f t="shared" si="28"/>
        <v>42788.197013888886</v>
      </c>
    </row>
    <row r="272" spans="1:20" ht="43.75" x14ac:dyDescent="0.4">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9">
        <f t="shared" si="24"/>
        <v>1.5260869565217392</v>
      </c>
      <c r="P272">
        <f t="shared" si="25"/>
        <v>57.540983606557376</v>
      </c>
      <c r="Q272" t="str">
        <f t="shared" si="26"/>
        <v>film &amp; video</v>
      </c>
      <c r="R272" t="str">
        <f t="shared" si="29"/>
        <v>documentary</v>
      </c>
      <c r="S272" s="10">
        <f t="shared" si="27"/>
        <v>40637.866550925923</v>
      </c>
      <c r="T272" s="10">
        <f t="shared" si="28"/>
        <v>40688.166666666664</v>
      </c>
    </row>
    <row r="273" spans="1:20" ht="43.75" x14ac:dyDescent="0.4">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9">
        <f t="shared" si="24"/>
        <v>1.0468</v>
      </c>
      <c r="P273">
        <f t="shared" si="25"/>
        <v>109.42160278745645</v>
      </c>
      <c r="Q273" t="str">
        <f t="shared" si="26"/>
        <v>film &amp; video</v>
      </c>
      <c r="R273" t="str">
        <f t="shared" si="29"/>
        <v>documentary</v>
      </c>
      <c r="S273" s="10">
        <f t="shared" si="27"/>
        <v>41612.10024305556</v>
      </c>
      <c r="T273" s="10">
        <f t="shared" si="28"/>
        <v>41641.333333333336</v>
      </c>
    </row>
    <row r="274" spans="1:20" ht="43.75" x14ac:dyDescent="0.4">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9">
        <f t="shared" si="24"/>
        <v>1.7743366666666667</v>
      </c>
      <c r="P274">
        <f t="shared" si="25"/>
        <v>81.892461538461546</v>
      </c>
      <c r="Q274" t="str">
        <f t="shared" si="26"/>
        <v>film &amp; video</v>
      </c>
      <c r="R274" t="str">
        <f t="shared" si="29"/>
        <v>documentary</v>
      </c>
      <c r="S274" s="10">
        <f t="shared" si="27"/>
        <v>40235.900358796294</v>
      </c>
      <c r="T274" s="10">
        <f t="shared" si="28"/>
        <v>40296.78402777778</v>
      </c>
    </row>
    <row r="275" spans="1:20" ht="58.3" x14ac:dyDescent="0.4">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9">
        <f t="shared" si="24"/>
        <v>1.077758</v>
      </c>
      <c r="P275">
        <f t="shared" si="25"/>
        <v>45.667711864406776</v>
      </c>
      <c r="Q275" t="str">
        <f t="shared" si="26"/>
        <v>film &amp; video</v>
      </c>
      <c r="R275" t="str">
        <f t="shared" si="29"/>
        <v>documentary</v>
      </c>
      <c r="S275" s="10">
        <f t="shared" si="27"/>
        <v>40697.498449074075</v>
      </c>
      <c r="T275" s="10">
        <f t="shared" si="28"/>
        <v>40727.498449074075</v>
      </c>
    </row>
    <row r="276" spans="1:20" ht="43.75" x14ac:dyDescent="0.4">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9">
        <f t="shared" si="24"/>
        <v>1.56</v>
      </c>
      <c r="P276">
        <f t="shared" si="25"/>
        <v>55.221238938053098</v>
      </c>
      <c r="Q276" t="str">
        <f t="shared" si="26"/>
        <v>film &amp; video</v>
      </c>
      <c r="R276" t="str">
        <f t="shared" si="29"/>
        <v>documentary</v>
      </c>
      <c r="S276" s="10">
        <f t="shared" si="27"/>
        <v>40969.912372685183</v>
      </c>
      <c r="T276" s="10">
        <f t="shared" si="28"/>
        <v>41004.290972222225</v>
      </c>
    </row>
    <row r="277" spans="1:20" ht="43.75" x14ac:dyDescent="0.4">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9">
        <f t="shared" si="24"/>
        <v>1.08395</v>
      </c>
      <c r="P277">
        <f t="shared" si="25"/>
        <v>65.298192771084331</v>
      </c>
      <c r="Q277" t="str">
        <f t="shared" si="26"/>
        <v>film &amp; video</v>
      </c>
      <c r="R277" t="str">
        <f t="shared" si="29"/>
        <v>documentary</v>
      </c>
      <c r="S277" s="10">
        <f t="shared" si="27"/>
        <v>41193.032013888893</v>
      </c>
      <c r="T277" s="10">
        <f t="shared" si="28"/>
        <v>41223.073680555557</v>
      </c>
    </row>
    <row r="278" spans="1:20" ht="43.75" x14ac:dyDescent="0.4">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9">
        <f t="shared" si="24"/>
        <v>1.476</v>
      </c>
      <c r="P278">
        <f t="shared" si="25"/>
        <v>95.225806451612897</v>
      </c>
      <c r="Q278" t="str">
        <f t="shared" si="26"/>
        <v>film &amp; video</v>
      </c>
      <c r="R278" t="str">
        <f t="shared" si="29"/>
        <v>documentary</v>
      </c>
      <c r="S278" s="10">
        <f t="shared" si="27"/>
        <v>40967.081874999996</v>
      </c>
      <c r="T278" s="10">
        <f t="shared" si="28"/>
        <v>41027.040208333332</v>
      </c>
    </row>
    <row r="279" spans="1:20" ht="58.3" x14ac:dyDescent="0.4">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9">
        <f t="shared" si="24"/>
        <v>1.1038153846153846</v>
      </c>
      <c r="P279">
        <f t="shared" si="25"/>
        <v>75.444794952681391</v>
      </c>
      <c r="Q279" t="str">
        <f t="shared" si="26"/>
        <v>film &amp; video</v>
      </c>
      <c r="R279" t="str">
        <f t="shared" si="29"/>
        <v>documentary</v>
      </c>
      <c r="S279" s="10">
        <f t="shared" si="27"/>
        <v>42117.891423611116</v>
      </c>
      <c r="T279" s="10">
        <f t="shared" si="28"/>
        <v>42147.891423611116</v>
      </c>
    </row>
    <row r="280" spans="1:20" ht="29.15" x14ac:dyDescent="0.4">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9">
        <f t="shared" si="24"/>
        <v>1.5034814814814814</v>
      </c>
      <c r="P280">
        <f t="shared" si="25"/>
        <v>97.816867469879512</v>
      </c>
      <c r="Q280" t="str">
        <f t="shared" si="26"/>
        <v>film &amp; video</v>
      </c>
      <c r="R280" t="str">
        <f t="shared" si="29"/>
        <v>documentary</v>
      </c>
      <c r="S280" s="10">
        <f t="shared" si="27"/>
        <v>41164.040960648148</v>
      </c>
      <c r="T280" s="10">
        <f t="shared" si="28"/>
        <v>41194.040960648148</v>
      </c>
    </row>
    <row r="281" spans="1:20" ht="43.75" x14ac:dyDescent="0.4">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9">
        <f t="shared" si="24"/>
        <v>1.5731829411764706</v>
      </c>
      <c r="P281">
        <f t="shared" si="25"/>
        <v>87.685606557377056</v>
      </c>
      <c r="Q281" t="str">
        <f t="shared" si="26"/>
        <v>film &amp; video</v>
      </c>
      <c r="R281" t="str">
        <f t="shared" si="29"/>
        <v>documentary</v>
      </c>
      <c r="S281" s="10">
        <f t="shared" si="27"/>
        <v>42759.244166666671</v>
      </c>
      <c r="T281" s="10">
        <f t="shared" si="28"/>
        <v>42793.084027777775</v>
      </c>
    </row>
    <row r="282" spans="1:20" ht="43.75" x14ac:dyDescent="0.4">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9">
        <f t="shared" si="24"/>
        <v>1.5614399999999999</v>
      </c>
      <c r="P282">
        <f t="shared" si="25"/>
        <v>54.748948106591868</v>
      </c>
      <c r="Q282" t="str">
        <f t="shared" si="26"/>
        <v>film &amp; video</v>
      </c>
      <c r="R282" t="str">
        <f t="shared" si="29"/>
        <v>documentary</v>
      </c>
      <c r="S282" s="10">
        <f t="shared" si="27"/>
        <v>41744.590682870366</v>
      </c>
      <c r="T282" s="10">
        <f t="shared" si="28"/>
        <v>41789.590682870366</v>
      </c>
    </row>
    <row r="283" spans="1:20" ht="43.75" x14ac:dyDescent="0.4">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9">
        <f t="shared" si="24"/>
        <v>1.2058763636363636</v>
      </c>
      <c r="P283">
        <f t="shared" si="25"/>
        <v>83.953417721518989</v>
      </c>
      <c r="Q283" t="str">
        <f t="shared" si="26"/>
        <v>film &amp; video</v>
      </c>
      <c r="R283" t="str">
        <f t="shared" si="29"/>
        <v>documentary</v>
      </c>
      <c r="S283" s="10">
        <f t="shared" si="27"/>
        <v>39950.163344907407</v>
      </c>
      <c r="T283" s="10">
        <f t="shared" si="28"/>
        <v>40035.80972222222</v>
      </c>
    </row>
    <row r="284" spans="1:20" ht="43.75" x14ac:dyDescent="0.4">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9">
        <f t="shared" si="24"/>
        <v>1.0118888888888888</v>
      </c>
      <c r="P284">
        <f t="shared" si="25"/>
        <v>254.38547486033519</v>
      </c>
      <c r="Q284" t="str">
        <f t="shared" si="26"/>
        <v>film &amp; video</v>
      </c>
      <c r="R284" t="str">
        <f t="shared" si="29"/>
        <v>documentary</v>
      </c>
      <c r="S284" s="10">
        <f t="shared" si="27"/>
        <v>40194.920046296298</v>
      </c>
      <c r="T284" s="10">
        <f t="shared" si="28"/>
        <v>40231.916666666664</v>
      </c>
    </row>
    <row r="285" spans="1:20" ht="29.15" x14ac:dyDescent="0.4">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9">
        <f t="shared" si="24"/>
        <v>1.142725</v>
      </c>
      <c r="P285">
        <f t="shared" si="25"/>
        <v>101.8269801980198</v>
      </c>
      <c r="Q285" t="str">
        <f t="shared" si="26"/>
        <v>film &amp; video</v>
      </c>
      <c r="R285" t="str">
        <f t="shared" si="29"/>
        <v>documentary</v>
      </c>
      <c r="S285" s="10">
        <f t="shared" si="27"/>
        <v>40675.71</v>
      </c>
      <c r="T285" s="10">
        <f t="shared" si="28"/>
        <v>40695.207638888889</v>
      </c>
    </row>
    <row r="286" spans="1:20" ht="43.75" x14ac:dyDescent="0.4">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9">
        <f t="shared" si="24"/>
        <v>1.0462615</v>
      </c>
      <c r="P286">
        <f t="shared" si="25"/>
        <v>55.066394736842106</v>
      </c>
      <c r="Q286" t="str">
        <f t="shared" si="26"/>
        <v>film &amp; video</v>
      </c>
      <c r="R286" t="str">
        <f t="shared" si="29"/>
        <v>documentary</v>
      </c>
      <c r="S286" s="10">
        <f t="shared" si="27"/>
        <v>40904.738194444442</v>
      </c>
      <c r="T286" s="10">
        <f t="shared" si="28"/>
        <v>40929.738194444442</v>
      </c>
    </row>
    <row r="287" spans="1:20" ht="43.75" x14ac:dyDescent="0.4">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9">
        <f t="shared" si="24"/>
        <v>2.2882507142857142</v>
      </c>
      <c r="P287">
        <f t="shared" si="25"/>
        <v>56.901438721136763</v>
      </c>
      <c r="Q287" t="str">
        <f t="shared" si="26"/>
        <v>film &amp; video</v>
      </c>
      <c r="R287" t="str">
        <f t="shared" si="29"/>
        <v>documentary</v>
      </c>
      <c r="S287" s="10">
        <f t="shared" si="27"/>
        <v>41506.756111111114</v>
      </c>
      <c r="T287" s="10">
        <f t="shared" si="28"/>
        <v>41536.756111111114</v>
      </c>
    </row>
    <row r="288" spans="1:20" ht="43.75" x14ac:dyDescent="0.4">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9">
        <f t="shared" si="24"/>
        <v>1.0915333333333332</v>
      </c>
      <c r="P288">
        <f t="shared" si="25"/>
        <v>121.28148148148148</v>
      </c>
      <c r="Q288" t="str">
        <f t="shared" si="26"/>
        <v>film &amp; video</v>
      </c>
      <c r="R288" t="str">
        <f t="shared" si="29"/>
        <v>documentary</v>
      </c>
      <c r="S288" s="10">
        <f t="shared" si="27"/>
        <v>41313.816249999996</v>
      </c>
      <c r="T288" s="10">
        <f t="shared" si="28"/>
        <v>41358.774583333332</v>
      </c>
    </row>
    <row r="289" spans="1:20" ht="29.15" x14ac:dyDescent="0.4">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9">
        <f t="shared" si="24"/>
        <v>1.7629999999999999</v>
      </c>
      <c r="P289">
        <f t="shared" si="25"/>
        <v>91.189655172413794</v>
      </c>
      <c r="Q289" t="str">
        <f t="shared" si="26"/>
        <v>film &amp; video</v>
      </c>
      <c r="R289" t="str">
        <f t="shared" si="29"/>
        <v>documentary</v>
      </c>
      <c r="S289" s="10">
        <f t="shared" si="27"/>
        <v>41184.277986111112</v>
      </c>
      <c r="T289" s="10">
        <f t="shared" si="28"/>
        <v>41215.166666666664</v>
      </c>
    </row>
    <row r="290" spans="1:20" ht="58.3" x14ac:dyDescent="0.4">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9">
        <f t="shared" si="24"/>
        <v>1.0321061999999999</v>
      </c>
      <c r="P290">
        <f t="shared" si="25"/>
        <v>115.44812080536913</v>
      </c>
      <c r="Q290" t="str">
        <f t="shared" si="26"/>
        <v>film &amp; video</v>
      </c>
      <c r="R290" t="str">
        <f t="shared" si="29"/>
        <v>documentary</v>
      </c>
      <c r="S290" s="10">
        <f t="shared" si="27"/>
        <v>41051.168900462959</v>
      </c>
      <c r="T290" s="10">
        <f t="shared" si="28"/>
        <v>41086.168900462959</v>
      </c>
    </row>
    <row r="291" spans="1:20" ht="43.75" x14ac:dyDescent="0.4">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9">
        <f t="shared" si="24"/>
        <v>1.0482</v>
      </c>
      <c r="P291">
        <f t="shared" si="25"/>
        <v>67.771551724137936</v>
      </c>
      <c r="Q291" t="str">
        <f t="shared" si="26"/>
        <v>film &amp; video</v>
      </c>
      <c r="R291" t="str">
        <f t="shared" si="29"/>
        <v>documentary</v>
      </c>
      <c r="S291" s="10">
        <f t="shared" si="27"/>
        <v>41550.456412037034</v>
      </c>
      <c r="T291" s="10">
        <f t="shared" si="28"/>
        <v>41580.456412037034</v>
      </c>
    </row>
    <row r="292" spans="1:20" ht="29.15" x14ac:dyDescent="0.4">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9">
        <f t="shared" si="24"/>
        <v>1.0668444444444445</v>
      </c>
      <c r="P292">
        <f t="shared" si="25"/>
        <v>28.576190476190476</v>
      </c>
      <c r="Q292" t="str">
        <f t="shared" si="26"/>
        <v>film &amp; video</v>
      </c>
      <c r="R292" t="str">
        <f t="shared" si="29"/>
        <v>documentary</v>
      </c>
      <c r="S292" s="10">
        <f t="shared" si="27"/>
        <v>40526.36917824074</v>
      </c>
      <c r="T292" s="10">
        <f t="shared" si="28"/>
        <v>40576.332638888889</v>
      </c>
    </row>
    <row r="293" spans="1:20" ht="43.75" x14ac:dyDescent="0.4">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9">
        <f t="shared" si="24"/>
        <v>1.2001999999999999</v>
      </c>
      <c r="P293">
        <f t="shared" si="25"/>
        <v>46.8828125</v>
      </c>
      <c r="Q293" t="str">
        <f t="shared" si="26"/>
        <v>film &amp; video</v>
      </c>
      <c r="R293" t="str">
        <f t="shared" si="29"/>
        <v>documentary</v>
      </c>
      <c r="S293" s="10">
        <f t="shared" si="27"/>
        <v>41376.769050925926</v>
      </c>
      <c r="T293" s="10">
        <f t="shared" si="28"/>
        <v>41395.000694444447</v>
      </c>
    </row>
    <row r="294" spans="1:20" ht="58.3" x14ac:dyDescent="0.4">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9">
        <f t="shared" si="24"/>
        <v>1.0150693333333334</v>
      </c>
      <c r="P294">
        <f t="shared" si="25"/>
        <v>154.42231237322514</v>
      </c>
      <c r="Q294" t="str">
        <f t="shared" si="26"/>
        <v>film &amp; video</v>
      </c>
      <c r="R294" t="str">
        <f t="shared" si="29"/>
        <v>documentary</v>
      </c>
      <c r="S294" s="10">
        <f t="shared" si="27"/>
        <v>40812.803229166668</v>
      </c>
      <c r="T294" s="10">
        <f t="shared" si="28"/>
        <v>40845.165972222225</v>
      </c>
    </row>
    <row r="295" spans="1:20" ht="43.75" x14ac:dyDescent="0.4">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9">
        <f t="shared" si="24"/>
        <v>1.0138461538461538</v>
      </c>
      <c r="P295">
        <f t="shared" si="25"/>
        <v>201.22137404580153</v>
      </c>
      <c r="Q295" t="str">
        <f t="shared" si="26"/>
        <v>film &amp; video</v>
      </c>
      <c r="R295" t="str">
        <f t="shared" si="29"/>
        <v>documentary</v>
      </c>
      <c r="S295" s="10">
        <f t="shared" si="27"/>
        <v>41719.667986111112</v>
      </c>
      <c r="T295" s="10">
        <f t="shared" si="28"/>
        <v>41749.667986111112</v>
      </c>
    </row>
    <row r="296" spans="1:20" ht="72.900000000000006" x14ac:dyDescent="0.4">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9">
        <f t="shared" si="24"/>
        <v>1</v>
      </c>
      <c r="P296">
        <f t="shared" si="25"/>
        <v>100</v>
      </c>
      <c r="Q296" t="str">
        <f t="shared" si="26"/>
        <v>film &amp; video</v>
      </c>
      <c r="R296" t="str">
        <f t="shared" si="29"/>
        <v>documentary</v>
      </c>
      <c r="S296" s="10">
        <f t="shared" si="27"/>
        <v>40343.084421296298</v>
      </c>
      <c r="T296" s="10">
        <f t="shared" si="28"/>
        <v>40378.666666666664</v>
      </c>
    </row>
    <row r="297" spans="1:20" ht="43.75" x14ac:dyDescent="0.4">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9">
        <f t="shared" si="24"/>
        <v>1.3310911999999999</v>
      </c>
      <c r="P297">
        <f t="shared" si="25"/>
        <v>100.08204511278196</v>
      </c>
      <c r="Q297" t="str">
        <f t="shared" si="26"/>
        <v>film &amp; video</v>
      </c>
      <c r="R297" t="str">
        <f t="shared" si="29"/>
        <v>documentary</v>
      </c>
      <c r="S297" s="10">
        <f t="shared" si="27"/>
        <v>41519.004733796297</v>
      </c>
      <c r="T297" s="10">
        <f t="shared" si="28"/>
        <v>41579</v>
      </c>
    </row>
    <row r="298" spans="1:20" ht="43.75" x14ac:dyDescent="0.4">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9">
        <f t="shared" si="24"/>
        <v>1.187262</v>
      </c>
      <c r="P298">
        <f t="shared" si="25"/>
        <v>230.08953488372092</v>
      </c>
      <c r="Q298" t="str">
        <f t="shared" si="26"/>
        <v>film &amp; video</v>
      </c>
      <c r="R298" t="str">
        <f t="shared" si="29"/>
        <v>documentary</v>
      </c>
      <c r="S298" s="10">
        <f t="shared" si="27"/>
        <v>41134.475497685184</v>
      </c>
      <c r="T298" s="10">
        <f t="shared" si="28"/>
        <v>41159.475497685184</v>
      </c>
    </row>
    <row r="299" spans="1:20" ht="43.75" x14ac:dyDescent="0.4">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9">
        <f t="shared" si="24"/>
        <v>1.0064</v>
      </c>
      <c r="P299">
        <f t="shared" si="25"/>
        <v>141.74647887323943</v>
      </c>
      <c r="Q299" t="str">
        <f t="shared" si="26"/>
        <v>film &amp; video</v>
      </c>
      <c r="R299" t="str">
        <f t="shared" si="29"/>
        <v>documentary</v>
      </c>
      <c r="S299" s="10">
        <f t="shared" si="27"/>
        <v>42089.72802083334</v>
      </c>
      <c r="T299" s="10">
        <f t="shared" si="28"/>
        <v>42125.165972222225</v>
      </c>
    </row>
    <row r="300" spans="1:20" ht="29.15" x14ac:dyDescent="0.4">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9">
        <f t="shared" si="24"/>
        <v>1.089324126984127</v>
      </c>
      <c r="P300">
        <f t="shared" si="25"/>
        <v>56.344351395730705</v>
      </c>
      <c r="Q300" t="str">
        <f t="shared" si="26"/>
        <v>film &amp; video</v>
      </c>
      <c r="R300" t="str">
        <f t="shared" si="29"/>
        <v>documentary</v>
      </c>
      <c r="S300" s="10">
        <f t="shared" si="27"/>
        <v>41709.463518518518</v>
      </c>
      <c r="T300" s="10">
        <f t="shared" si="28"/>
        <v>41768.875</v>
      </c>
    </row>
    <row r="301" spans="1:20" ht="58.3" x14ac:dyDescent="0.4">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9">
        <f t="shared" si="24"/>
        <v>1.789525</v>
      </c>
      <c r="P301">
        <f t="shared" si="25"/>
        <v>73.341188524590166</v>
      </c>
      <c r="Q301" t="str">
        <f t="shared" si="26"/>
        <v>film &amp; video</v>
      </c>
      <c r="R301" t="str">
        <f t="shared" si="29"/>
        <v>documentary</v>
      </c>
      <c r="S301" s="10">
        <f t="shared" si="27"/>
        <v>40469.225231481483</v>
      </c>
      <c r="T301" s="10">
        <f t="shared" si="28"/>
        <v>40499.266898148147</v>
      </c>
    </row>
    <row r="302" spans="1:20" ht="43.75" x14ac:dyDescent="0.4">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9">
        <f t="shared" si="24"/>
        <v>1.0172264</v>
      </c>
      <c r="P302">
        <f t="shared" si="25"/>
        <v>85.337785234899329</v>
      </c>
      <c r="Q302" t="str">
        <f t="shared" si="26"/>
        <v>film &amp; video</v>
      </c>
      <c r="R302" t="str">
        <f t="shared" si="29"/>
        <v>documentary</v>
      </c>
      <c r="S302" s="10">
        <f t="shared" si="27"/>
        <v>40626.959930555553</v>
      </c>
      <c r="T302" s="10">
        <f t="shared" si="28"/>
        <v>40657.959930555553</v>
      </c>
    </row>
    <row r="303" spans="1:20" ht="43.75" x14ac:dyDescent="0.4">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9">
        <f t="shared" si="24"/>
        <v>1.1873499999999999</v>
      </c>
      <c r="P303">
        <f t="shared" si="25"/>
        <v>61.496215139442228</v>
      </c>
      <c r="Q303" t="str">
        <f t="shared" si="26"/>
        <v>film &amp; video</v>
      </c>
      <c r="R303" t="str">
        <f t="shared" si="29"/>
        <v>documentary</v>
      </c>
      <c r="S303" s="10">
        <f t="shared" si="27"/>
        <v>41312.737673611111</v>
      </c>
      <c r="T303" s="10">
        <f t="shared" si="28"/>
        <v>41352.696006944447</v>
      </c>
    </row>
    <row r="304" spans="1:20" ht="58.3" x14ac:dyDescent="0.4">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9">
        <f t="shared" si="24"/>
        <v>1.0045999999999999</v>
      </c>
      <c r="P304">
        <f t="shared" si="25"/>
        <v>93.018518518518519</v>
      </c>
      <c r="Q304" t="str">
        <f t="shared" si="26"/>
        <v>film &amp; video</v>
      </c>
      <c r="R304" t="str">
        <f t="shared" si="29"/>
        <v>documentary</v>
      </c>
      <c r="S304" s="10">
        <f t="shared" si="27"/>
        <v>40933.856921296298</v>
      </c>
      <c r="T304" s="10">
        <f t="shared" si="28"/>
        <v>40963.856921296298</v>
      </c>
    </row>
    <row r="305" spans="1:20" ht="43.75" x14ac:dyDescent="0.4">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9">
        <f t="shared" si="24"/>
        <v>1.3746666666666667</v>
      </c>
      <c r="P305">
        <f t="shared" si="25"/>
        <v>50.292682926829265</v>
      </c>
      <c r="Q305" t="str">
        <f t="shared" si="26"/>
        <v>film &amp; video</v>
      </c>
      <c r="R305" t="str">
        <f t="shared" si="29"/>
        <v>documentary</v>
      </c>
      <c r="S305" s="10">
        <f t="shared" si="27"/>
        <v>41032.071134259262</v>
      </c>
      <c r="T305" s="10">
        <f t="shared" si="28"/>
        <v>41062.071134259262</v>
      </c>
    </row>
    <row r="306" spans="1:20" ht="29.15" x14ac:dyDescent="0.4">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9">
        <f t="shared" si="24"/>
        <v>2.3164705882352941</v>
      </c>
      <c r="P306">
        <f t="shared" si="25"/>
        <v>106.43243243243244</v>
      </c>
      <c r="Q306" t="str">
        <f t="shared" si="26"/>
        <v>film &amp; video</v>
      </c>
      <c r="R306" t="str">
        <f t="shared" si="29"/>
        <v>documentary</v>
      </c>
      <c r="S306" s="10">
        <f t="shared" si="27"/>
        <v>41114.094872685186</v>
      </c>
      <c r="T306" s="10">
        <f t="shared" si="28"/>
        <v>41153.083333333336</v>
      </c>
    </row>
    <row r="307" spans="1:20" ht="43.75" x14ac:dyDescent="0.4">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9">
        <f t="shared" si="24"/>
        <v>1.3033333333333332</v>
      </c>
      <c r="P307">
        <f t="shared" si="25"/>
        <v>51.719576719576722</v>
      </c>
      <c r="Q307" t="str">
        <f t="shared" si="26"/>
        <v>film &amp; video</v>
      </c>
      <c r="R307" t="str">
        <f t="shared" si="29"/>
        <v>documentary</v>
      </c>
      <c r="S307" s="10">
        <f t="shared" si="27"/>
        <v>40948.630196759259</v>
      </c>
      <c r="T307" s="10">
        <f t="shared" si="28"/>
        <v>40978.630196759259</v>
      </c>
    </row>
    <row r="308" spans="1:20" ht="29.15" x14ac:dyDescent="0.4">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9">
        <f t="shared" si="24"/>
        <v>2.9289999999999998</v>
      </c>
      <c r="P308">
        <f t="shared" si="25"/>
        <v>36.612499999999997</v>
      </c>
      <c r="Q308" t="str">
        <f t="shared" si="26"/>
        <v>film &amp; video</v>
      </c>
      <c r="R308" t="str">
        <f t="shared" si="29"/>
        <v>documentary</v>
      </c>
      <c r="S308" s="10">
        <f t="shared" si="27"/>
        <v>41333.837187500001</v>
      </c>
      <c r="T308" s="10">
        <f t="shared" si="28"/>
        <v>41353.795520833337</v>
      </c>
    </row>
    <row r="309" spans="1:20" x14ac:dyDescent="0.4">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9">
        <f t="shared" si="24"/>
        <v>1.1131818181818183</v>
      </c>
      <c r="P309">
        <f t="shared" si="25"/>
        <v>42.517361111111114</v>
      </c>
      <c r="Q309" t="str">
        <f t="shared" si="26"/>
        <v>film &amp; video</v>
      </c>
      <c r="R309" t="str">
        <f t="shared" si="29"/>
        <v>documentary</v>
      </c>
      <c r="S309" s="10">
        <f t="shared" si="27"/>
        <v>41282.944456018515</v>
      </c>
      <c r="T309" s="10">
        <f t="shared" si="28"/>
        <v>41312.944456018515</v>
      </c>
    </row>
    <row r="310" spans="1:20" ht="43.75" x14ac:dyDescent="0.4">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9">
        <f t="shared" si="24"/>
        <v>1.0556666666666668</v>
      </c>
      <c r="P310">
        <f t="shared" si="25"/>
        <v>62.712871287128714</v>
      </c>
      <c r="Q310" t="str">
        <f t="shared" si="26"/>
        <v>film &amp; video</v>
      </c>
      <c r="R310" t="str">
        <f t="shared" si="29"/>
        <v>documentary</v>
      </c>
      <c r="S310" s="10">
        <f t="shared" si="27"/>
        <v>40567.694560185184</v>
      </c>
      <c r="T310" s="10">
        <f t="shared" si="28"/>
        <v>40612.694560185184</v>
      </c>
    </row>
    <row r="311" spans="1:20" ht="43.75" x14ac:dyDescent="0.4">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9">
        <f t="shared" si="24"/>
        <v>1.1894444444444445</v>
      </c>
      <c r="P311">
        <f t="shared" si="25"/>
        <v>89.957983193277315</v>
      </c>
      <c r="Q311" t="str">
        <f t="shared" si="26"/>
        <v>film &amp; video</v>
      </c>
      <c r="R311" t="str">
        <f t="shared" si="29"/>
        <v>documentary</v>
      </c>
      <c r="S311" s="10">
        <f t="shared" si="27"/>
        <v>41134.751550925925</v>
      </c>
      <c r="T311" s="10">
        <f t="shared" si="28"/>
        <v>41155.751550925925</v>
      </c>
    </row>
    <row r="312" spans="1:20" ht="43.75" x14ac:dyDescent="0.4">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9">
        <f t="shared" si="24"/>
        <v>1.04129</v>
      </c>
      <c r="P312">
        <f t="shared" si="25"/>
        <v>28.924722222222222</v>
      </c>
      <c r="Q312" t="str">
        <f t="shared" si="26"/>
        <v>film &amp; video</v>
      </c>
      <c r="R312" t="str">
        <f t="shared" si="29"/>
        <v>documentary</v>
      </c>
      <c r="S312" s="10">
        <f t="shared" si="27"/>
        <v>40821.183136574073</v>
      </c>
      <c r="T312" s="10">
        <f t="shared" si="28"/>
        <v>40836.083333333336</v>
      </c>
    </row>
    <row r="313" spans="1:20" ht="43.75" x14ac:dyDescent="0.4">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9">
        <f t="shared" si="24"/>
        <v>1.0410165</v>
      </c>
      <c r="P313">
        <f t="shared" si="25"/>
        <v>138.8022</v>
      </c>
      <c r="Q313" t="str">
        <f t="shared" si="26"/>
        <v>film &amp; video</v>
      </c>
      <c r="R313" t="str">
        <f t="shared" si="29"/>
        <v>documentary</v>
      </c>
      <c r="S313" s="10">
        <f t="shared" si="27"/>
        <v>40868.219814814816</v>
      </c>
      <c r="T313" s="10">
        <f t="shared" si="28"/>
        <v>40909.332638888889</v>
      </c>
    </row>
    <row r="314" spans="1:20" ht="58.3" x14ac:dyDescent="0.4">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9">
        <f t="shared" si="24"/>
        <v>1.1187499999999999</v>
      </c>
      <c r="P314">
        <f t="shared" si="25"/>
        <v>61.301369863013697</v>
      </c>
      <c r="Q314" t="str">
        <f t="shared" si="26"/>
        <v>film &amp; video</v>
      </c>
      <c r="R314" t="str">
        <f t="shared" si="29"/>
        <v>documentary</v>
      </c>
      <c r="S314" s="10">
        <f t="shared" si="27"/>
        <v>41348.877685185187</v>
      </c>
      <c r="T314" s="10">
        <f t="shared" si="28"/>
        <v>41378.877685185187</v>
      </c>
    </row>
    <row r="315" spans="1:20" ht="58.3" x14ac:dyDescent="0.4">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9">
        <f t="shared" si="24"/>
        <v>1.0473529411764706</v>
      </c>
      <c r="P315">
        <f t="shared" si="25"/>
        <v>80.202702702702709</v>
      </c>
      <c r="Q315" t="str">
        <f t="shared" si="26"/>
        <v>film &amp; video</v>
      </c>
      <c r="R315" t="str">
        <f t="shared" si="29"/>
        <v>documentary</v>
      </c>
      <c r="S315" s="10">
        <f t="shared" si="27"/>
        <v>40357.227939814817</v>
      </c>
      <c r="T315" s="10">
        <f t="shared" si="28"/>
        <v>40401.665972222225</v>
      </c>
    </row>
    <row r="316" spans="1:20" ht="43.75" x14ac:dyDescent="0.4">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9">
        <f t="shared" si="24"/>
        <v>3.8515000000000001</v>
      </c>
      <c r="P316">
        <f t="shared" si="25"/>
        <v>32.095833333333331</v>
      </c>
      <c r="Q316" t="str">
        <f t="shared" si="26"/>
        <v>film &amp; video</v>
      </c>
      <c r="R316" t="str">
        <f t="shared" si="29"/>
        <v>documentary</v>
      </c>
      <c r="S316" s="10">
        <f t="shared" si="27"/>
        <v>41304.833194444444</v>
      </c>
      <c r="T316" s="10">
        <f t="shared" si="28"/>
        <v>41334.833194444444</v>
      </c>
    </row>
    <row r="317" spans="1:20" ht="43.75" x14ac:dyDescent="0.4">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9">
        <f t="shared" si="24"/>
        <v>1.01248</v>
      </c>
      <c r="P317">
        <f t="shared" si="25"/>
        <v>200.88888888888889</v>
      </c>
      <c r="Q317" t="str">
        <f t="shared" si="26"/>
        <v>film &amp; video</v>
      </c>
      <c r="R317" t="str">
        <f t="shared" si="29"/>
        <v>documentary</v>
      </c>
      <c r="S317" s="10">
        <f t="shared" si="27"/>
        <v>41113.77238425926</v>
      </c>
      <c r="T317" s="10">
        <f t="shared" si="28"/>
        <v>41143.77238425926</v>
      </c>
    </row>
    <row r="318" spans="1:20" ht="29.15" x14ac:dyDescent="0.4">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9">
        <f t="shared" si="24"/>
        <v>1.1377333333333333</v>
      </c>
      <c r="P318">
        <f t="shared" si="25"/>
        <v>108.01265822784811</v>
      </c>
      <c r="Q318" t="str">
        <f t="shared" si="26"/>
        <v>film &amp; video</v>
      </c>
      <c r="R318" t="str">
        <f t="shared" si="29"/>
        <v>documentary</v>
      </c>
      <c r="S318" s="10">
        <f t="shared" si="27"/>
        <v>41950.923576388886</v>
      </c>
      <c r="T318" s="10">
        <f t="shared" si="28"/>
        <v>41984.207638888889</v>
      </c>
    </row>
    <row r="319" spans="1:20" ht="43.75" x14ac:dyDescent="0.4">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9">
        <f t="shared" si="24"/>
        <v>1.0080333333333333</v>
      </c>
      <c r="P319">
        <f t="shared" si="25"/>
        <v>95.699367088607602</v>
      </c>
      <c r="Q319" t="str">
        <f t="shared" si="26"/>
        <v>film &amp; video</v>
      </c>
      <c r="R319" t="str">
        <f t="shared" si="29"/>
        <v>documentary</v>
      </c>
      <c r="S319" s="10">
        <f t="shared" si="27"/>
        <v>41589.676886574074</v>
      </c>
      <c r="T319" s="10">
        <f t="shared" si="28"/>
        <v>41619.676886574074</v>
      </c>
    </row>
    <row r="320" spans="1:20" ht="43.75" x14ac:dyDescent="0.4">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9">
        <f t="shared" si="24"/>
        <v>2.8332000000000002</v>
      </c>
      <c r="P320">
        <f t="shared" si="25"/>
        <v>49.880281690140848</v>
      </c>
      <c r="Q320" t="str">
        <f t="shared" si="26"/>
        <v>film &amp; video</v>
      </c>
      <c r="R320" t="str">
        <f t="shared" si="29"/>
        <v>documentary</v>
      </c>
      <c r="S320" s="10">
        <f t="shared" si="27"/>
        <v>41330.038784722223</v>
      </c>
      <c r="T320" s="10">
        <f t="shared" si="28"/>
        <v>41359.997118055559</v>
      </c>
    </row>
    <row r="321" spans="1:20" ht="58.3" x14ac:dyDescent="0.4">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9">
        <f t="shared" si="24"/>
        <v>1.1268</v>
      </c>
      <c r="P321">
        <f t="shared" si="25"/>
        <v>110.47058823529412</v>
      </c>
      <c r="Q321" t="str">
        <f t="shared" si="26"/>
        <v>film &amp; video</v>
      </c>
      <c r="R321" t="str">
        <f t="shared" si="29"/>
        <v>documentary</v>
      </c>
      <c r="S321" s="10">
        <f t="shared" si="27"/>
        <v>40123.83829861111</v>
      </c>
      <c r="T321" s="10">
        <f t="shared" si="28"/>
        <v>40211.332638888889</v>
      </c>
    </row>
    <row r="322" spans="1:20" ht="43.75" x14ac:dyDescent="0.4">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9">
        <f t="shared" ref="O322:O385" si="30">E322/D322</f>
        <v>1.0658000000000001</v>
      </c>
      <c r="P322">
        <f t="shared" ref="P322:P385" si="31">IFERROR(E322/L322,0)</f>
        <v>134.91139240506328</v>
      </c>
      <c r="Q322" t="str">
        <f t="shared" ref="Q322:Q385" si="32">LEFT(N322, FIND("/",N322) - 1)</f>
        <v>film &amp; video</v>
      </c>
      <c r="R322" t="str">
        <f t="shared" si="29"/>
        <v>documentary</v>
      </c>
      <c r="S322" s="10">
        <f t="shared" ref="S322:S385" si="33">(((J322/60)/60)/24) + DATE(1970,1,1)</f>
        <v>42331.551307870366</v>
      </c>
      <c r="T322" s="10">
        <f t="shared" ref="T322:T385" si="34">(((I322/60)/60)/24) + DATE(1970,1,1)</f>
        <v>42360.958333333328</v>
      </c>
    </row>
    <row r="323" spans="1:20" ht="43.75" x14ac:dyDescent="0.4">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9">
        <f t="shared" si="30"/>
        <v>1.0266285714285714</v>
      </c>
      <c r="P323">
        <f t="shared" si="31"/>
        <v>106.62314540059347</v>
      </c>
      <c r="Q323" t="str">
        <f t="shared" si="32"/>
        <v>film &amp; video</v>
      </c>
      <c r="R323" t="str">
        <f t="shared" ref="R323:R386" si="35">RIGHT(N323, LEN(N323) - FIND("/",N323))</f>
        <v>documentary</v>
      </c>
      <c r="S323" s="10">
        <f t="shared" si="33"/>
        <v>42647.446597222224</v>
      </c>
      <c r="T323" s="10">
        <f t="shared" si="34"/>
        <v>42682.488263888896</v>
      </c>
    </row>
    <row r="324" spans="1:20" ht="43.75" x14ac:dyDescent="0.4">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9">
        <f t="shared" si="30"/>
        <v>1.0791200000000001</v>
      </c>
      <c r="P324">
        <f t="shared" si="31"/>
        <v>145.04301075268816</v>
      </c>
      <c r="Q324" t="str">
        <f t="shared" si="32"/>
        <v>film &amp; video</v>
      </c>
      <c r="R324" t="str">
        <f t="shared" si="35"/>
        <v>documentary</v>
      </c>
      <c r="S324" s="10">
        <f t="shared" si="33"/>
        <v>42473.57</v>
      </c>
      <c r="T324" s="10">
        <f t="shared" si="34"/>
        <v>42503.57</v>
      </c>
    </row>
    <row r="325" spans="1:20" ht="43.75" x14ac:dyDescent="0.4">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9">
        <f t="shared" si="30"/>
        <v>1.2307407407407407</v>
      </c>
      <c r="P325">
        <f t="shared" si="31"/>
        <v>114.58620689655173</v>
      </c>
      <c r="Q325" t="str">
        <f t="shared" si="32"/>
        <v>film &amp; video</v>
      </c>
      <c r="R325" t="str">
        <f t="shared" si="35"/>
        <v>documentary</v>
      </c>
      <c r="S325" s="10">
        <f t="shared" si="33"/>
        <v>42697.32136574074</v>
      </c>
      <c r="T325" s="10">
        <f t="shared" si="34"/>
        <v>42725.332638888889</v>
      </c>
    </row>
    <row r="326" spans="1:20" ht="43.75" x14ac:dyDescent="0.4">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9">
        <f t="shared" si="30"/>
        <v>1.016</v>
      </c>
      <c r="P326">
        <f t="shared" si="31"/>
        <v>105.3170731707317</v>
      </c>
      <c r="Q326" t="str">
        <f t="shared" si="32"/>
        <v>film &amp; video</v>
      </c>
      <c r="R326" t="str">
        <f t="shared" si="35"/>
        <v>documentary</v>
      </c>
      <c r="S326" s="10">
        <f t="shared" si="33"/>
        <v>42184.626250000001</v>
      </c>
      <c r="T326" s="10">
        <f t="shared" si="34"/>
        <v>42217.626250000001</v>
      </c>
    </row>
    <row r="327" spans="1:20" ht="43.75" x14ac:dyDescent="0.4">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9">
        <f t="shared" si="30"/>
        <v>1.04396</v>
      </c>
      <c r="P327">
        <f t="shared" si="31"/>
        <v>70.921195652173907</v>
      </c>
      <c r="Q327" t="str">
        <f t="shared" si="32"/>
        <v>film &amp; video</v>
      </c>
      <c r="R327" t="str">
        <f t="shared" si="35"/>
        <v>documentary</v>
      </c>
      <c r="S327" s="10">
        <f t="shared" si="33"/>
        <v>42689.187881944439</v>
      </c>
      <c r="T327" s="10">
        <f t="shared" si="34"/>
        <v>42724.187881944439</v>
      </c>
    </row>
    <row r="328" spans="1:20" ht="43.75" x14ac:dyDescent="0.4">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9">
        <f t="shared" si="30"/>
        <v>1.1292973333333334</v>
      </c>
      <c r="P328">
        <f t="shared" si="31"/>
        <v>147.17167680278018</v>
      </c>
      <c r="Q328" t="str">
        <f t="shared" si="32"/>
        <v>film &amp; video</v>
      </c>
      <c r="R328" t="str">
        <f t="shared" si="35"/>
        <v>documentary</v>
      </c>
      <c r="S328" s="10">
        <f t="shared" si="33"/>
        <v>42775.314884259264</v>
      </c>
      <c r="T328" s="10">
        <f t="shared" si="34"/>
        <v>42808.956250000003</v>
      </c>
    </row>
    <row r="329" spans="1:20" ht="43.75" x14ac:dyDescent="0.4">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9">
        <f t="shared" si="30"/>
        <v>1.3640000000000001</v>
      </c>
      <c r="P329">
        <f t="shared" si="31"/>
        <v>160.47058823529412</v>
      </c>
      <c r="Q329" t="str">
        <f t="shared" si="32"/>
        <v>film &amp; video</v>
      </c>
      <c r="R329" t="str">
        <f t="shared" si="35"/>
        <v>documentary</v>
      </c>
      <c r="S329" s="10">
        <f t="shared" si="33"/>
        <v>42058.235289351855</v>
      </c>
      <c r="T329" s="10">
        <f t="shared" si="34"/>
        <v>42085.333333333328</v>
      </c>
    </row>
    <row r="330" spans="1:20" ht="43.75" x14ac:dyDescent="0.4">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9">
        <f t="shared" si="30"/>
        <v>1.036144</v>
      </c>
      <c r="P330">
        <f t="shared" si="31"/>
        <v>156.04578313253012</v>
      </c>
      <c r="Q330" t="str">
        <f t="shared" si="32"/>
        <v>film &amp; video</v>
      </c>
      <c r="R330" t="str">
        <f t="shared" si="35"/>
        <v>documentary</v>
      </c>
      <c r="S330" s="10">
        <f t="shared" si="33"/>
        <v>42278.946620370371</v>
      </c>
      <c r="T330" s="10">
        <f t="shared" si="34"/>
        <v>42309.166666666672</v>
      </c>
    </row>
    <row r="331" spans="1:20" ht="43.75" x14ac:dyDescent="0.4">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9">
        <f t="shared" si="30"/>
        <v>1.0549999999999999</v>
      </c>
      <c r="P331">
        <f t="shared" si="31"/>
        <v>63.17365269461078</v>
      </c>
      <c r="Q331" t="str">
        <f t="shared" si="32"/>
        <v>film &amp; video</v>
      </c>
      <c r="R331" t="str">
        <f t="shared" si="35"/>
        <v>documentary</v>
      </c>
      <c r="S331" s="10">
        <f t="shared" si="33"/>
        <v>42291.46674768519</v>
      </c>
      <c r="T331" s="10">
        <f t="shared" si="34"/>
        <v>42315.166666666672</v>
      </c>
    </row>
    <row r="332" spans="1:20" ht="43.75" x14ac:dyDescent="0.4">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9">
        <f t="shared" si="30"/>
        <v>1.0182857142857142</v>
      </c>
      <c r="P332">
        <f t="shared" si="31"/>
        <v>104.82352941176471</v>
      </c>
      <c r="Q332" t="str">
        <f t="shared" si="32"/>
        <v>film &amp; video</v>
      </c>
      <c r="R332" t="str">
        <f t="shared" si="35"/>
        <v>documentary</v>
      </c>
      <c r="S332" s="10">
        <f t="shared" si="33"/>
        <v>41379.515775462962</v>
      </c>
      <c r="T332" s="10">
        <f t="shared" si="34"/>
        <v>41411.165972222225</v>
      </c>
    </row>
    <row r="333" spans="1:20" ht="43.75" x14ac:dyDescent="0.4">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9">
        <f t="shared" si="30"/>
        <v>1.0660499999999999</v>
      </c>
      <c r="P333">
        <f t="shared" si="31"/>
        <v>97.356164383561648</v>
      </c>
      <c r="Q333" t="str">
        <f t="shared" si="32"/>
        <v>film &amp; video</v>
      </c>
      <c r="R333" t="str">
        <f t="shared" si="35"/>
        <v>documentary</v>
      </c>
      <c r="S333" s="10">
        <f t="shared" si="33"/>
        <v>42507.581412037034</v>
      </c>
      <c r="T333" s="10">
        <f t="shared" si="34"/>
        <v>42538.581412037034</v>
      </c>
    </row>
    <row r="334" spans="1:20" ht="43.75" x14ac:dyDescent="0.4">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9">
        <f t="shared" si="30"/>
        <v>1.13015</v>
      </c>
      <c r="P334">
        <f t="shared" si="31"/>
        <v>203.63063063063063</v>
      </c>
      <c r="Q334" t="str">
        <f t="shared" si="32"/>
        <v>film &amp; video</v>
      </c>
      <c r="R334" t="str">
        <f t="shared" si="35"/>
        <v>documentary</v>
      </c>
      <c r="S334" s="10">
        <f t="shared" si="33"/>
        <v>42263.680289351847</v>
      </c>
      <c r="T334" s="10">
        <f t="shared" si="34"/>
        <v>42305.333333333328</v>
      </c>
    </row>
    <row r="335" spans="1:20" ht="43.75" x14ac:dyDescent="0.4">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9">
        <f t="shared" si="30"/>
        <v>1.252275</v>
      </c>
      <c r="P335">
        <f t="shared" si="31"/>
        <v>188.31203007518798</v>
      </c>
      <c r="Q335" t="str">
        <f t="shared" si="32"/>
        <v>film &amp; video</v>
      </c>
      <c r="R335" t="str">
        <f t="shared" si="35"/>
        <v>documentary</v>
      </c>
      <c r="S335" s="10">
        <f t="shared" si="33"/>
        <v>42437.636469907404</v>
      </c>
      <c r="T335" s="10">
        <f t="shared" si="34"/>
        <v>42467.59480324074</v>
      </c>
    </row>
    <row r="336" spans="1:20" ht="58.3" x14ac:dyDescent="0.4">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9">
        <f t="shared" si="30"/>
        <v>1.0119</v>
      </c>
      <c r="P336">
        <f t="shared" si="31"/>
        <v>146.65217391304347</v>
      </c>
      <c r="Q336" t="str">
        <f t="shared" si="32"/>
        <v>film &amp; video</v>
      </c>
      <c r="R336" t="str">
        <f t="shared" si="35"/>
        <v>documentary</v>
      </c>
      <c r="S336" s="10">
        <f t="shared" si="33"/>
        <v>42101.682372685187</v>
      </c>
      <c r="T336" s="10">
        <f t="shared" si="34"/>
        <v>42139.791666666672</v>
      </c>
    </row>
    <row r="337" spans="1:20" ht="43.75" x14ac:dyDescent="0.4">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9">
        <f t="shared" si="30"/>
        <v>1.0276470588235294</v>
      </c>
      <c r="P337">
        <f t="shared" si="31"/>
        <v>109.1875</v>
      </c>
      <c r="Q337" t="str">
        <f t="shared" si="32"/>
        <v>film &amp; video</v>
      </c>
      <c r="R337" t="str">
        <f t="shared" si="35"/>
        <v>documentary</v>
      </c>
      <c r="S337" s="10">
        <f t="shared" si="33"/>
        <v>42101.737442129626</v>
      </c>
      <c r="T337" s="10">
        <f t="shared" si="34"/>
        <v>42132.916666666672</v>
      </c>
    </row>
    <row r="338" spans="1:20" ht="43.75" x14ac:dyDescent="0.4">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9">
        <f t="shared" si="30"/>
        <v>1.1683911999999999</v>
      </c>
      <c r="P338">
        <f t="shared" si="31"/>
        <v>59.249046653144013</v>
      </c>
      <c r="Q338" t="str">
        <f t="shared" si="32"/>
        <v>film &amp; video</v>
      </c>
      <c r="R338" t="str">
        <f t="shared" si="35"/>
        <v>documentary</v>
      </c>
      <c r="S338" s="10">
        <f t="shared" si="33"/>
        <v>42291.596273148149</v>
      </c>
      <c r="T338" s="10">
        <f t="shared" si="34"/>
        <v>42321.637939814813</v>
      </c>
    </row>
    <row r="339" spans="1:20" ht="43.75" x14ac:dyDescent="0.4">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9">
        <f t="shared" si="30"/>
        <v>1.0116833333333335</v>
      </c>
      <c r="P339">
        <f t="shared" si="31"/>
        <v>97.904838709677421</v>
      </c>
      <c r="Q339" t="str">
        <f t="shared" si="32"/>
        <v>film &amp; video</v>
      </c>
      <c r="R339" t="str">
        <f t="shared" si="35"/>
        <v>documentary</v>
      </c>
      <c r="S339" s="10">
        <f t="shared" si="33"/>
        <v>42047.128564814819</v>
      </c>
      <c r="T339" s="10">
        <f t="shared" si="34"/>
        <v>42077.086898148147</v>
      </c>
    </row>
    <row r="340" spans="1:20" ht="43.75" x14ac:dyDescent="0.4">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9">
        <f t="shared" si="30"/>
        <v>1.1013360000000001</v>
      </c>
      <c r="P340">
        <f t="shared" si="31"/>
        <v>70.000169491525426</v>
      </c>
      <c r="Q340" t="str">
        <f t="shared" si="32"/>
        <v>film &amp; video</v>
      </c>
      <c r="R340" t="str">
        <f t="shared" si="35"/>
        <v>documentary</v>
      </c>
      <c r="S340" s="10">
        <f t="shared" si="33"/>
        <v>42559.755671296298</v>
      </c>
      <c r="T340" s="10">
        <f t="shared" si="34"/>
        <v>42616.041666666672</v>
      </c>
    </row>
    <row r="341" spans="1:20" ht="43.75" x14ac:dyDescent="0.4">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9">
        <f t="shared" si="30"/>
        <v>1.0808333333333333</v>
      </c>
      <c r="P341">
        <f t="shared" si="31"/>
        <v>72.865168539325836</v>
      </c>
      <c r="Q341" t="str">
        <f t="shared" si="32"/>
        <v>film &amp; video</v>
      </c>
      <c r="R341" t="str">
        <f t="shared" si="35"/>
        <v>documentary</v>
      </c>
      <c r="S341" s="10">
        <f t="shared" si="33"/>
        <v>42093.760046296295</v>
      </c>
      <c r="T341" s="10">
        <f t="shared" si="34"/>
        <v>42123.760046296295</v>
      </c>
    </row>
    <row r="342" spans="1:20" ht="43.75" x14ac:dyDescent="0.4">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9">
        <f t="shared" si="30"/>
        <v>1.2502285714285715</v>
      </c>
      <c r="P342">
        <f t="shared" si="31"/>
        <v>146.34782608695653</v>
      </c>
      <c r="Q342" t="str">
        <f t="shared" si="32"/>
        <v>film &amp; video</v>
      </c>
      <c r="R342" t="str">
        <f t="shared" si="35"/>
        <v>documentary</v>
      </c>
      <c r="S342" s="10">
        <f t="shared" si="33"/>
        <v>42772.669062500005</v>
      </c>
      <c r="T342" s="10">
        <f t="shared" si="34"/>
        <v>42802.875</v>
      </c>
    </row>
    <row r="343" spans="1:20" ht="43.75" x14ac:dyDescent="0.4">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9">
        <f t="shared" si="30"/>
        <v>1.0671428571428572</v>
      </c>
      <c r="P343">
        <f t="shared" si="31"/>
        <v>67.909090909090907</v>
      </c>
      <c r="Q343" t="str">
        <f t="shared" si="32"/>
        <v>film &amp; video</v>
      </c>
      <c r="R343" t="str">
        <f t="shared" si="35"/>
        <v>documentary</v>
      </c>
      <c r="S343" s="10">
        <f t="shared" si="33"/>
        <v>41894.879606481481</v>
      </c>
      <c r="T343" s="10">
        <f t="shared" si="34"/>
        <v>41913.165972222225</v>
      </c>
    </row>
    <row r="344" spans="1:20" ht="29.15" x14ac:dyDescent="0.4">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9">
        <f t="shared" si="30"/>
        <v>1.0036639999999999</v>
      </c>
      <c r="P344">
        <f t="shared" si="31"/>
        <v>169.85083076923075</v>
      </c>
      <c r="Q344" t="str">
        <f t="shared" si="32"/>
        <v>film &amp; video</v>
      </c>
      <c r="R344" t="str">
        <f t="shared" si="35"/>
        <v>documentary</v>
      </c>
      <c r="S344" s="10">
        <f t="shared" si="33"/>
        <v>42459.780844907407</v>
      </c>
      <c r="T344" s="10">
        <f t="shared" si="34"/>
        <v>42489.780844907407</v>
      </c>
    </row>
    <row r="345" spans="1:20" ht="43.75" x14ac:dyDescent="0.4">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9">
        <f t="shared" si="30"/>
        <v>1.0202863333333334</v>
      </c>
      <c r="P345">
        <f t="shared" si="31"/>
        <v>58.413339694656486</v>
      </c>
      <c r="Q345" t="str">
        <f t="shared" si="32"/>
        <v>film &amp; video</v>
      </c>
      <c r="R345" t="str">
        <f t="shared" si="35"/>
        <v>documentary</v>
      </c>
      <c r="S345" s="10">
        <f t="shared" si="33"/>
        <v>41926.73778935185</v>
      </c>
      <c r="T345" s="10">
        <f t="shared" si="34"/>
        <v>41957.125</v>
      </c>
    </row>
    <row r="346" spans="1:20" ht="58.3" x14ac:dyDescent="0.4">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9">
        <f t="shared" si="30"/>
        <v>1.0208358208955224</v>
      </c>
      <c r="P346">
        <f t="shared" si="31"/>
        <v>119.99298245614035</v>
      </c>
      <c r="Q346" t="str">
        <f t="shared" si="32"/>
        <v>film &amp; video</v>
      </c>
      <c r="R346" t="str">
        <f t="shared" si="35"/>
        <v>documentary</v>
      </c>
      <c r="S346" s="10">
        <f t="shared" si="33"/>
        <v>42111.970995370371</v>
      </c>
      <c r="T346" s="10">
        <f t="shared" si="34"/>
        <v>42156.097222222219</v>
      </c>
    </row>
    <row r="347" spans="1:20" ht="43.75" x14ac:dyDescent="0.4">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9">
        <f t="shared" si="30"/>
        <v>1.2327586206896552</v>
      </c>
      <c r="P347">
        <f t="shared" si="31"/>
        <v>99.860335195530723</v>
      </c>
      <c r="Q347" t="str">
        <f t="shared" si="32"/>
        <v>film &amp; video</v>
      </c>
      <c r="R347" t="str">
        <f t="shared" si="35"/>
        <v>documentary</v>
      </c>
      <c r="S347" s="10">
        <f t="shared" si="33"/>
        <v>42114.944328703699</v>
      </c>
      <c r="T347" s="10">
        <f t="shared" si="34"/>
        <v>42144.944328703699</v>
      </c>
    </row>
    <row r="348" spans="1:20" ht="43.75" x14ac:dyDescent="0.4">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9">
        <f t="shared" si="30"/>
        <v>1.7028880000000002</v>
      </c>
      <c r="P348">
        <f t="shared" si="31"/>
        <v>90.579148936170213</v>
      </c>
      <c r="Q348" t="str">
        <f t="shared" si="32"/>
        <v>film &amp; video</v>
      </c>
      <c r="R348" t="str">
        <f t="shared" si="35"/>
        <v>documentary</v>
      </c>
      <c r="S348" s="10">
        <f t="shared" si="33"/>
        <v>42261.500243055561</v>
      </c>
      <c r="T348" s="10">
        <f t="shared" si="34"/>
        <v>42291.500243055561</v>
      </c>
    </row>
    <row r="349" spans="1:20" ht="43.75" x14ac:dyDescent="0.4">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9">
        <f t="shared" si="30"/>
        <v>1.1159049999999999</v>
      </c>
      <c r="P349">
        <f t="shared" si="31"/>
        <v>117.77361477572559</v>
      </c>
      <c r="Q349" t="str">
        <f t="shared" si="32"/>
        <v>film &amp; video</v>
      </c>
      <c r="R349" t="str">
        <f t="shared" si="35"/>
        <v>documentary</v>
      </c>
      <c r="S349" s="10">
        <f t="shared" si="33"/>
        <v>42292.495474537034</v>
      </c>
      <c r="T349" s="10">
        <f t="shared" si="34"/>
        <v>42322.537141203706</v>
      </c>
    </row>
    <row r="350" spans="1:20" ht="43.75" x14ac:dyDescent="0.4">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9">
        <f t="shared" si="30"/>
        <v>1.03</v>
      </c>
      <c r="P350">
        <f t="shared" si="31"/>
        <v>86.554621848739501</v>
      </c>
      <c r="Q350" t="str">
        <f t="shared" si="32"/>
        <v>film &amp; video</v>
      </c>
      <c r="R350" t="str">
        <f t="shared" si="35"/>
        <v>documentary</v>
      </c>
      <c r="S350" s="10">
        <f t="shared" si="33"/>
        <v>42207.58699074074</v>
      </c>
      <c r="T350" s="10">
        <f t="shared" si="34"/>
        <v>42237.58699074074</v>
      </c>
    </row>
    <row r="351" spans="1:20" ht="43.75" x14ac:dyDescent="0.4">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9">
        <f t="shared" si="30"/>
        <v>1.0663570159857905</v>
      </c>
      <c r="P351">
        <f t="shared" si="31"/>
        <v>71.899281437125751</v>
      </c>
      <c r="Q351" t="str">
        <f t="shared" si="32"/>
        <v>film &amp; video</v>
      </c>
      <c r="R351" t="str">
        <f t="shared" si="35"/>
        <v>documentary</v>
      </c>
      <c r="S351" s="10">
        <f t="shared" si="33"/>
        <v>42760.498935185184</v>
      </c>
      <c r="T351" s="10">
        <f t="shared" si="34"/>
        <v>42790.498935185184</v>
      </c>
    </row>
    <row r="352" spans="1:20" ht="43.75" x14ac:dyDescent="0.4">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9">
        <f t="shared" si="30"/>
        <v>1.1476</v>
      </c>
      <c r="P352">
        <f t="shared" si="31"/>
        <v>129.81900452488688</v>
      </c>
      <c r="Q352" t="str">
        <f t="shared" si="32"/>
        <v>film &amp; video</v>
      </c>
      <c r="R352" t="str">
        <f t="shared" si="35"/>
        <v>documentary</v>
      </c>
      <c r="S352" s="10">
        <f t="shared" si="33"/>
        <v>42586.066076388888</v>
      </c>
      <c r="T352" s="10">
        <f t="shared" si="34"/>
        <v>42624.165972222225</v>
      </c>
    </row>
    <row r="353" spans="1:20" ht="43.75" x14ac:dyDescent="0.4">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9">
        <f t="shared" si="30"/>
        <v>1.2734117647058822</v>
      </c>
      <c r="P353">
        <f t="shared" si="31"/>
        <v>44.912863070539416</v>
      </c>
      <c r="Q353" t="str">
        <f t="shared" si="32"/>
        <v>film &amp; video</v>
      </c>
      <c r="R353" t="str">
        <f t="shared" si="35"/>
        <v>documentary</v>
      </c>
      <c r="S353" s="10">
        <f t="shared" si="33"/>
        <v>42427.964745370366</v>
      </c>
      <c r="T353" s="10">
        <f t="shared" si="34"/>
        <v>42467.923078703709</v>
      </c>
    </row>
    <row r="354" spans="1:20" ht="43.75" x14ac:dyDescent="0.4">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9">
        <f t="shared" si="30"/>
        <v>1.1656</v>
      </c>
      <c r="P354">
        <f t="shared" si="31"/>
        <v>40.755244755244753</v>
      </c>
      <c r="Q354" t="str">
        <f t="shared" si="32"/>
        <v>film &amp; video</v>
      </c>
      <c r="R354" t="str">
        <f t="shared" si="35"/>
        <v>documentary</v>
      </c>
      <c r="S354" s="10">
        <f t="shared" si="33"/>
        <v>41890.167453703703</v>
      </c>
      <c r="T354" s="10">
        <f t="shared" si="34"/>
        <v>41920.167453703703</v>
      </c>
    </row>
    <row r="355" spans="1:20" ht="58.3" x14ac:dyDescent="0.4">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9">
        <f t="shared" si="30"/>
        <v>1.0861819426615318</v>
      </c>
      <c r="P355">
        <f t="shared" si="31"/>
        <v>103.52394779771615</v>
      </c>
      <c r="Q355" t="str">
        <f t="shared" si="32"/>
        <v>film &amp; video</v>
      </c>
      <c r="R355" t="str">
        <f t="shared" si="35"/>
        <v>documentary</v>
      </c>
      <c r="S355" s="10">
        <f t="shared" si="33"/>
        <v>42297.791886574079</v>
      </c>
      <c r="T355" s="10">
        <f t="shared" si="34"/>
        <v>42327.833553240736</v>
      </c>
    </row>
    <row r="356" spans="1:20" ht="43.75" x14ac:dyDescent="0.4">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9">
        <f t="shared" si="30"/>
        <v>1.0394285714285714</v>
      </c>
      <c r="P356">
        <f t="shared" si="31"/>
        <v>125.44827586206897</v>
      </c>
      <c r="Q356" t="str">
        <f t="shared" si="32"/>
        <v>film &amp; video</v>
      </c>
      <c r="R356" t="str">
        <f t="shared" si="35"/>
        <v>documentary</v>
      </c>
      <c r="S356" s="10">
        <f t="shared" si="33"/>
        <v>42438.827789351853</v>
      </c>
      <c r="T356" s="10">
        <f t="shared" si="34"/>
        <v>42468.786122685182</v>
      </c>
    </row>
    <row r="357" spans="1:20" ht="43.75" x14ac:dyDescent="0.4">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9">
        <f t="shared" si="30"/>
        <v>1.1625714285714286</v>
      </c>
      <c r="P357">
        <f t="shared" si="31"/>
        <v>246.60606060606059</v>
      </c>
      <c r="Q357" t="str">
        <f t="shared" si="32"/>
        <v>film &amp; video</v>
      </c>
      <c r="R357" t="str">
        <f t="shared" si="35"/>
        <v>documentary</v>
      </c>
      <c r="S357" s="10">
        <f t="shared" si="33"/>
        <v>41943.293912037036</v>
      </c>
      <c r="T357" s="10">
        <f t="shared" si="34"/>
        <v>41974.3355787037</v>
      </c>
    </row>
    <row r="358" spans="1:20" ht="43.75" x14ac:dyDescent="0.4">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9">
        <f t="shared" si="30"/>
        <v>1.0269239999999999</v>
      </c>
      <c r="P358">
        <f t="shared" si="31"/>
        <v>79.401340206185566</v>
      </c>
      <c r="Q358" t="str">
        <f t="shared" si="32"/>
        <v>film &amp; video</v>
      </c>
      <c r="R358" t="str">
        <f t="shared" si="35"/>
        <v>documentary</v>
      </c>
      <c r="S358" s="10">
        <f t="shared" si="33"/>
        <v>42415.803159722222</v>
      </c>
      <c r="T358" s="10">
        <f t="shared" si="34"/>
        <v>42445.761493055557</v>
      </c>
    </row>
    <row r="359" spans="1:20" ht="58.3" x14ac:dyDescent="0.4">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9">
        <f t="shared" si="30"/>
        <v>1.74</v>
      </c>
      <c r="P359">
        <f t="shared" si="31"/>
        <v>86.138613861386133</v>
      </c>
      <c r="Q359" t="str">
        <f t="shared" si="32"/>
        <v>film &amp; video</v>
      </c>
      <c r="R359" t="str">
        <f t="shared" si="35"/>
        <v>documentary</v>
      </c>
      <c r="S359" s="10">
        <f t="shared" si="33"/>
        <v>42078.222187499996</v>
      </c>
      <c r="T359" s="10">
        <f t="shared" si="34"/>
        <v>42118.222187499996</v>
      </c>
    </row>
    <row r="360" spans="1:20" ht="43.75" x14ac:dyDescent="0.4">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9">
        <f t="shared" si="30"/>
        <v>1.03088</v>
      </c>
      <c r="P360">
        <f t="shared" si="31"/>
        <v>193.04868913857678</v>
      </c>
      <c r="Q360" t="str">
        <f t="shared" si="32"/>
        <v>film &amp; video</v>
      </c>
      <c r="R360" t="str">
        <f t="shared" si="35"/>
        <v>documentary</v>
      </c>
      <c r="S360" s="10">
        <f t="shared" si="33"/>
        <v>42507.860196759255</v>
      </c>
      <c r="T360" s="10">
        <f t="shared" si="34"/>
        <v>42536.625</v>
      </c>
    </row>
    <row r="361" spans="1:20" ht="43.75" x14ac:dyDescent="0.4">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9">
        <f t="shared" si="30"/>
        <v>1.0485537190082646</v>
      </c>
      <c r="P361">
        <f t="shared" si="31"/>
        <v>84.023178807947019</v>
      </c>
      <c r="Q361" t="str">
        <f t="shared" si="32"/>
        <v>film &amp; video</v>
      </c>
      <c r="R361" t="str">
        <f t="shared" si="35"/>
        <v>documentary</v>
      </c>
      <c r="S361" s="10">
        <f t="shared" si="33"/>
        <v>41935.070486111108</v>
      </c>
      <c r="T361" s="10">
        <f t="shared" si="34"/>
        <v>41957.216666666667</v>
      </c>
    </row>
    <row r="362" spans="1:20" ht="43.75" x14ac:dyDescent="0.4">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9">
        <f t="shared" si="30"/>
        <v>1.0137499999999999</v>
      </c>
      <c r="P362">
        <f t="shared" si="31"/>
        <v>139.82758620689654</v>
      </c>
      <c r="Q362" t="str">
        <f t="shared" si="32"/>
        <v>film &amp; video</v>
      </c>
      <c r="R362" t="str">
        <f t="shared" si="35"/>
        <v>documentary</v>
      </c>
      <c r="S362" s="10">
        <f t="shared" si="33"/>
        <v>42163.897916666669</v>
      </c>
      <c r="T362" s="10">
        <f t="shared" si="34"/>
        <v>42208.132638888885</v>
      </c>
    </row>
    <row r="363" spans="1:20" ht="43.75" x14ac:dyDescent="0.4">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9">
        <f t="shared" si="30"/>
        <v>1.1107699999999998</v>
      </c>
      <c r="P363">
        <f t="shared" si="31"/>
        <v>109.82189265536722</v>
      </c>
      <c r="Q363" t="str">
        <f t="shared" si="32"/>
        <v>film &amp; video</v>
      </c>
      <c r="R363" t="str">
        <f t="shared" si="35"/>
        <v>documentary</v>
      </c>
      <c r="S363" s="10">
        <f t="shared" si="33"/>
        <v>41936.001226851848</v>
      </c>
      <c r="T363" s="10">
        <f t="shared" si="34"/>
        <v>41966.042893518519</v>
      </c>
    </row>
    <row r="364" spans="1:20" ht="58.3" x14ac:dyDescent="0.4">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9">
        <f t="shared" si="30"/>
        <v>1.2415933781686497</v>
      </c>
      <c r="P364">
        <f t="shared" si="31"/>
        <v>139.53488372093022</v>
      </c>
      <c r="Q364" t="str">
        <f t="shared" si="32"/>
        <v>film &amp; video</v>
      </c>
      <c r="R364" t="str">
        <f t="shared" si="35"/>
        <v>documentary</v>
      </c>
      <c r="S364" s="10">
        <f t="shared" si="33"/>
        <v>41837.210543981484</v>
      </c>
      <c r="T364" s="10">
        <f t="shared" si="34"/>
        <v>41859</v>
      </c>
    </row>
    <row r="365" spans="1:20" ht="58.3" x14ac:dyDescent="0.4">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9">
        <f t="shared" si="30"/>
        <v>1.0133333333333334</v>
      </c>
      <c r="P365">
        <f t="shared" si="31"/>
        <v>347.84615384615387</v>
      </c>
      <c r="Q365" t="str">
        <f t="shared" si="32"/>
        <v>film &amp; video</v>
      </c>
      <c r="R365" t="str">
        <f t="shared" si="35"/>
        <v>documentary</v>
      </c>
      <c r="S365" s="10">
        <f t="shared" si="33"/>
        <v>40255.744629629626</v>
      </c>
      <c r="T365" s="10">
        <f t="shared" si="34"/>
        <v>40300.806944444441</v>
      </c>
    </row>
    <row r="366" spans="1:20" ht="43.75" x14ac:dyDescent="0.4">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9">
        <f t="shared" si="30"/>
        <v>1.1016142857142857</v>
      </c>
      <c r="P366">
        <f t="shared" si="31"/>
        <v>68.24159292035398</v>
      </c>
      <c r="Q366" t="str">
        <f t="shared" si="32"/>
        <v>film &amp; video</v>
      </c>
      <c r="R366" t="str">
        <f t="shared" si="35"/>
        <v>documentary</v>
      </c>
      <c r="S366" s="10">
        <f t="shared" si="33"/>
        <v>41780.859629629631</v>
      </c>
      <c r="T366" s="10">
        <f t="shared" si="34"/>
        <v>41811.165972222225</v>
      </c>
    </row>
    <row r="367" spans="1:20" ht="43.75" x14ac:dyDescent="0.4">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9">
        <f t="shared" si="30"/>
        <v>1.0397333333333334</v>
      </c>
      <c r="P367">
        <f t="shared" si="31"/>
        <v>239.93846153846152</v>
      </c>
      <c r="Q367" t="str">
        <f t="shared" si="32"/>
        <v>film &amp; video</v>
      </c>
      <c r="R367" t="str">
        <f t="shared" si="35"/>
        <v>documentary</v>
      </c>
      <c r="S367" s="10">
        <f t="shared" si="33"/>
        <v>41668.606469907405</v>
      </c>
      <c r="T367" s="10">
        <f t="shared" si="34"/>
        <v>41698.606469907405</v>
      </c>
    </row>
    <row r="368" spans="1:20" ht="43.75" x14ac:dyDescent="0.4">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9">
        <f t="shared" si="30"/>
        <v>1.013157894736842</v>
      </c>
      <c r="P368">
        <f t="shared" si="31"/>
        <v>287.31343283582089</v>
      </c>
      <c r="Q368" t="str">
        <f t="shared" si="32"/>
        <v>film &amp; video</v>
      </c>
      <c r="R368" t="str">
        <f t="shared" si="35"/>
        <v>documentary</v>
      </c>
      <c r="S368" s="10">
        <f t="shared" si="33"/>
        <v>41019.793032407404</v>
      </c>
      <c r="T368" s="10">
        <f t="shared" si="34"/>
        <v>41049.793032407404</v>
      </c>
    </row>
    <row r="369" spans="1:20" ht="43.75" x14ac:dyDescent="0.4">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9">
        <f t="shared" si="30"/>
        <v>1.033501</v>
      </c>
      <c r="P369">
        <f t="shared" si="31"/>
        <v>86.84882352941176</v>
      </c>
      <c r="Q369" t="str">
        <f t="shared" si="32"/>
        <v>film &amp; video</v>
      </c>
      <c r="R369" t="str">
        <f t="shared" si="35"/>
        <v>documentary</v>
      </c>
      <c r="S369" s="10">
        <f t="shared" si="33"/>
        <v>41355.577291666668</v>
      </c>
      <c r="T369" s="10">
        <f t="shared" si="34"/>
        <v>41395.207638888889</v>
      </c>
    </row>
    <row r="370" spans="1:20" ht="43.75" x14ac:dyDescent="0.4">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9">
        <f t="shared" si="30"/>
        <v>1.04112</v>
      </c>
      <c r="P370">
        <f t="shared" si="31"/>
        <v>81.84905660377359</v>
      </c>
      <c r="Q370" t="str">
        <f t="shared" si="32"/>
        <v>film &amp; video</v>
      </c>
      <c r="R370" t="str">
        <f t="shared" si="35"/>
        <v>documentary</v>
      </c>
      <c r="S370" s="10">
        <f t="shared" si="33"/>
        <v>42043.605578703704</v>
      </c>
      <c r="T370" s="10">
        <f t="shared" si="34"/>
        <v>42078.563912037032</v>
      </c>
    </row>
    <row r="371" spans="1:20" ht="43.75" x14ac:dyDescent="0.4">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9">
        <f t="shared" si="30"/>
        <v>1.1015569230769231</v>
      </c>
      <c r="P371">
        <f t="shared" si="31"/>
        <v>42.874970059880241</v>
      </c>
      <c r="Q371" t="str">
        <f t="shared" si="32"/>
        <v>film &amp; video</v>
      </c>
      <c r="R371" t="str">
        <f t="shared" si="35"/>
        <v>documentary</v>
      </c>
      <c r="S371" s="10">
        <f t="shared" si="33"/>
        <v>40893.551724537036</v>
      </c>
      <c r="T371" s="10">
        <f t="shared" si="34"/>
        <v>40923.551724537036</v>
      </c>
    </row>
    <row r="372" spans="1:20" ht="43.75" x14ac:dyDescent="0.4">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9">
        <f t="shared" si="30"/>
        <v>1.2202</v>
      </c>
      <c r="P372">
        <f t="shared" si="31"/>
        <v>709.41860465116281</v>
      </c>
      <c r="Q372" t="str">
        <f t="shared" si="32"/>
        <v>film &amp; video</v>
      </c>
      <c r="R372" t="str">
        <f t="shared" si="35"/>
        <v>documentary</v>
      </c>
      <c r="S372" s="10">
        <f t="shared" si="33"/>
        <v>42711.795138888891</v>
      </c>
      <c r="T372" s="10">
        <f t="shared" si="34"/>
        <v>42741.795138888891</v>
      </c>
    </row>
    <row r="373" spans="1:20" ht="43.75" x14ac:dyDescent="0.4">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9">
        <f t="shared" si="30"/>
        <v>1.1416866666666667</v>
      </c>
      <c r="P373">
        <f t="shared" si="31"/>
        <v>161.25517890772127</v>
      </c>
      <c r="Q373" t="str">
        <f t="shared" si="32"/>
        <v>film &amp; video</v>
      </c>
      <c r="R373" t="str">
        <f t="shared" si="35"/>
        <v>documentary</v>
      </c>
      <c r="S373" s="10">
        <f t="shared" si="33"/>
        <v>41261.767812500002</v>
      </c>
      <c r="T373" s="10">
        <f t="shared" si="34"/>
        <v>41306.767812500002</v>
      </c>
    </row>
    <row r="374" spans="1:20" ht="29.15" x14ac:dyDescent="0.4">
      <c r="A374">
        <v>372</v>
      </c>
      <c r="B374" s="3" t="s">
        <v>373</v>
      </c>
      <c r="C374" s="3" t="s">
        <v>4482</v>
      </c>
      <c r="D374">
        <v>300</v>
      </c>
      <c r="E374">
        <v>376</v>
      </c>
      <c r="F374" t="s">
        <v>8219</v>
      </c>
      <c r="G374" t="s">
        <v>8225</v>
      </c>
      <c r="H374" t="s">
        <v>8247</v>
      </c>
      <c r="I374">
        <v>1459872000</v>
      </c>
      <c r="J374">
        <v>1456408244</v>
      </c>
      <c r="K374" t="b">
        <v>0</v>
      </c>
      <c r="L374">
        <v>9</v>
      </c>
      <c r="M374" t="b">
        <v>1</v>
      </c>
      <c r="N374" t="s">
        <v>8269</v>
      </c>
      <c r="O374" s="9">
        <f t="shared" si="30"/>
        <v>1.2533333333333334</v>
      </c>
      <c r="P374">
        <f t="shared" si="31"/>
        <v>41.777777777777779</v>
      </c>
      <c r="Q374" t="str">
        <f t="shared" si="32"/>
        <v>film &amp; video</v>
      </c>
      <c r="R374" t="str">
        <f t="shared" si="35"/>
        <v>documentary</v>
      </c>
      <c r="S374" s="10">
        <f t="shared" si="33"/>
        <v>42425.576898148152</v>
      </c>
      <c r="T374" s="10">
        <f t="shared" si="34"/>
        <v>42465.666666666672</v>
      </c>
    </row>
    <row r="375" spans="1:20" ht="43.75" x14ac:dyDescent="0.4">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9">
        <f t="shared" si="30"/>
        <v>1.0666666666666667</v>
      </c>
      <c r="P375">
        <f t="shared" si="31"/>
        <v>89.887640449438209</v>
      </c>
      <c r="Q375" t="str">
        <f t="shared" si="32"/>
        <v>film &amp; video</v>
      </c>
      <c r="R375" t="str">
        <f t="shared" si="35"/>
        <v>documentary</v>
      </c>
      <c r="S375" s="10">
        <f t="shared" si="33"/>
        <v>41078.91201388889</v>
      </c>
      <c r="T375" s="10">
        <f t="shared" si="34"/>
        <v>41108.91201388889</v>
      </c>
    </row>
    <row r="376" spans="1:20" ht="43.75" x14ac:dyDescent="0.4">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9">
        <f t="shared" si="30"/>
        <v>1.3065</v>
      </c>
      <c r="P376">
        <f t="shared" si="31"/>
        <v>45.051724137931032</v>
      </c>
      <c r="Q376" t="str">
        <f t="shared" si="32"/>
        <v>film &amp; video</v>
      </c>
      <c r="R376" t="str">
        <f t="shared" si="35"/>
        <v>documentary</v>
      </c>
      <c r="S376" s="10">
        <f t="shared" si="33"/>
        <v>40757.889247685183</v>
      </c>
      <c r="T376" s="10">
        <f t="shared" si="34"/>
        <v>40802.889247685183</v>
      </c>
    </row>
    <row r="377" spans="1:20" ht="43.75" x14ac:dyDescent="0.4">
      <c r="A377">
        <v>375</v>
      </c>
      <c r="B377" s="3" t="s">
        <v>376</v>
      </c>
      <c r="C377" s="3" t="s">
        <v>4485</v>
      </c>
      <c r="D377">
        <v>500</v>
      </c>
      <c r="E377">
        <v>600</v>
      </c>
      <c r="F377" t="s">
        <v>8219</v>
      </c>
      <c r="G377" t="s">
        <v>8224</v>
      </c>
      <c r="H377" t="s">
        <v>8246</v>
      </c>
      <c r="I377">
        <v>1393694280</v>
      </c>
      <c r="J377">
        <v>1390088311</v>
      </c>
      <c r="K377" t="b">
        <v>0</v>
      </c>
      <c r="L377">
        <v>14</v>
      </c>
      <c r="M377" t="b">
        <v>1</v>
      </c>
      <c r="N377" t="s">
        <v>8269</v>
      </c>
      <c r="O377" s="9">
        <f t="shared" si="30"/>
        <v>1.2</v>
      </c>
      <c r="P377">
        <f t="shared" si="31"/>
        <v>42.857142857142854</v>
      </c>
      <c r="Q377" t="str">
        <f t="shared" si="32"/>
        <v>film &amp; video</v>
      </c>
      <c r="R377" t="str">
        <f t="shared" si="35"/>
        <v>documentary</v>
      </c>
      <c r="S377" s="10">
        <f t="shared" si="33"/>
        <v>41657.985081018516</v>
      </c>
      <c r="T377" s="10">
        <f t="shared" si="34"/>
        <v>41699.720833333333</v>
      </c>
    </row>
    <row r="378" spans="1:20" ht="43.75" x14ac:dyDescent="0.4">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9">
        <f t="shared" si="30"/>
        <v>1.0595918367346939</v>
      </c>
      <c r="P378">
        <f t="shared" si="31"/>
        <v>54.083333333333336</v>
      </c>
      <c r="Q378" t="str">
        <f t="shared" si="32"/>
        <v>film &amp; video</v>
      </c>
      <c r="R378" t="str">
        <f t="shared" si="35"/>
        <v>documentary</v>
      </c>
      <c r="S378" s="10">
        <f t="shared" si="33"/>
        <v>42576.452731481477</v>
      </c>
      <c r="T378" s="10">
        <f t="shared" si="34"/>
        <v>42607.452731481477</v>
      </c>
    </row>
    <row r="379" spans="1:20" ht="43.75" x14ac:dyDescent="0.4">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9">
        <f t="shared" si="30"/>
        <v>1.1439999999999999</v>
      </c>
      <c r="P379">
        <f t="shared" si="31"/>
        <v>103.21804511278195</v>
      </c>
      <c r="Q379" t="str">
        <f t="shared" si="32"/>
        <v>film &amp; video</v>
      </c>
      <c r="R379" t="str">
        <f t="shared" si="35"/>
        <v>documentary</v>
      </c>
      <c r="S379" s="10">
        <f t="shared" si="33"/>
        <v>42292.250787037032</v>
      </c>
      <c r="T379" s="10">
        <f t="shared" si="34"/>
        <v>42322.292361111111</v>
      </c>
    </row>
    <row r="380" spans="1:20" ht="58.3" x14ac:dyDescent="0.4">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9">
        <f t="shared" si="30"/>
        <v>1.1176666666666666</v>
      </c>
      <c r="P380">
        <f t="shared" si="31"/>
        <v>40.397590361445786</v>
      </c>
      <c r="Q380" t="str">
        <f t="shared" si="32"/>
        <v>film &amp; video</v>
      </c>
      <c r="R380" t="str">
        <f t="shared" si="35"/>
        <v>documentary</v>
      </c>
      <c r="S380" s="10">
        <f t="shared" si="33"/>
        <v>42370.571851851855</v>
      </c>
      <c r="T380" s="10">
        <f t="shared" si="34"/>
        <v>42394.994444444441</v>
      </c>
    </row>
    <row r="381" spans="1:20" ht="43.75" x14ac:dyDescent="0.4">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9">
        <f t="shared" si="30"/>
        <v>1.1608000000000001</v>
      </c>
      <c r="P381">
        <f t="shared" si="31"/>
        <v>116.85906040268456</v>
      </c>
      <c r="Q381" t="str">
        <f t="shared" si="32"/>
        <v>film &amp; video</v>
      </c>
      <c r="R381" t="str">
        <f t="shared" si="35"/>
        <v>documentary</v>
      </c>
      <c r="S381" s="10">
        <f t="shared" si="33"/>
        <v>40987.688333333332</v>
      </c>
      <c r="T381" s="10">
        <f t="shared" si="34"/>
        <v>41032.688333333332</v>
      </c>
    </row>
    <row r="382" spans="1:20" ht="58.3" x14ac:dyDescent="0.4">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9">
        <f t="shared" si="30"/>
        <v>1.415</v>
      </c>
      <c r="P382">
        <f t="shared" si="31"/>
        <v>115.51020408163265</v>
      </c>
      <c r="Q382" t="str">
        <f t="shared" si="32"/>
        <v>film &amp; video</v>
      </c>
      <c r="R382" t="str">
        <f t="shared" si="35"/>
        <v>documentary</v>
      </c>
      <c r="S382" s="10">
        <f t="shared" si="33"/>
        <v>42367.719814814816</v>
      </c>
      <c r="T382" s="10">
        <f t="shared" si="34"/>
        <v>42392.719814814816</v>
      </c>
    </row>
    <row r="383" spans="1:20" ht="43.75" x14ac:dyDescent="0.4">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9">
        <f t="shared" si="30"/>
        <v>1.0472999999999999</v>
      </c>
      <c r="P383">
        <f t="shared" si="31"/>
        <v>104.31274900398407</v>
      </c>
      <c r="Q383" t="str">
        <f t="shared" si="32"/>
        <v>film &amp; video</v>
      </c>
      <c r="R383" t="str">
        <f t="shared" si="35"/>
        <v>documentary</v>
      </c>
      <c r="S383" s="10">
        <f t="shared" si="33"/>
        <v>41085.698113425926</v>
      </c>
      <c r="T383" s="10">
        <f t="shared" si="34"/>
        <v>41120.208333333336</v>
      </c>
    </row>
    <row r="384" spans="1:20" ht="58.3" x14ac:dyDescent="0.4">
      <c r="A384">
        <v>382</v>
      </c>
      <c r="B384" s="3" t="s">
        <v>383</v>
      </c>
      <c r="C384" s="3" t="s">
        <v>4492</v>
      </c>
      <c r="D384">
        <v>600</v>
      </c>
      <c r="E384">
        <v>1535</v>
      </c>
      <c r="F384" t="s">
        <v>8219</v>
      </c>
      <c r="G384" t="s">
        <v>8224</v>
      </c>
      <c r="H384" t="s">
        <v>8246</v>
      </c>
      <c r="I384">
        <v>1346950900</v>
      </c>
      <c r="J384">
        <v>1345741300</v>
      </c>
      <c r="K384" t="b">
        <v>0</v>
      </c>
      <c r="L384">
        <v>22</v>
      </c>
      <c r="M384" t="b">
        <v>1</v>
      </c>
      <c r="N384" t="s">
        <v>8269</v>
      </c>
      <c r="O384" s="9">
        <f t="shared" si="30"/>
        <v>2.5583333333333331</v>
      </c>
      <c r="P384">
        <f t="shared" si="31"/>
        <v>69.772727272727266</v>
      </c>
      <c r="Q384" t="str">
        <f t="shared" si="32"/>
        <v>film &amp; video</v>
      </c>
      <c r="R384" t="str">
        <f t="shared" si="35"/>
        <v>documentary</v>
      </c>
      <c r="S384" s="10">
        <f t="shared" si="33"/>
        <v>41144.709490740745</v>
      </c>
      <c r="T384" s="10">
        <f t="shared" si="34"/>
        <v>41158.709490740745</v>
      </c>
    </row>
    <row r="385" spans="1:20" ht="43.75" x14ac:dyDescent="0.4">
      <c r="A385">
        <v>383</v>
      </c>
      <c r="B385" s="3" t="s">
        <v>384</v>
      </c>
      <c r="C385" s="3" t="s">
        <v>4493</v>
      </c>
      <c r="D385">
        <v>999</v>
      </c>
      <c r="E385">
        <v>2065</v>
      </c>
      <c r="F385" t="s">
        <v>8219</v>
      </c>
      <c r="G385" t="s">
        <v>8224</v>
      </c>
      <c r="H385" t="s">
        <v>8246</v>
      </c>
      <c r="I385">
        <v>1400467759</v>
      </c>
      <c r="J385">
        <v>1398480559</v>
      </c>
      <c r="K385" t="b">
        <v>0</v>
      </c>
      <c r="L385">
        <v>48</v>
      </c>
      <c r="M385" t="b">
        <v>1</v>
      </c>
      <c r="N385" t="s">
        <v>8269</v>
      </c>
      <c r="O385" s="9">
        <f t="shared" si="30"/>
        <v>2.0670670670670672</v>
      </c>
      <c r="P385">
        <f t="shared" si="31"/>
        <v>43.020833333333336</v>
      </c>
      <c r="Q385" t="str">
        <f t="shared" si="32"/>
        <v>film &amp; video</v>
      </c>
      <c r="R385" t="str">
        <f t="shared" si="35"/>
        <v>documentary</v>
      </c>
      <c r="S385" s="10">
        <f t="shared" si="33"/>
        <v>41755.117581018516</v>
      </c>
      <c r="T385" s="10">
        <f t="shared" si="34"/>
        <v>41778.117581018516</v>
      </c>
    </row>
    <row r="386" spans="1:20" ht="43.75" x14ac:dyDescent="0.4">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9">
        <f t="shared" ref="O386:O449" si="36">E386/D386</f>
        <v>1.1210500000000001</v>
      </c>
      <c r="P386">
        <f t="shared" ref="P386:P449" si="37">IFERROR(E386/L386,0)</f>
        <v>58.540469973890339</v>
      </c>
      <c r="Q386" t="str">
        <f t="shared" ref="Q386:Q449" si="38">LEFT(N386, FIND("/",N386) - 1)</f>
        <v>film &amp; video</v>
      </c>
      <c r="R386" t="str">
        <f t="shared" si="35"/>
        <v>documentary</v>
      </c>
      <c r="S386" s="10">
        <f t="shared" ref="S386:S449" si="39">(((J386/60)/60)/24) + DATE(1970,1,1)</f>
        <v>41980.781793981485</v>
      </c>
      <c r="T386" s="10">
        <f t="shared" ref="T386:T449" si="40">(((I386/60)/60)/24) + DATE(1970,1,1)</f>
        <v>42010.781793981485</v>
      </c>
    </row>
    <row r="387" spans="1:20" ht="43.75" x14ac:dyDescent="0.4">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9">
        <f t="shared" si="36"/>
        <v>1.05982</v>
      </c>
      <c r="P387">
        <f t="shared" si="37"/>
        <v>111.79535864978902</v>
      </c>
      <c r="Q387" t="str">
        <f t="shared" si="38"/>
        <v>film &amp; video</v>
      </c>
      <c r="R387" t="str">
        <f t="shared" ref="R387:R450" si="41">RIGHT(N387, LEN(N387) - FIND("/",N387))</f>
        <v>documentary</v>
      </c>
      <c r="S387" s="10">
        <f t="shared" si="39"/>
        <v>41934.584502314814</v>
      </c>
      <c r="T387" s="10">
        <f t="shared" si="40"/>
        <v>41964.626168981486</v>
      </c>
    </row>
    <row r="388" spans="1:20" ht="43.75" x14ac:dyDescent="0.4">
      <c r="A388">
        <v>386</v>
      </c>
      <c r="B388" s="3" t="s">
        <v>387</v>
      </c>
      <c r="C388" s="3" t="s">
        <v>4496</v>
      </c>
      <c r="D388">
        <v>600</v>
      </c>
      <c r="E388">
        <v>601</v>
      </c>
      <c r="F388" t="s">
        <v>8219</v>
      </c>
      <c r="G388" t="s">
        <v>8224</v>
      </c>
      <c r="H388" t="s">
        <v>8246</v>
      </c>
      <c r="I388">
        <v>1439246991</v>
      </c>
      <c r="J388">
        <v>1437950991</v>
      </c>
      <c r="K388" t="b">
        <v>0</v>
      </c>
      <c r="L388">
        <v>13</v>
      </c>
      <c r="M388" t="b">
        <v>1</v>
      </c>
      <c r="N388" t="s">
        <v>8269</v>
      </c>
      <c r="O388" s="9">
        <f t="shared" si="36"/>
        <v>1.0016666666666667</v>
      </c>
      <c r="P388">
        <f t="shared" si="37"/>
        <v>46.230769230769234</v>
      </c>
      <c r="Q388" t="str">
        <f t="shared" si="38"/>
        <v>film &amp; video</v>
      </c>
      <c r="R388" t="str">
        <f t="shared" si="41"/>
        <v>documentary</v>
      </c>
      <c r="S388" s="10">
        <f t="shared" si="39"/>
        <v>42211.951284722221</v>
      </c>
      <c r="T388" s="10">
        <f t="shared" si="40"/>
        <v>42226.951284722221</v>
      </c>
    </row>
    <row r="389" spans="1:20" ht="58.3" x14ac:dyDescent="0.4">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9">
        <f t="shared" si="36"/>
        <v>2.1398947368421051</v>
      </c>
      <c r="P389">
        <f t="shared" si="37"/>
        <v>144.69039145907473</v>
      </c>
      <c r="Q389" t="str">
        <f t="shared" si="38"/>
        <v>film &amp; video</v>
      </c>
      <c r="R389" t="str">
        <f t="shared" si="41"/>
        <v>documentary</v>
      </c>
      <c r="S389" s="10">
        <f t="shared" si="39"/>
        <v>42200.67659722222</v>
      </c>
      <c r="T389" s="10">
        <f t="shared" si="40"/>
        <v>42231.25</v>
      </c>
    </row>
    <row r="390" spans="1:20" ht="43.75" x14ac:dyDescent="0.4">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9">
        <f t="shared" si="36"/>
        <v>1.2616000000000001</v>
      </c>
      <c r="P390">
        <f t="shared" si="37"/>
        <v>88.845070422535215</v>
      </c>
      <c r="Q390" t="str">
        <f t="shared" si="38"/>
        <v>film &amp; video</v>
      </c>
      <c r="R390" t="str">
        <f t="shared" si="41"/>
        <v>documentary</v>
      </c>
      <c r="S390" s="10">
        <f t="shared" si="39"/>
        <v>42549.076157407413</v>
      </c>
      <c r="T390" s="10">
        <f t="shared" si="40"/>
        <v>42579.076157407413</v>
      </c>
    </row>
    <row r="391" spans="1:20" ht="58.3" x14ac:dyDescent="0.4">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9">
        <f t="shared" si="36"/>
        <v>1.8153547058823529</v>
      </c>
      <c r="P391">
        <f t="shared" si="37"/>
        <v>81.75107284768211</v>
      </c>
      <c r="Q391" t="str">
        <f t="shared" si="38"/>
        <v>film &amp; video</v>
      </c>
      <c r="R391" t="str">
        <f t="shared" si="41"/>
        <v>documentary</v>
      </c>
      <c r="S391" s="10">
        <f t="shared" si="39"/>
        <v>41674.063078703701</v>
      </c>
      <c r="T391" s="10">
        <f t="shared" si="40"/>
        <v>41705.957638888889</v>
      </c>
    </row>
    <row r="392" spans="1:20" ht="43.75" x14ac:dyDescent="0.4">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9">
        <f t="shared" si="36"/>
        <v>1</v>
      </c>
      <c r="P392">
        <f t="shared" si="37"/>
        <v>71.428571428571431</v>
      </c>
      <c r="Q392" t="str">
        <f t="shared" si="38"/>
        <v>film &amp; video</v>
      </c>
      <c r="R392" t="str">
        <f t="shared" si="41"/>
        <v>documentary</v>
      </c>
      <c r="S392" s="10">
        <f t="shared" si="39"/>
        <v>42112.036712962959</v>
      </c>
      <c r="T392" s="10">
        <f t="shared" si="40"/>
        <v>42132.036712962959</v>
      </c>
    </row>
    <row r="393" spans="1:20" ht="43.75" x14ac:dyDescent="0.4">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9">
        <f t="shared" si="36"/>
        <v>1.0061</v>
      </c>
      <c r="P393">
        <f t="shared" si="37"/>
        <v>104.25906735751295</v>
      </c>
      <c r="Q393" t="str">
        <f t="shared" si="38"/>
        <v>film &amp; video</v>
      </c>
      <c r="R393" t="str">
        <f t="shared" si="41"/>
        <v>documentary</v>
      </c>
      <c r="S393" s="10">
        <f t="shared" si="39"/>
        <v>40865.042256944449</v>
      </c>
      <c r="T393" s="10">
        <f t="shared" si="40"/>
        <v>40895.040972222225</v>
      </c>
    </row>
    <row r="394" spans="1:20" ht="43.75" x14ac:dyDescent="0.4">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9">
        <f t="shared" si="36"/>
        <v>1.009027027027027</v>
      </c>
      <c r="P394">
        <f t="shared" si="37"/>
        <v>90.616504854368927</v>
      </c>
      <c r="Q394" t="str">
        <f t="shared" si="38"/>
        <v>film &amp; video</v>
      </c>
      <c r="R394" t="str">
        <f t="shared" si="41"/>
        <v>documentary</v>
      </c>
      <c r="S394" s="10">
        <f t="shared" si="39"/>
        <v>40763.717256944445</v>
      </c>
      <c r="T394" s="10">
        <f t="shared" si="40"/>
        <v>40794.125</v>
      </c>
    </row>
    <row r="395" spans="1:20" ht="43.75" x14ac:dyDescent="0.4">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9">
        <f t="shared" si="36"/>
        <v>1.10446</v>
      </c>
      <c r="P395">
        <f t="shared" si="37"/>
        <v>157.33048433048432</v>
      </c>
      <c r="Q395" t="str">
        <f t="shared" si="38"/>
        <v>film &amp; video</v>
      </c>
      <c r="R395" t="str">
        <f t="shared" si="41"/>
        <v>documentary</v>
      </c>
      <c r="S395" s="10">
        <f t="shared" si="39"/>
        <v>41526.708935185183</v>
      </c>
      <c r="T395" s="10">
        <f t="shared" si="40"/>
        <v>41557.708935185183</v>
      </c>
    </row>
    <row r="396" spans="1:20" ht="43.75" x14ac:dyDescent="0.4">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9">
        <f t="shared" si="36"/>
        <v>1.118936170212766</v>
      </c>
      <c r="P396">
        <f t="shared" si="37"/>
        <v>105.18</v>
      </c>
      <c r="Q396" t="str">
        <f t="shared" si="38"/>
        <v>film &amp; video</v>
      </c>
      <c r="R396" t="str">
        <f t="shared" si="41"/>
        <v>documentary</v>
      </c>
      <c r="S396" s="10">
        <f t="shared" si="39"/>
        <v>42417.818078703705</v>
      </c>
      <c r="T396" s="10">
        <f t="shared" si="40"/>
        <v>42477.776412037041</v>
      </c>
    </row>
    <row r="397" spans="1:20" ht="43.75" x14ac:dyDescent="0.4">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9">
        <f t="shared" si="36"/>
        <v>1.0804450000000001</v>
      </c>
      <c r="P397">
        <f t="shared" si="37"/>
        <v>58.719836956521746</v>
      </c>
      <c r="Q397" t="str">
        <f t="shared" si="38"/>
        <v>film &amp; video</v>
      </c>
      <c r="R397" t="str">
        <f t="shared" si="41"/>
        <v>documentary</v>
      </c>
      <c r="S397" s="10">
        <f t="shared" si="39"/>
        <v>40990.909259259257</v>
      </c>
      <c r="T397" s="10">
        <f t="shared" si="40"/>
        <v>41026.897222222222</v>
      </c>
    </row>
    <row r="398" spans="1:20" ht="43.75" x14ac:dyDescent="0.4">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9">
        <f t="shared" si="36"/>
        <v>1.0666666666666667</v>
      </c>
      <c r="P398">
        <f t="shared" si="37"/>
        <v>81.632653061224488</v>
      </c>
      <c r="Q398" t="str">
        <f t="shared" si="38"/>
        <v>film &amp; video</v>
      </c>
      <c r="R398" t="str">
        <f t="shared" si="41"/>
        <v>documentary</v>
      </c>
      <c r="S398" s="10">
        <f t="shared" si="39"/>
        <v>41082.564884259256</v>
      </c>
      <c r="T398" s="10">
        <f t="shared" si="40"/>
        <v>41097.564884259256</v>
      </c>
    </row>
    <row r="399" spans="1:20" ht="58.3" x14ac:dyDescent="0.4">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9">
        <f t="shared" si="36"/>
        <v>1.0390027322404372</v>
      </c>
      <c r="P399">
        <f t="shared" si="37"/>
        <v>56.460043668122275</v>
      </c>
      <c r="Q399" t="str">
        <f t="shared" si="38"/>
        <v>film &amp; video</v>
      </c>
      <c r="R399" t="str">
        <f t="shared" si="41"/>
        <v>documentary</v>
      </c>
      <c r="S399" s="10">
        <f t="shared" si="39"/>
        <v>40379.776435185187</v>
      </c>
      <c r="T399" s="10">
        <f t="shared" si="40"/>
        <v>40422.155555555553</v>
      </c>
    </row>
    <row r="400" spans="1:20" ht="43.75" x14ac:dyDescent="0.4">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9">
        <f t="shared" si="36"/>
        <v>1.2516</v>
      </c>
      <c r="P400">
        <f t="shared" si="37"/>
        <v>140.1044776119403</v>
      </c>
      <c r="Q400" t="str">
        <f t="shared" si="38"/>
        <v>film &amp; video</v>
      </c>
      <c r="R400" t="str">
        <f t="shared" si="41"/>
        <v>documentary</v>
      </c>
      <c r="S400" s="10">
        <f t="shared" si="39"/>
        <v>42078.793124999997</v>
      </c>
      <c r="T400" s="10">
        <f t="shared" si="40"/>
        <v>42123.793124999997</v>
      </c>
    </row>
    <row r="401" spans="1:20" ht="58.3" x14ac:dyDescent="0.4">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9">
        <f t="shared" si="36"/>
        <v>1.0680499999999999</v>
      </c>
      <c r="P401">
        <f t="shared" si="37"/>
        <v>224.85263157894738</v>
      </c>
      <c r="Q401" t="str">
        <f t="shared" si="38"/>
        <v>film &amp; video</v>
      </c>
      <c r="R401" t="str">
        <f t="shared" si="41"/>
        <v>documentary</v>
      </c>
      <c r="S401" s="10">
        <f t="shared" si="39"/>
        <v>42687.875775462962</v>
      </c>
      <c r="T401" s="10">
        <f t="shared" si="40"/>
        <v>42718.5</v>
      </c>
    </row>
    <row r="402" spans="1:20" ht="43.75" x14ac:dyDescent="0.4">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9">
        <f t="shared" si="36"/>
        <v>1.1230249999999999</v>
      </c>
      <c r="P402">
        <f t="shared" si="37"/>
        <v>181.13306451612902</v>
      </c>
      <c r="Q402" t="str">
        <f t="shared" si="38"/>
        <v>film &amp; video</v>
      </c>
      <c r="R402" t="str">
        <f t="shared" si="41"/>
        <v>documentary</v>
      </c>
      <c r="S402" s="10">
        <f t="shared" si="39"/>
        <v>41745.635960648149</v>
      </c>
      <c r="T402" s="10">
        <f t="shared" si="40"/>
        <v>41776.145833333336</v>
      </c>
    </row>
    <row r="403" spans="1:20" ht="43.75" x14ac:dyDescent="0.4">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9">
        <f t="shared" si="36"/>
        <v>1.0381199999999999</v>
      </c>
      <c r="P403">
        <f t="shared" si="37"/>
        <v>711.04109589041093</v>
      </c>
      <c r="Q403" t="str">
        <f t="shared" si="38"/>
        <v>film &amp; video</v>
      </c>
      <c r="R403" t="str">
        <f t="shared" si="41"/>
        <v>documentary</v>
      </c>
      <c r="S403" s="10">
        <f t="shared" si="39"/>
        <v>40732.842245370368</v>
      </c>
      <c r="T403" s="10">
        <f t="shared" si="40"/>
        <v>40762.842245370368</v>
      </c>
    </row>
    <row r="404" spans="1:20" ht="43.75" x14ac:dyDescent="0.4">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9">
        <f t="shared" si="36"/>
        <v>1.4165000000000001</v>
      </c>
      <c r="P404">
        <f t="shared" si="37"/>
        <v>65.883720930232556</v>
      </c>
      <c r="Q404" t="str">
        <f t="shared" si="38"/>
        <v>film &amp; video</v>
      </c>
      <c r="R404" t="str">
        <f t="shared" si="41"/>
        <v>documentary</v>
      </c>
      <c r="S404" s="10">
        <f t="shared" si="39"/>
        <v>42292.539548611108</v>
      </c>
      <c r="T404" s="10">
        <f t="shared" si="40"/>
        <v>42313.58121527778</v>
      </c>
    </row>
    <row r="405" spans="1:20" ht="43.75" x14ac:dyDescent="0.4">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9">
        <f t="shared" si="36"/>
        <v>1.0526</v>
      </c>
      <c r="P405">
        <f t="shared" si="37"/>
        <v>75.185714285714283</v>
      </c>
      <c r="Q405" t="str">
        <f t="shared" si="38"/>
        <v>film &amp; video</v>
      </c>
      <c r="R405" t="str">
        <f t="shared" si="41"/>
        <v>documentary</v>
      </c>
      <c r="S405" s="10">
        <f t="shared" si="39"/>
        <v>40718.310659722221</v>
      </c>
      <c r="T405" s="10">
        <f t="shared" si="40"/>
        <v>40765.297222222223</v>
      </c>
    </row>
    <row r="406" spans="1:20" ht="43.75" x14ac:dyDescent="0.4">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9">
        <f t="shared" si="36"/>
        <v>1.0309142857142857</v>
      </c>
      <c r="P406">
        <f t="shared" si="37"/>
        <v>133.14391143911439</v>
      </c>
      <c r="Q406" t="str">
        <f t="shared" si="38"/>
        <v>film &amp; video</v>
      </c>
      <c r="R406" t="str">
        <f t="shared" si="41"/>
        <v>documentary</v>
      </c>
      <c r="S406" s="10">
        <f t="shared" si="39"/>
        <v>41646.628032407411</v>
      </c>
      <c r="T406" s="10">
        <f t="shared" si="40"/>
        <v>41675.961111111108</v>
      </c>
    </row>
    <row r="407" spans="1:20" ht="29.15" x14ac:dyDescent="0.4">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9">
        <f t="shared" si="36"/>
        <v>1.0765957446808512</v>
      </c>
      <c r="P407">
        <f t="shared" si="37"/>
        <v>55.2</v>
      </c>
      <c r="Q407" t="str">
        <f t="shared" si="38"/>
        <v>film &amp; video</v>
      </c>
      <c r="R407" t="str">
        <f t="shared" si="41"/>
        <v>documentary</v>
      </c>
      <c r="S407" s="10">
        <f t="shared" si="39"/>
        <v>41674.08494212963</v>
      </c>
      <c r="T407" s="10">
        <f t="shared" si="40"/>
        <v>41704.08494212963</v>
      </c>
    </row>
    <row r="408" spans="1:20" ht="43.75" x14ac:dyDescent="0.4">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9">
        <f t="shared" si="36"/>
        <v>1.0770464285714285</v>
      </c>
      <c r="P408">
        <f t="shared" si="37"/>
        <v>86.163714285714292</v>
      </c>
      <c r="Q408" t="str">
        <f t="shared" si="38"/>
        <v>film &amp; video</v>
      </c>
      <c r="R408" t="str">
        <f t="shared" si="41"/>
        <v>documentary</v>
      </c>
      <c r="S408" s="10">
        <f t="shared" si="39"/>
        <v>40638.162465277775</v>
      </c>
      <c r="T408" s="10">
        <f t="shared" si="40"/>
        <v>40672.249305555553</v>
      </c>
    </row>
    <row r="409" spans="1:20" ht="43.75" x14ac:dyDescent="0.4">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9">
        <f t="shared" si="36"/>
        <v>1.0155000000000001</v>
      </c>
      <c r="P409">
        <f t="shared" si="37"/>
        <v>92.318181818181813</v>
      </c>
      <c r="Q409" t="str">
        <f t="shared" si="38"/>
        <v>film &amp; video</v>
      </c>
      <c r="R409" t="str">
        <f t="shared" si="41"/>
        <v>documentary</v>
      </c>
      <c r="S409" s="10">
        <f t="shared" si="39"/>
        <v>40806.870949074073</v>
      </c>
      <c r="T409" s="10">
        <f t="shared" si="40"/>
        <v>40866.912615740745</v>
      </c>
    </row>
    <row r="410" spans="1:20" ht="43.75" x14ac:dyDescent="0.4">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9">
        <f t="shared" si="36"/>
        <v>1.0143766666666667</v>
      </c>
      <c r="P410">
        <f t="shared" si="37"/>
        <v>160.16473684210527</v>
      </c>
      <c r="Q410" t="str">
        <f t="shared" si="38"/>
        <v>film &amp; video</v>
      </c>
      <c r="R410" t="str">
        <f t="shared" si="41"/>
        <v>documentary</v>
      </c>
      <c r="S410" s="10">
        <f t="shared" si="39"/>
        <v>41543.735995370371</v>
      </c>
      <c r="T410" s="10">
        <f t="shared" si="40"/>
        <v>41583.777662037035</v>
      </c>
    </row>
    <row r="411" spans="1:20" ht="43.75" x14ac:dyDescent="0.4">
      <c r="A411">
        <v>409</v>
      </c>
      <c r="B411" s="3" t="s">
        <v>410</v>
      </c>
      <c r="C411" s="3" t="s">
        <v>4519</v>
      </c>
      <c r="D411">
        <v>500</v>
      </c>
      <c r="E411">
        <v>684</v>
      </c>
      <c r="F411" t="s">
        <v>8219</v>
      </c>
      <c r="G411" t="s">
        <v>8225</v>
      </c>
      <c r="H411" t="s">
        <v>8247</v>
      </c>
      <c r="I411">
        <v>1469220144</v>
      </c>
      <c r="J411">
        <v>1466628144</v>
      </c>
      <c r="K411" t="b">
        <v>0</v>
      </c>
      <c r="L411">
        <v>15</v>
      </c>
      <c r="M411" t="b">
        <v>1</v>
      </c>
      <c r="N411" t="s">
        <v>8269</v>
      </c>
      <c r="O411" s="9">
        <f t="shared" si="36"/>
        <v>1.3680000000000001</v>
      </c>
      <c r="P411">
        <f t="shared" si="37"/>
        <v>45.6</v>
      </c>
      <c r="Q411" t="str">
        <f t="shared" si="38"/>
        <v>film &amp; video</v>
      </c>
      <c r="R411" t="str">
        <f t="shared" si="41"/>
        <v>documentary</v>
      </c>
      <c r="S411" s="10">
        <f t="shared" si="39"/>
        <v>42543.862777777773</v>
      </c>
      <c r="T411" s="10">
        <f t="shared" si="40"/>
        <v>42573.862777777773</v>
      </c>
    </row>
    <row r="412" spans="1:20" ht="43.75" x14ac:dyDescent="0.4">
      <c r="A412">
        <v>410</v>
      </c>
      <c r="B412" s="3" t="s">
        <v>411</v>
      </c>
      <c r="C412" s="3" t="s">
        <v>4520</v>
      </c>
      <c r="D412">
        <v>1000</v>
      </c>
      <c r="E412">
        <v>1283</v>
      </c>
      <c r="F412" t="s">
        <v>8219</v>
      </c>
      <c r="G412" t="s">
        <v>8229</v>
      </c>
      <c r="H412" t="s">
        <v>8251</v>
      </c>
      <c r="I412">
        <v>1434670397</v>
      </c>
      <c r="J412">
        <v>1429486397</v>
      </c>
      <c r="K412" t="b">
        <v>0</v>
      </c>
      <c r="L412">
        <v>7</v>
      </c>
      <c r="M412" t="b">
        <v>1</v>
      </c>
      <c r="N412" t="s">
        <v>8269</v>
      </c>
      <c r="O412" s="9">
        <f t="shared" si="36"/>
        <v>1.2829999999999999</v>
      </c>
      <c r="P412">
        <f t="shared" si="37"/>
        <v>183.28571428571428</v>
      </c>
      <c r="Q412" t="str">
        <f t="shared" si="38"/>
        <v>film &amp; video</v>
      </c>
      <c r="R412" t="str">
        <f t="shared" si="41"/>
        <v>documentary</v>
      </c>
      <c r="S412" s="10">
        <f t="shared" si="39"/>
        <v>42113.981446759266</v>
      </c>
      <c r="T412" s="10">
        <f t="shared" si="40"/>
        <v>42173.981446759266</v>
      </c>
    </row>
    <row r="413" spans="1:20" ht="43.75" x14ac:dyDescent="0.4">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9">
        <f t="shared" si="36"/>
        <v>1.0105</v>
      </c>
      <c r="P413">
        <f t="shared" si="37"/>
        <v>125.78838174273859</v>
      </c>
      <c r="Q413" t="str">
        <f t="shared" si="38"/>
        <v>film &amp; video</v>
      </c>
      <c r="R413" t="str">
        <f t="shared" si="41"/>
        <v>documentary</v>
      </c>
      <c r="S413" s="10">
        <f t="shared" si="39"/>
        <v>41598.17597222222</v>
      </c>
      <c r="T413" s="10">
        <f t="shared" si="40"/>
        <v>41630.208333333336</v>
      </c>
    </row>
    <row r="414" spans="1:20" ht="43.75" x14ac:dyDescent="0.4">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9">
        <f t="shared" si="36"/>
        <v>1.2684</v>
      </c>
      <c r="P414">
        <f t="shared" si="37"/>
        <v>57.654545454545456</v>
      </c>
      <c r="Q414" t="str">
        <f t="shared" si="38"/>
        <v>film &amp; video</v>
      </c>
      <c r="R414" t="str">
        <f t="shared" si="41"/>
        <v>documentary</v>
      </c>
      <c r="S414" s="10">
        <f t="shared" si="39"/>
        <v>41099.742800925924</v>
      </c>
      <c r="T414" s="10">
        <f t="shared" si="40"/>
        <v>41115.742800925924</v>
      </c>
    </row>
    <row r="415" spans="1:20" ht="43.75" x14ac:dyDescent="0.4">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9">
        <f t="shared" si="36"/>
        <v>1.0508593749999999</v>
      </c>
      <c r="P415">
        <f t="shared" si="37"/>
        <v>78.660818713450297</v>
      </c>
      <c r="Q415" t="str">
        <f t="shared" si="38"/>
        <v>film &amp; video</v>
      </c>
      <c r="R415" t="str">
        <f t="shared" si="41"/>
        <v>documentary</v>
      </c>
      <c r="S415" s="10">
        <f t="shared" si="39"/>
        <v>41079.877442129626</v>
      </c>
      <c r="T415" s="10">
        <f t="shared" si="40"/>
        <v>41109.877442129626</v>
      </c>
    </row>
    <row r="416" spans="1:20" ht="43.75" x14ac:dyDescent="0.4">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9">
        <f t="shared" si="36"/>
        <v>1.0285405405405406</v>
      </c>
      <c r="P416">
        <f t="shared" si="37"/>
        <v>91.480769230769226</v>
      </c>
      <c r="Q416" t="str">
        <f t="shared" si="38"/>
        <v>film &amp; video</v>
      </c>
      <c r="R416" t="str">
        <f t="shared" si="41"/>
        <v>documentary</v>
      </c>
      <c r="S416" s="10">
        <f t="shared" si="39"/>
        <v>41529.063252314816</v>
      </c>
      <c r="T416" s="10">
        <f t="shared" si="40"/>
        <v>41559.063252314816</v>
      </c>
    </row>
    <row r="417" spans="1:20" ht="58.3" x14ac:dyDescent="0.4">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9">
        <f t="shared" si="36"/>
        <v>1.0214714285714286</v>
      </c>
      <c r="P417">
        <f t="shared" si="37"/>
        <v>68.09809523809524</v>
      </c>
      <c r="Q417" t="str">
        <f t="shared" si="38"/>
        <v>film &amp; video</v>
      </c>
      <c r="R417" t="str">
        <f t="shared" si="41"/>
        <v>documentary</v>
      </c>
      <c r="S417" s="10">
        <f t="shared" si="39"/>
        <v>41904.851875</v>
      </c>
      <c r="T417" s="10">
        <f t="shared" si="40"/>
        <v>41929.5</v>
      </c>
    </row>
    <row r="418" spans="1:20" ht="43.75" x14ac:dyDescent="0.4">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9">
        <f t="shared" si="36"/>
        <v>1.2021700000000002</v>
      </c>
      <c r="P418">
        <f t="shared" si="37"/>
        <v>48.086800000000004</v>
      </c>
      <c r="Q418" t="str">
        <f t="shared" si="38"/>
        <v>film &amp; video</v>
      </c>
      <c r="R418" t="str">
        <f t="shared" si="41"/>
        <v>documentary</v>
      </c>
      <c r="S418" s="10">
        <f t="shared" si="39"/>
        <v>41648.396192129629</v>
      </c>
      <c r="T418" s="10">
        <f t="shared" si="40"/>
        <v>41678.396192129629</v>
      </c>
    </row>
    <row r="419" spans="1:20" ht="43.75" x14ac:dyDescent="0.4">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9">
        <f t="shared" si="36"/>
        <v>1.0024761904761905</v>
      </c>
      <c r="P419">
        <f t="shared" si="37"/>
        <v>202.42307692307693</v>
      </c>
      <c r="Q419" t="str">
        <f t="shared" si="38"/>
        <v>film &amp; video</v>
      </c>
      <c r="R419" t="str">
        <f t="shared" si="41"/>
        <v>documentary</v>
      </c>
      <c r="S419" s="10">
        <f t="shared" si="39"/>
        <v>41360.970601851855</v>
      </c>
      <c r="T419" s="10">
        <f t="shared" si="40"/>
        <v>41372.189583333333</v>
      </c>
    </row>
    <row r="420" spans="1:20" ht="43.75" x14ac:dyDescent="0.4">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9">
        <f t="shared" si="36"/>
        <v>1.0063392857142857</v>
      </c>
      <c r="P420">
        <f t="shared" si="37"/>
        <v>216.75</v>
      </c>
      <c r="Q420" t="str">
        <f t="shared" si="38"/>
        <v>film &amp; video</v>
      </c>
      <c r="R420" t="str">
        <f t="shared" si="41"/>
        <v>documentary</v>
      </c>
      <c r="S420" s="10">
        <f t="shared" si="39"/>
        <v>42178.282372685186</v>
      </c>
      <c r="T420" s="10">
        <f t="shared" si="40"/>
        <v>42208.282372685186</v>
      </c>
    </row>
    <row r="421" spans="1:20" ht="43.75" x14ac:dyDescent="0.4">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9">
        <f t="shared" si="36"/>
        <v>1.004375</v>
      </c>
      <c r="P421">
        <f t="shared" si="37"/>
        <v>110.06849315068493</v>
      </c>
      <c r="Q421" t="str">
        <f t="shared" si="38"/>
        <v>film &amp; video</v>
      </c>
      <c r="R421" t="str">
        <f t="shared" si="41"/>
        <v>documentary</v>
      </c>
      <c r="S421" s="10">
        <f t="shared" si="39"/>
        <v>41394.842442129629</v>
      </c>
      <c r="T421" s="10">
        <f t="shared" si="40"/>
        <v>41454.842442129629</v>
      </c>
    </row>
    <row r="422" spans="1:20" ht="43.75" x14ac:dyDescent="0.4">
      <c r="A422">
        <v>420</v>
      </c>
      <c r="B422" s="3" t="s">
        <v>421</v>
      </c>
      <c r="C422" s="3" t="s">
        <v>4530</v>
      </c>
      <c r="D422">
        <v>3300</v>
      </c>
      <c r="E422">
        <v>14.5</v>
      </c>
      <c r="F422" t="s">
        <v>8221</v>
      </c>
      <c r="G422" t="s">
        <v>8224</v>
      </c>
      <c r="H422" t="s">
        <v>8246</v>
      </c>
      <c r="I422">
        <v>1394772031</v>
      </c>
      <c r="J422">
        <v>1392183631</v>
      </c>
      <c r="K422" t="b">
        <v>0</v>
      </c>
      <c r="L422">
        <v>3</v>
      </c>
      <c r="M422" t="b">
        <v>0</v>
      </c>
      <c r="N422" t="s">
        <v>8270</v>
      </c>
      <c r="O422" s="9">
        <f t="shared" si="36"/>
        <v>4.3939393939393936E-3</v>
      </c>
      <c r="P422">
        <f t="shared" si="37"/>
        <v>4.833333333333333</v>
      </c>
      <c r="Q422" t="str">
        <f t="shared" si="38"/>
        <v>film &amp; video</v>
      </c>
      <c r="R422" t="str">
        <f t="shared" si="41"/>
        <v>animation</v>
      </c>
      <c r="S422" s="10">
        <f t="shared" si="39"/>
        <v>41682.23646990741</v>
      </c>
      <c r="T422" s="10">
        <f t="shared" si="40"/>
        <v>41712.194803240738</v>
      </c>
    </row>
    <row r="423" spans="1:20" ht="43.75" x14ac:dyDescent="0.4">
      <c r="A423">
        <v>421</v>
      </c>
      <c r="B423" s="3" t="s">
        <v>422</v>
      </c>
      <c r="C423" s="3" t="s">
        <v>4531</v>
      </c>
      <c r="D423">
        <v>15000</v>
      </c>
      <c r="E423">
        <v>301</v>
      </c>
      <c r="F423" t="s">
        <v>8221</v>
      </c>
      <c r="G423" t="s">
        <v>8224</v>
      </c>
      <c r="H423" t="s">
        <v>8246</v>
      </c>
      <c r="I423">
        <v>1440157656</v>
      </c>
      <c r="J423">
        <v>1434973656</v>
      </c>
      <c r="K423" t="b">
        <v>0</v>
      </c>
      <c r="L423">
        <v>6</v>
      </c>
      <c r="M423" t="b">
        <v>0</v>
      </c>
      <c r="N423" t="s">
        <v>8270</v>
      </c>
      <c r="O423" s="9">
        <f t="shared" si="36"/>
        <v>2.0066666666666667E-2</v>
      </c>
      <c r="P423">
        <f t="shared" si="37"/>
        <v>50.166666666666664</v>
      </c>
      <c r="Q423" t="str">
        <f t="shared" si="38"/>
        <v>film &amp; video</v>
      </c>
      <c r="R423" t="str">
        <f t="shared" si="41"/>
        <v>animation</v>
      </c>
      <c r="S423" s="10">
        <f t="shared" si="39"/>
        <v>42177.491388888884</v>
      </c>
      <c r="T423" s="10">
        <f t="shared" si="40"/>
        <v>42237.491388888884</v>
      </c>
    </row>
    <row r="424" spans="1:20" ht="43.75" x14ac:dyDescent="0.4">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9">
        <f t="shared" si="36"/>
        <v>1.0749999999999999E-2</v>
      </c>
      <c r="P424">
        <f t="shared" si="37"/>
        <v>35.833333333333336</v>
      </c>
      <c r="Q424" t="str">
        <f t="shared" si="38"/>
        <v>film &amp; video</v>
      </c>
      <c r="R424" t="str">
        <f t="shared" si="41"/>
        <v>animation</v>
      </c>
      <c r="S424" s="10">
        <f t="shared" si="39"/>
        <v>41863.260381944441</v>
      </c>
      <c r="T424" s="10">
        <f t="shared" si="40"/>
        <v>41893.260381944441</v>
      </c>
    </row>
    <row r="425" spans="1:20" ht="43.75" x14ac:dyDescent="0.4">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9">
        <f t="shared" si="36"/>
        <v>7.6499999999999997E-3</v>
      </c>
      <c r="P425">
        <f t="shared" si="37"/>
        <v>11.76923076923077</v>
      </c>
      <c r="Q425" t="str">
        <f t="shared" si="38"/>
        <v>film &amp; video</v>
      </c>
      <c r="R425" t="str">
        <f t="shared" si="41"/>
        <v>animation</v>
      </c>
      <c r="S425" s="10">
        <f t="shared" si="39"/>
        <v>41400.92627314815</v>
      </c>
      <c r="T425" s="10">
        <f t="shared" si="40"/>
        <v>41430.92627314815</v>
      </c>
    </row>
    <row r="426" spans="1:20" ht="43.75" x14ac:dyDescent="0.4">
      <c r="A426">
        <v>424</v>
      </c>
      <c r="B426" s="3" t="s">
        <v>425</v>
      </c>
      <c r="C426" s="3" t="s">
        <v>4534</v>
      </c>
      <c r="D426">
        <v>3000</v>
      </c>
      <c r="E426">
        <v>203.9</v>
      </c>
      <c r="F426" t="s">
        <v>8221</v>
      </c>
      <c r="G426" t="s">
        <v>8224</v>
      </c>
      <c r="H426" t="s">
        <v>8246</v>
      </c>
      <c r="I426">
        <v>1332748899</v>
      </c>
      <c r="J426">
        <v>1327568499</v>
      </c>
      <c r="K426" t="b">
        <v>0</v>
      </c>
      <c r="L426">
        <v>5</v>
      </c>
      <c r="M426" t="b">
        <v>0</v>
      </c>
      <c r="N426" t="s">
        <v>8270</v>
      </c>
      <c r="O426" s="9">
        <f t="shared" si="36"/>
        <v>6.7966666666666675E-2</v>
      </c>
      <c r="P426">
        <f t="shared" si="37"/>
        <v>40.78</v>
      </c>
      <c r="Q426" t="str">
        <f t="shared" si="38"/>
        <v>film &amp; video</v>
      </c>
      <c r="R426" t="str">
        <f t="shared" si="41"/>
        <v>animation</v>
      </c>
      <c r="S426" s="10">
        <f t="shared" si="39"/>
        <v>40934.376145833332</v>
      </c>
      <c r="T426" s="10">
        <f t="shared" si="40"/>
        <v>40994.334479166668</v>
      </c>
    </row>
    <row r="427" spans="1:20" ht="43.75" x14ac:dyDescent="0.4">
      <c r="A427">
        <v>425</v>
      </c>
      <c r="B427" s="3" t="s">
        <v>426</v>
      </c>
      <c r="C427" s="3" t="s">
        <v>4535</v>
      </c>
      <c r="D427">
        <v>50000</v>
      </c>
      <c r="E427">
        <v>6</v>
      </c>
      <c r="F427" t="s">
        <v>8221</v>
      </c>
      <c r="G427" t="s">
        <v>8224</v>
      </c>
      <c r="H427" t="s">
        <v>8246</v>
      </c>
      <c r="I427">
        <v>1448660404</v>
      </c>
      <c r="J427">
        <v>1443472804</v>
      </c>
      <c r="K427" t="b">
        <v>0</v>
      </c>
      <c r="L427">
        <v>2</v>
      </c>
      <c r="M427" t="b">
        <v>0</v>
      </c>
      <c r="N427" t="s">
        <v>8270</v>
      </c>
      <c r="O427" s="9">
        <f t="shared" si="36"/>
        <v>1.2E-4</v>
      </c>
      <c r="P427">
        <f t="shared" si="37"/>
        <v>3</v>
      </c>
      <c r="Q427" t="str">
        <f t="shared" si="38"/>
        <v>film &amp; video</v>
      </c>
      <c r="R427" t="str">
        <f t="shared" si="41"/>
        <v>animation</v>
      </c>
      <c r="S427" s="10">
        <f t="shared" si="39"/>
        <v>42275.861157407402</v>
      </c>
      <c r="T427" s="10">
        <f t="shared" si="40"/>
        <v>42335.902824074074</v>
      </c>
    </row>
    <row r="428" spans="1:20" ht="43.75" x14ac:dyDescent="0.4">
      <c r="A428">
        <v>426</v>
      </c>
      <c r="B428" s="3" t="s">
        <v>427</v>
      </c>
      <c r="C428" s="3" t="s">
        <v>4536</v>
      </c>
      <c r="D428">
        <v>10000</v>
      </c>
      <c r="E428">
        <v>133</v>
      </c>
      <c r="F428" t="s">
        <v>8221</v>
      </c>
      <c r="G428" t="s">
        <v>8224</v>
      </c>
      <c r="H428" t="s">
        <v>8246</v>
      </c>
      <c r="I428">
        <v>1456851914</v>
      </c>
      <c r="J428">
        <v>1454259914</v>
      </c>
      <c r="K428" t="b">
        <v>0</v>
      </c>
      <c r="L428">
        <v>8</v>
      </c>
      <c r="M428" t="b">
        <v>0</v>
      </c>
      <c r="N428" t="s">
        <v>8270</v>
      </c>
      <c r="O428" s="9">
        <f t="shared" si="36"/>
        <v>1.3299999999999999E-2</v>
      </c>
      <c r="P428">
        <f t="shared" si="37"/>
        <v>16.625</v>
      </c>
      <c r="Q428" t="str">
        <f t="shared" si="38"/>
        <v>film &amp; video</v>
      </c>
      <c r="R428" t="str">
        <f t="shared" si="41"/>
        <v>animation</v>
      </c>
      <c r="S428" s="10">
        <f t="shared" si="39"/>
        <v>42400.711967592593</v>
      </c>
      <c r="T428" s="10">
        <f t="shared" si="40"/>
        <v>42430.711967592593</v>
      </c>
    </row>
    <row r="429" spans="1:20" ht="58.3" x14ac:dyDescent="0.4">
      <c r="A429">
        <v>427</v>
      </c>
      <c r="B429" s="3" t="s">
        <v>428</v>
      </c>
      <c r="C429" s="3" t="s">
        <v>4537</v>
      </c>
      <c r="D429">
        <v>6500</v>
      </c>
      <c r="E429">
        <v>0</v>
      </c>
      <c r="F429" t="s">
        <v>8221</v>
      </c>
      <c r="G429" t="s">
        <v>8224</v>
      </c>
      <c r="H429" t="s">
        <v>8246</v>
      </c>
      <c r="I429">
        <v>1445540340</v>
      </c>
      <c r="J429">
        <v>1444340940</v>
      </c>
      <c r="K429" t="b">
        <v>0</v>
      </c>
      <c r="L429">
        <v>0</v>
      </c>
      <c r="M429" t="b">
        <v>0</v>
      </c>
      <c r="N429" t="s">
        <v>8270</v>
      </c>
      <c r="O429" s="9">
        <f t="shared" si="36"/>
        <v>0</v>
      </c>
      <c r="P429">
        <f t="shared" si="37"/>
        <v>0</v>
      </c>
      <c r="Q429" t="str">
        <f t="shared" si="38"/>
        <v>film &amp; video</v>
      </c>
      <c r="R429" t="str">
        <f t="shared" si="41"/>
        <v>animation</v>
      </c>
      <c r="S429" s="10">
        <f t="shared" si="39"/>
        <v>42285.909027777772</v>
      </c>
      <c r="T429" s="10">
        <f t="shared" si="40"/>
        <v>42299.790972222225</v>
      </c>
    </row>
    <row r="430" spans="1:20" ht="29.15" x14ac:dyDescent="0.4">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9">
        <f t="shared" si="36"/>
        <v>5.6333333333333332E-2</v>
      </c>
      <c r="P430">
        <f t="shared" si="37"/>
        <v>52</v>
      </c>
      <c r="Q430" t="str">
        <f t="shared" si="38"/>
        <v>film &amp; video</v>
      </c>
      <c r="R430" t="str">
        <f t="shared" si="41"/>
        <v>animation</v>
      </c>
      <c r="S430" s="10">
        <f t="shared" si="39"/>
        <v>41778.766724537039</v>
      </c>
      <c r="T430" s="10">
        <f t="shared" si="40"/>
        <v>41806.916666666664</v>
      </c>
    </row>
    <row r="431" spans="1:20" ht="58.3" x14ac:dyDescent="0.4">
      <c r="A431">
        <v>429</v>
      </c>
      <c r="B431" s="3" t="s">
        <v>430</v>
      </c>
      <c r="C431" s="3" t="s">
        <v>4539</v>
      </c>
      <c r="D431">
        <v>5000</v>
      </c>
      <c r="E431">
        <v>0</v>
      </c>
      <c r="F431" t="s">
        <v>8221</v>
      </c>
      <c r="G431" t="s">
        <v>8224</v>
      </c>
      <c r="H431" t="s">
        <v>8246</v>
      </c>
      <c r="I431">
        <v>1259297940</v>
      </c>
      <c r="J431">
        <v>1252964282</v>
      </c>
      <c r="K431" t="b">
        <v>0</v>
      </c>
      <c r="L431">
        <v>0</v>
      </c>
      <c r="M431" t="b">
        <v>0</v>
      </c>
      <c r="N431" t="s">
        <v>8270</v>
      </c>
      <c r="O431" s="9">
        <f t="shared" si="36"/>
        <v>0</v>
      </c>
      <c r="P431">
        <f t="shared" si="37"/>
        <v>0</v>
      </c>
      <c r="Q431" t="str">
        <f t="shared" si="38"/>
        <v>film &amp; video</v>
      </c>
      <c r="R431" t="str">
        <f t="shared" si="41"/>
        <v>animation</v>
      </c>
      <c r="S431" s="10">
        <f t="shared" si="39"/>
        <v>40070.901412037041</v>
      </c>
      <c r="T431" s="10">
        <f t="shared" si="40"/>
        <v>40144.207638888889</v>
      </c>
    </row>
    <row r="432" spans="1:20" ht="43.75" x14ac:dyDescent="0.4">
      <c r="A432">
        <v>430</v>
      </c>
      <c r="B432" s="3" t="s">
        <v>431</v>
      </c>
      <c r="C432" s="3" t="s">
        <v>4540</v>
      </c>
      <c r="D432">
        <v>1000</v>
      </c>
      <c r="E432">
        <v>24</v>
      </c>
      <c r="F432" t="s">
        <v>8221</v>
      </c>
      <c r="G432" t="s">
        <v>8224</v>
      </c>
      <c r="H432" t="s">
        <v>8246</v>
      </c>
      <c r="I432">
        <v>1378866867</v>
      </c>
      <c r="J432">
        <v>1377570867</v>
      </c>
      <c r="K432" t="b">
        <v>0</v>
      </c>
      <c r="L432">
        <v>5</v>
      </c>
      <c r="M432" t="b">
        <v>0</v>
      </c>
      <c r="N432" t="s">
        <v>8270</v>
      </c>
      <c r="O432" s="9">
        <f t="shared" si="36"/>
        <v>2.4E-2</v>
      </c>
      <c r="P432">
        <f t="shared" si="37"/>
        <v>4.8</v>
      </c>
      <c r="Q432" t="str">
        <f t="shared" si="38"/>
        <v>film &amp; video</v>
      </c>
      <c r="R432" t="str">
        <f t="shared" si="41"/>
        <v>animation</v>
      </c>
      <c r="S432" s="10">
        <f t="shared" si="39"/>
        <v>41513.107256944444</v>
      </c>
      <c r="T432" s="10">
        <f t="shared" si="40"/>
        <v>41528.107256944444</v>
      </c>
    </row>
    <row r="433" spans="1:20" ht="43.75" x14ac:dyDescent="0.4">
      <c r="A433">
        <v>431</v>
      </c>
      <c r="B433" s="3" t="s">
        <v>432</v>
      </c>
      <c r="C433" s="3" t="s">
        <v>4541</v>
      </c>
      <c r="D433">
        <v>3000</v>
      </c>
      <c r="E433">
        <v>415</v>
      </c>
      <c r="F433" t="s">
        <v>8221</v>
      </c>
      <c r="G433" t="s">
        <v>8225</v>
      </c>
      <c r="H433" t="s">
        <v>8247</v>
      </c>
      <c r="I433">
        <v>1467752083</v>
      </c>
      <c r="J433">
        <v>1465160083</v>
      </c>
      <c r="K433" t="b">
        <v>0</v>
      </c>
      <c r="L433">
        <v>8</v>
      </c>
      <c r="M433" t="b">
        <v>0</v>
      </c>
      <c r="N433" t="s">
        <v>8270</v>
      </c>
      <c r="O433" s="9">
        <f t="shared" si="36"/>
        <v>0.13833333333333334</v>
      </c>
      <c r="P433">
        <f t="shared" si="37"/>
        <v>51.875</v>
      </c>
      <c r="Q433" t="str">
        <f t="shared" si="38"/>
        <v>film &amp; video</v>
      </c>
      <c r="R433" t="str">
        <f t="shared" si="41"/>
        <v>animation</v>
      </c>
      <c r="S433" s="10">
        <f t="shared" si="39"/>
        <v>42526.871331018512</v>
      </c>
      <c r="T433" s="10">
        <f t="shared" si="40"/>
        <v>42556.871331018512</v>
      </c>
    </row>
    <row r="434" spans="1:20" ht="58.3" x14ac:dyDescent="0.4">
      <c r="A434">
        <v>432</v>
      </c>
      <c r="B434" s="3" t="s">
        <v>433</v>
      </c>
      <c r="C434" s="3" t="s">
        <v>4542</v>
      </c>
      <c r="D434">
        <v>6000</v>
      </c>
      <c r="E434">
        <v>570</v>
      </c>
      <c r="F434" t="s">
        <v>8221</v>
      </c>
      <c r="G434" t="s">
        <v>8224</v>
      </c>
      <c r="H434" t="s">
        <v>8246</v>
      </c>
      <c r="I434">
        <v>1445448381</v>
      </c>
      <c r="J434">
        <v>1440264381</v>
      </c>
      <c r="K434" t="b">
        <v>0</v>
      </c>
      <c r="L434">
        <v>8</v>
      </c>
      <c r="M434" t="b">
        <v>0</v>
      </c>
      <c r="N434" t="s">
        <v>8270</v>
      </c>
      <c r="O434" s="9">
        <f t="shared" si="36"/>
        <v>9.5000000000000001E-2</v>
      </c>
      <c r="P434">
        <f t="shared" si="37"/>
        <v>71.25</v>
      </c>
      <c r="Q434" t="str">
        <f t="shared" si="38"/>
        <v>film &amp; video</v>
      </c>
      <c r="R434" t="str">
        <f t="shared" si="41"/>
        <v>animation</v>
      </c>
      <c r="S434" s="10">
        <f t="shared" si="39"/>
        <v>42238.726631944446</v>
      </c>
      <c r="T434" s="10">
        <f t="shared" si="40"/>
        <v>42298.726631944446</v>
      </c>
    </row>
    <row r="435" spans="1:20" ht="58.3" x14ac:dyDescent="0.4">
      <c r="A435">
        <v>433</v>
      </c>
      <c r="B435" s="3" t="s">
        <v>434</v>
      </c>
      <c r="C435" s="3" t="s">
        <v>4543</v>
      </c>
      <c r="D435">
        <v>3000</v>
      </c>
      <c r="E435">
        <v>0</v>
      </c>
      <c r="F435" t="s">
        <v>8221</v>
      </c>
      <c r="G435" t="s">
        <v>8224</v>
      </c>
      <c r="H435" t="s">
        <v>8246</v>
      </c>
      <c r="I435">
        <v>1444576022</v>
      </c>
      <c r="J435">
        <v>1439392022</v>
      </c>
      <c r="K435" t="b">
        <v>0</v>
      </c>
      <c r="L435">
        <v>0</v>
      </c>
      <c r="M435" t="b">
        <v>0</v>
      </c>
      <c r="N435" t="s">
        <v>8270</v>
      </c>
      <c r="O435" s="9">
        <f t="shared" si="36"/>
        <v>0</v>
      </c>
      <c r="P435">
        <f t="shared" si="37"/>
        <v>0</v>
      </c>
      <c r="Q435" t="str">
        <f t="shared" si="38"/>
        <v>film &amp; video</v>
      </c>
      <c r="R435" t="str">
        <f t="shared" si="41"/>
        <v>animation</v>
      </c>
      <c r="S435" s="10">
        <f t="shared" si="39"/>
        <v>42228.629884259266</v>
      </c>
      <c r="T435" s="10">
        <f t="shared" si="40"/>
        <v>42288.629884259266</v>
      </c>
    </row>
    <row r="436" spans="1:20" ht="58.3" x14ac:dyDescent="0.4">
      <c r="A436">
        <v>434</v>
      </c>
      <c r="B436" s="3" t="s">
        <v>435</v>
      </c>
      <c r="C436" s="3" t="s">
        <v>4544</v>
      </c>
      <c r="D436">
        <v>2500</v>
      </c>
      <c r="E436">
        <v>125</v>
      </c>
      <c r="F436" t="s">
        <v>8221</v>
      </c>
      <c r="G436" t="s">
        <v>8224</v>
      </c>
      <c r="H436" t="s">
        <v>8246</v>
      </c>
      <c r="I436">
        <v>1385931702</v>
      </c>
      <c r="J436">
        <v>1383076902</v>
      </c>
      <c r="K436" t="b">
        <v>0</v>
      </c>
      <c r="L436">
        <v>2</v>
      </c>
      <c r="M436" t="b">
        <v>0</v>
      </c>
      <c r="N436" t="s">
        <v>8270</v>
      </c>
      <c r="O436" s="9">
        <f t="shared" si="36"/>
        <v>0.05</v>
      </c>
      <c r="P436">
        <f t="shared" si="37"/>
        <v>62.5</v>
      </c>
      <c r="Q436" t="str">
        <f t="shared" si="38"/>
        <v>film &amp; video</v>
      </c>
      <c r="R436" t="str">
        <f t="shared" si="41"/>
        <v>animation</v>
      </c>
      <c r="S436" s="10">
        <f t="shared" si="39"/>
        <v>41576.834513888891</v>
      </c>
      <c r="T436" s="10">
        <f t="shared" si="40"/>
        <v>41609.876180555555</v>
      </c>
    </row>
    <row r="437" spans="1:20" ht="58.3" x14ac:dyDescent="0.4">
      <c r="A437">
        <v>435</v>
      </c>
      <c r="B437" s="3" t="s">
        <v>436</v>
      </c>
      <c r="C437" s="3" t="s">
        <v>4545</v>
      </c>
      <c r="D437">
        <v>110000</v>
      </c>
      <c r="E437">
        <v>3</v>
      </c>
      <c r="F437" t="s">
        <v>8221</v>
      </c>
      <c r="G437" t="s">
        <v>8224</v>
      </c>
      <c r="H437" t="s">
        <v>8246</v>
      </c>
      <c r="I437">
        <v>1379094980</v>
      </c>
      <c r="J437">
        <v>1376502980</v>
      </c>
      <c r="K437" t="b">
        <v>0</v>
      </c>
      <c r="L437">
        <v>3</v>
      </c>
      <c r="M437" t="b">
        <v>0</v>
      </c>
      <c r="N437" t="s">
        <v>8270</v>
      </c>
      <c r="O437" s="9">
        <f t="shared" si="36"/>
        <v>2.7272727272727273E-5</v>
      </c>
      <c r="P437">
        <f t="shared" si="37"/>
        <v>1</v>
      </c>
      <c r="Q437" t="str">
        <f t="shared" si="38"/>
        <v>film &amp; video</v>
      </c>
      <c r="R437" t="str">
        <f t="shared" si="41"/>
        <v>animation</v>
      </c>
      <c r="S437" s="10">
        <f t="shared" si="39"/>
        <v>41500.747453703705</v>
      </c>
      <c r="T437" s="10">
        <f t="shared" si="40"/>
        <v>41530.747453703705</v>
      </c>
    </row>
    <row r="438" spans="1:20" ht="43.75" x14ac:dyDescent="0.4">
      <c r="A438">
        <v>436</v>
      </c>
      <c r="B438" s="3" t="s">
        <v>437</v>
      </c>
      <c r="C438" s="3" t="s">
        <v>4546</v>
      </c>
      <c r="D438">
        <v>1000</v>
      </c>
      <c r="E438">
        <v>0</v>
      </c>
      <c r="F438" t="s">
        <v>8221</v>
      </c>
      <c r="G438" t="s">
        <v>8224</v>
      </c>
      <c r="H438" t="s">
        <v>8246</v>
      </c>
      <c r="I438">
        <v>1375260113</v>
      </c>
      <c r="J438">
        <v>1372668113</v>
      </c>
      <c r="K438" t="b">
        <v>0</v>
      </c>
      <c r="L438">
        <v>0</v>
      </c>
      <c r="M438" t="b">
        <v>0</v>
      </c>
      <c r="N438" t="s">
        <v>8270</v>
      </c>
      <c r="O438" s="9">
        <f t="shared" si="36"/>
        <v>0</v>
      </c>
      <c r="P438">
        <f t="shared" si="37"/>
        <v>0</v>
      </c>
      <c r="Q438" t="str">
        <f t="shared" si="38"/>
        <v>film &amp; video</v>
      </c>
      <c r="R438" t="str">
        <f t="shared" si="41"/>
        <v>animation</v>
      </c>
      <c r="S438" s="10">
        <f t="shared" si="39"/>
        <v>41456.36241898148</v>
      </c>
      <c r="T438" s="10">
        <f t="shared" si="40"/>
        <v>41486.36241898148</v>
      </c>
    </row>
    <row r="439" spans="1:20" ht="43.75" x14ac:dyDescent="0.4">
      <c r="A439">
        <v>437</v>
      </c>
      <c r="B439" s="3" t="s">
        <v>438</v>
      </c>
      <c r="C439" s="3" t="s">
        <v>4547</v>
      </c>
      <c r="D439">
        <v>7000</v>
      </c>
      <c r="E439">
        <v>0</v>
      </c>
      <c r="F439" t="s">
        <v>8221</v>
      </c>
      <c r="G439" t="s">
        <v>8229</v>
      </c>
      <c r="H439" t="s">
        <v>8251</v>
      </c>
      <c r="I439">
        <v>1475912326</v>
      </c>
      <c r="J439">
        <v>1470728326</v>
      </c>
      <c r="K439" t="b">
        <v>0</v>
      </c>
      <c r="L439">
        <v>0</v>
      </c>
      <c r="M439" t="b">
        <v>0</v>
      </c>
      <c r="N439" t="s">
        <v>8270</v>
      </c>
      <c r="O439" s="9">
        <f t="shared" si="36"/>
        <v>0</v>
      </c>
      <c r="P439">
        <f t="shared" si="37"/>
        <v>0</v>
      </c>
      <c r="Q439" t="str">
        <f t="shared" si="38"/>
        <v>film &amp; video</v>
      </c>
      <c r="R439" t="str">
        <f t="shared" si="41"/>
        <v>animation</v>
      </c>
      <c r="S439" s="10">
        <f t="shared" si="39"/>
        <v>42591.31858796296</v>
      </c>
      <c r="T439" s="10">
        <f t="shared" si="40"/>
        <v>42651.31858796296</v>
      </c>
    </row>
    <row r="440" spans="1:20" ht="43.75" x14ac:dyDescent="0.4">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9">
        <f t="shared" si="36"/>
        <v>9.3799999999999994E-2</v>
      </c>
      <c r="P440">
        <f t="shared" si="37"/>
        <v>170.54545454545453</v>
      </c>
      <c r="Q440" t="str">
        <f t="shared" si="38"/>
        <v>film &amp; video</v>
      </c>
      <c r="R440" t="str">
        <f t="shared" si="41"/>
        <v>animation</v>
      </c>
      <c r="S440" s="10">
        <f t="shared" si="39"/>
        <v>42296.261087962965</v>
      </c>
      <c r="T440" s="10">
        <f t="shared" si="40"/>
        <v>42326.302754629629</v>
      </c>
    </row>
    <row r="441" spans="1:20" ht="43.75" x14ac:dyDescent="0.4">
      <c r="A441">
        <v>439</v>
      </c>
      <c r="B441" s="3" t="s">
        <v>440</v>
      </c>
      <c r="C441" s="3" t="s">
        <v>4549</v>
      </c>
      <c r="D441">
        <v>450</v>
      </c>
      <c r="E441">
        <v>0</v>
      </c>
      <c r="F441" t="s">
        <v>8221</v>
      </c>
      <c r="G441" t="s">
        <v>8224</v>
      </c>
      <c r="H441" t="s">
        <v>8246</v>
      </c>
      <c r="I441">
        <v>1413569818</v>
      </c>
      <c r="J441">
        <v>1412705818</v>
      </c>
      <c r="K441" t="b">
        <v>0</v>
      </c>
      <c r="L441">
        <v>0</v>
      </c>
      <c r="M441" t="b">
        <v>0</v>
      </c>
      <c r="N441" t="s">
        <v>8270</v>
      </c>
      <c r="O441" s="9">
        <f t="shared" si="36"/>
        <v>0</v>
      </c>
      <c r="P441">
        <f t="shared" si="37"/>
        <v>0</v>
      </c>
      <c r="Q441" t="str">
        <f t="shared" si="38"/>
        <v>film &amp; video</v>
      </c>
      <c r="R441" t="str">
        <f t="shared" si="41"/>
        <v>animation</v>
      </c>
      <c r="S441" s="10">
        <f t="shared" si="39"/>
        <v>41919.761782407404</v>
      </c>
      <c r="T441" s="10">
        <f t="shared" si="40"/>
        <v>41929.761782407404</v>
      </c>
    </row>
    <row r="442" spans="1:20" ht="43.75" x14ac:dyDescent="0.4">
      <c r="A442">
        <v>440</v>
      </c>
      <c r="B442" s="3" t="s">
        <v>441</v>
      </c>
      <c r="C442" s="3" t="s">
        <v>4550</v>
      </c>
      <c r="D442">
        <v>5000</v>
      </c>
      <c r="E442">
        <v>5</v>
      </c>
      <c r="F442" t="s">
        <v>8221</v>
      </c>
      <c r="G442" t="s">
        <v>8224</v>
      </c>
      <c r="H442" t="s">
        <v>8246</v>
      </c>
      <c r="I442">
        <v>1458859153</v>
      </c>
      <c r="J442">
        <v>1456270753</v>
      </c>
      <c r="K442" t="b">
        <v>0</v>
      </c>
      <c r="L442">
        <v>1</v>
      </c>
      <c r="M442" t="b">
        <v>0</v>
      </c>
      <c r="N442" t="s">
        <v>8270</v>
      </c>
      <c r="O442" s="9">
        <f t="shared" si="36"/>
        <v>1E-3</v>
      </c>
      <c r="P442">
        <f t="shared" si="37"/>
        <v>5</v>
      </c>
      <c r="Q442" t="str">
        <f t="shared" si="38"/>
        <v>film &amp; video</v>
      </c>
      <c r="R442" t="str">
        <f t="shared" si="41"/>
        <v>animation</v>
      </c>
      <c r="S442" s="10">
        <f t="shared" si="39"/>
        <v>42423.985567129625</v>
      </c>
      <c r="T442" s="10">
        <f t="shared" si="40"/>
        <v>42453.943900462968</v>
      </c>
    </row>
    <row r="443" spans="1:20" ht="43.75" x14ac:dyDescent="0.4">
      <c r="A443">
        <v>441</v>
      </c>
      <c r="B443" s="3" t="s">
        <v>442</v>
      </c>
      <c r="C443" s="3" t="s">
        <v>4551</v>
      </c>
      <c r="D443">
        <v>400</v>
      </c>
      <c r="E443">
        <v>0</v>
      </c>
      <c r="F443" t="s">
        <v>8221</v>
      </c>
      <c r="G443" t="s">
        <v>8225</v>
      </c>
      <c r="H443" t="s">
        <v>8247</v>
      </c>
      <c r="I443">
        <v>1383418996</v>
      </c>
      <c r="J443">
        <v>1380826996</v>
      </c>
      <c r="K443" t="b">
        <v>0</v>
      </c>
      <c r="L443">
        <v>0</v>
      </c>
      <c r="M443" t="b">
        <v>0</v>
      </c>
      <c r="N443" t="s">
        <v>8270</v>
      </c>
      <c r="O443" s="9">
        <f t="shared" si="36"/>
        <v>0</v>
      </c>
      <c r="P443">
        <f t="shared" si="37"/>
        <v>0</v>
      </c>
      <c r="Q443" t="str">
        <f t="shared" si="38"/>
        <v>film &amp; video</v>
      </c>
      <c r="R443" t="str">
        <f t="shared" si="41"/>
        <v>animation</v>
      </c>
      <c r="S443" s="10">
        <f t="shared" si="39"/>
        <v>41550.793935185182</v>
      </c>
      <c r="T443" s="10">
        <f t="shared" si="40"/>
        <v>41580.793935185182</v>
      </c>
    </row>
    <row r="444" spans="1:20" x14ac:dyDescent="0.4">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9">
        <f t="shared" si="36"/>
        <v>0.39358823529411763</v>
      </c>
      <c r="P444">
        <f t="shared" si="37"/>
        <v>393.58823529411762</v>
      </c>
      <c r="Q444" t="str">
        <f t="shared" si="38"/>
        <v>film &amp; video</v>
      </c>
      <c r="R444" t="str">
        <f t="shared" si="41"/>
        <v>animation</v>
      </c>
      <c r="S444" s="10">
        <f t="shared" si="39"/>
        <v>42024.888692129629</v>
      </c>
      <c r="T444" s="10">
        <f t="shared" si="40"/>
        <v>42054.888692129629</v>
      </c>
    </row>
    <row r="445" spans="1:20" ht="43.75" x14ac:dyDescent="0.4">
      <c r="A445">
        <v>443</v>
      </c>
      <c r="B445" s="3" t="s">
        <v>444</v>
      </c>
      <c r="C445" s="3" t="s">
        <v>4553</v>
      </c>
      <c r="D445">
        <v>10000</v>
      </c>
      <c r="E445">
        <v>10</v>
      </c>
      <c r="F445" t="s">
        <v>8221</v>
      </c>
      <c r="G445" t="s">
        <v>8229</v>
      </c>
      <c r="H445" t="s">
        <v>8251</v>
      </c>
      <c r="I445">
        <v>1391991701</v>
      </c>
      <c r="J445">
        <v>1389399701</v>
      </c>
      <c r="K445" t="b">
        <v>0</v>
      </c>
      <c r="L445">
        <v>2</v>
      </c>
      <c r="M445" t="b">
        <v>0</v>
      </c>
      <c r="N445" t="s">
        <v>8270</v>
      </c>
      <c r="O445" s="9">
        <f t="shared" si="36"/>
        <v>1E-3</v>
      </c>
      <c r="P445">
        <f t="shared" si="37"/>
        <v>5</v>
      </c>
      <c r="Q445" t="str">
        <f t="shared" si="38"/>
        <v>film &amp; video</v>
      </c>
      <c r="R445" t="str">
        <f t="shared" si="41"/>
        <v>animation</v>
      </c>
      <c r="S445" s="10">
        <f t="shared" si="39"/>
        <v>41650.015057870369</v>
      </c>
      <c r="T445" s="10">
        <f t="shared" si="40"/>
        <v>41680.015057870369</v>
      </c>
    </row>
    <row r="446" spans="1:20" ht="43.75" x14ac:dyDescent="0.4">
      <c r="A446">
        <v>444</v>
      </c>
      <c r="B446" s="3" t="s">
        <v>445</v>
      </c>
      <c r="C446" s="3" t="s">
        <v>4554</v>
      </c>
      <c r="D446">
        <v>1000</v>
      </c>
      <c r="E446">
        <v>50</v>
      </c>
      <c r="F446" t="s">
        <v>8221</v>
      </c>
      <c r="G446" t="s">
        <v>8224</v>
      </c>
      <c r="H446" t="s">
        <v>8246</v>
      </c>
      <c r="I446">
        <v>1329342361</v>
      </c>
      <c r="J446">
        <v>1324158361</v>
      </c>
      <c r="K446" t="b">
        <v>0</v>
      </c>
      <c r="L446">
        <v>1</v>
      </c>
      <c r="M446" t="b">
        <v>0</v>
      </c>
      <c r="N446" t="s">
        <v>8270</v>
      </c>
      <c r="O446" s="9">
        <f t="shared" si="36"/>
        <v>0.05</v>
      </c>
      <c r="P446">
        <f t="shared" si="37"/>
        <v>50</v>
      </c>
      <c r="Q446" t="str">
        <f t="shared" si="38"/>
        <v>film &amp; video</v>
      </c>
      <c r="R446" t="str">
        <f t="shared" si="41"/>
        <v>animation</v>
      </c>
      <c r="S446" s="10">
        <f t="shared" si="39"/>
        <v>40894.906956018516</v>
      </c>
      <c r="T446" s="10">
        <f t="shared" si="40"/>
        <v>40954.906956018516</v>
      </c>
    </row>
    <row r="447" spans="1:20" ht="43.75" x14ac:dyDescent="0.4">
      <c r="A447">
        <v>445</v>
      </c>
      <c r="B447" s="3" t="s">
        <v>446</v>
      </c>
      <c r="C447" s="3" t="s">
        <v>4555</v>
      </c>
      <c r="D447">
        <v>60000</v>
      </c>
      <c r="E447">
        <v>2</v>
      </c>
      <c r="F447" t="s">
        <v>8221</v>
      </c>
      <c r="G447" t="s">
        <v>8224</v>
      </c>
      <c r="H447" t="s">
        <v>8246</v>
      </c>
      <c r="I447">
        <v>1432195375</v>
      </c>
      <c r="J447">
        <v>1430899375</v>
      </c>
      <c r="K447" t="b">
        <v>0</v>
      </c>
      <c r="L447">
        <v>2</v>
      </c>
      <c r="M447" t="b">
        <v>0</v>
      </c>
      <c r="N447" t="s">
        <v>8270</v>
      </c>
      <c r="O447" s="9">
        <f t="shared" si="36"/>
        <v>3.3333333333333335E-5</v>
      </c>
      <c r="P447">
        <f t="shared" si="37"/>
        <v>1</v>
      </c>
      <c r="Q447" t="str">
        <f t="shared" si="38"/>
        <v>film &amp; video</v>
      </c>
      <c r="R447" t="str">
        <f t="shared" si="41"/>
        <v>animation</v>
      </c>
      <c r="S447" s="10">
        <f t="shared" si="39"/>
        <v>42130.335358796292</v>
      </c>
      <c r="T447" s="10">
        <f t="shared" si="40"/>
        <v>42145.335358796292</v>
      </c>
    </row>
    <row r="448" spans="1:20" ht="43.75" x14ac:dyDescent="0.4">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9">
        <f t="shared" si="36"/>
        <v>7.2952380952380949E-2</v>
      </c>
      <c r="P448">
        <f t="shared" si="37"/>
        <v>47.875</v>
      </c>
      <c r="Q448" t="str">
        <f t="shared" si="38"/>
        <v>film &amp; video</v>
      </c>
      <c r="R448" t="str">
        <f t="shared" si="41"/>
        <v>animation</v>
      </c>
      <c r="S448" s="10">
        <f t="shared" si="39"/>
        <v>42037.083564814813</v>
      </c>
      <c r="T448" s="10">
        <f t="shared" si="40"/>
        <v>42067.083564814813</v>
      </c>
    </row>
    <row r="449" spans="1:20" ht="43.75" x14ac:dyDescent="0.4">
      <c r="A449">
        <v>447</v>
      </c>
      <c r="B449" s="3" t="s">
        <v>448</v>
      </c>
      <c r="C449" s="3" t="s">
        <v>4557</v>
      </c>
      <c r="D449">
        <v>30000</v>
      </c>
      <c r="E449">
        <v>5</v>
      </c>
      <c r="F449" t="s">
        <v>8221</v>
      </c>
      <c r="G449" t="s">
        <v>8225</v>
      </c>
      <c r="H449" t="s">
        <v>8247</v>
      </c>
      <c r="I449">
        <v>1364041163</v>
      </c>
      <c r="J449">
        <v>1361884763</v>
      </c>
      <c r="K449" t="b">
        <v>0</v>
      </c>
      <c r="L449">
        <v>1</v>
      </c>
      <c r="M449" t="b">
        <v>0</v>
      </c>
      <c r="N449" t="s">
        <v>8270</v>
      </c>
      <c r="O449" s="9">
        <f t="shared" si="36"/>
        <v>1.6666666666666666E-4</v>
      </c>
      <c r="P449">
        <f t="shared" si="37"/>
        <v>5</v>
      </c>
      <c r="Q449" t="str">
        <f t="shared" si="38"/>
        <v>film &amp; video</v>
      </c>
      <c r="R449" t="str">
        <f t="shared" si="41"/>
        <v>animation</v>
      </c>
      <c r="S449" s="10">
        <f t="shared" si="39"/>
        <v>41331.555127314816</v>
      </c>
      <c r="T449" s="10">
        <f t="shared" si="40"/>
        <v>41356.513460648144</v>
      </c>
    </row>
    <row r="450" spans="1:20" ht="43.75" x14ac:dyDescent="0.4">
      <c r="A450">
        <v>448</v>
      </c>
      <c r="B450" s="3" t="s">
        <v>449</v>
      </c>
      <c r="C450" s="3" t="s">
        <v>4558</v>
      </c>
      <c r="D450">
        <v>2500</v>
      </c>
      <c r="E450">
        <v>82.01</v>
      </c>
      <c r="F450" t="s">
        <v>8221</v>
      </c>
      <c r="G450" t="s">
        <v>8224</v>
      </c>
      <c r="H450" t="s">
        <v>8246</v>
      </c>
      <c r="I450">
        <v>1400091095</v>
      </c>
      <c r="J450">
        <v>1398363095</v>
      </c>
      <c r="K450" t="b">
        <v>0</v>
      </c>
      <c r="L450">
        <v>4</v>
      </c>
      <c r="M450" t="b">
        <v>0</v>
      </c>
      <c r="N450" t="s">
        <v>8270</v>
      </c>
      <c r="O450" s="9">
        <f t="shared" ref="O450:O513" si="42">E450/D450</f>
        <v>3.2804E-2</v>
      </c>
      <c r="P450">
        <f t="shared" ref="P450:P513" si="43">IFERROR(E450/L450,0)</f>
        <v>20.502500000000001</v>
      </c>
      <c r="Q450" t="str">
        <f t="shared" ref="Q450:Q513" si="44">LEFT(N450, FIND("/",N450) - 1)</f>
        <v>film &amp; video</v>
      </c>
      <c r="R450" t="str">
        <f t="shared" si="41"/>
        <v>animation</v>
      </c>
      <c r="S450" s="10">
        <f t="shared" ref="S450:S513" si="45">(((J450/60)/60)/24) + DATE(1970,1,1)</f>
        <v>41753.758043981477</v>
      </c>
      <c r="T450" s="10">
        <f t="shared" ref="T450:T513" si="46">(((I450/60)/60)/24) + DATE(1970,1,1)</f>
        <v>41773.758043981477</v>
      </c>
    </row>
    <row r="451" spans="1:20" ht="43.75" x14ac:dyDescent="0.4">
      <c r="A451">
        <v>449</v>
      </c>
      <c r="B451" s="3" t="s">
        <v>450</v>
      </c>
      <c r="C451" s="3" t="s">
        <v>4559</v>
      </c>
      <c r="D451">
        <v>2000</v>
      </c>
      <c r="E451">
        <v>45</v>
      </c>
      <c r="F451" t="s">
        <v>8221</v>
      </c>
      <c r="G451" t="s">
        <v>8225</v>
      </c>
      <c r="H451" t="s">
        <v>8247</v>
      </c>
      <c r="I451">
        <v>1382017085</v>
      </c>
      <c r="J451">
        <v>1379425085</v>
      </c>
      <c r="K451" t="b">
        <v>0</v>
      </c>
      <c r="L451">
        <v>5</v>
      </c>
      <c r="M451" t="b">
        <v>0</v>
      </c>
      <c r="N451" t="s">
        <v>8270</v>
      </c>
      <c r="O451" s="9">
        <f t="shared" si="42"/>
        <v>2.2499999999999999E-2</v>
      </c>
      <c r="P451">
        <f t="shared" si="43"/>
        <v>9</v>
      </c>
      <c r="Q451" t="str">
        <f t="shared" si="44"/>
        <v>film &amp; video</v>
      </c>
      <c r="R451" t="str">
        <f t="shared" ref="R451:R514" si="47">RIGHT(N451, LEN(N451) - FIND("/",N451))</f>
        <v>animation</v>
      </c>
      <c r="S451" s="10">
        <f t="shared" si="45"/>
        <v>41534.568113425928</v>
      </c>
      <c r="T451" s="10">
        <f t="shared" si="46"/>
        <v>41564.568113425928</v>
      </c>
    </row>
    <row r="452" spans="1:20" ht="43.75" x14ac:dyDescent="0.4">
      <c r="A452">
        <v>450</v>
      </c>
      <c r="B452" s="3" t="s">
        <v>451</v>
      </c>
      <c r="C452" s="3" t="s">
        <v>4560</v>
      </c>
      <c r="D452">
        <v>50000</v>
      </c>
      <c r="E452">
        <v>396</v>
      </c>
      <c r="F452" t="s">
        <v>8221</v>
      </c>
      <c r="G452" t="s">
        <v>8224</v>
      </c>
      <c r="H452" t="s">
        <v>8246</v>
      </c>
      <c r="I452">
        <v>1392417800</v>
      </c>
      <c r="J452">
        <v>1389825800</v>
      </c>
      <c r="K452" t="b">
        <v>0</v>
      </c>
      <c r="L452">
        <v>7</v>
      </c>
      <c r="M452" t="b">
        <v>0</v>
      </c>
      <c r="N452" t="s">
        <v>8270</v>
      </c>
      <c r="O452" s="9">
        <f t="shared" si="42"/>
        <v>7.92E-3</v>
      </c>
      <c r="P452">
        <f t="shared" si="43"/>
        <v>56.571428571428569</v>
      </c>
      <c r="Q452" t="str">
        <f t="shared" si="44"/>
        <v>film &amp; video</v>
      </c>
      <c r="R452" t="str">
        <f t="shared" si="47"/>
        <v>animation</v>
      </c>
      <c r="S452" s="10">
        <f t="shared" si="45"/>
        <v>41654.946759259255</v>
      </c>
      <c r="T452" s="10">
        <f t="shared" si="46"/>
        <v>41684.946759259255</v>
      </c>
    </row>
    <row r="453" spans="1:20" ht="43.75" x14ac:dyDescent="0.4">
      <c r="A453">
        <v>451</v>
      </c>
      <c r="B453" s="3" t="s">
        <v>452</v>
      </c>
      <c r="C453" s="3" t="s">
        <v>4561</v>
      </c>
      <c r="D453">
        <v>20000</v>
      </c>
      <c r="E453">
        <v>0</v>
      </c>
      <c r="F453" t="s">
        <v>8221</v>
      </c>
      <c r="G453" t="s">
        <v>8224</v>
      </c>
      <c r="H453" t="s">
        <v>8246</v>
      </c>
      <c r="I453">
        <v>1390669791</v>
      </c>
      <c r="J453">
        <v>1388077791</v>
      </c>
      <c r="K453" t="b">
        <v>0</v>
      </c>
      <c r="L453">
        <v>0</v>
      </c>
      <c r="M453" t="b">
        <v>0</v>
      </c>
      <c r="N453" t="s">
        <v>8270</v>
      </c>
      <c r="O453" s="9">
        <f t="shared" si="42"/>
        <v>0</v>
      </c>
      <c r="P453">
        <f t="shared" si="43"/>
        <v>0</v>
      </c>
      <c r="Q453" t="str">
        <f t="shared" si="44"/>
        <v>film &amp; video</v>
      </c>
      <c r="R453" t="str">
        <f t="shared" si="47"/>
        <v>animation</v>
      </c>
      <c r="S453" s="10">
        <f t="shared" si="45"/>
        <v>41634.715173611112</v>
      </c>
      <c r="T453" s="10">
        <f t="shared" si="46"/>
        <v>41664.715173611112</v>
      </c>
    </row>
    <row r="454" spans="1:20" ht="29.15" x14ac:dyDescent="0.4">
      <c r="A454">
        <v>452</v>
      </c>
      <c r="B454" s="3" t="s">
        <v>453</v>
      </c>
      <c r="C454" s="3" t="s">
        <v>4562</v>
      </c>
      <c r="D454">
        <v>750</v>
      </c>
      <c r="E454">
        <v>480</v>
      </c>
      <c r="F454" t="s">
        <v>8221</v>
      </c>
      <c r="G454" t="s">
        <v>8224</v>
      </c>
      <c r="H454" t="s">
        <v>8246</v>
      </c>
      <c r="I454">
        <v>1431536015</v>
      </c>
      <c r="J454">
        <v>1428944015</v>
      </c>
      <c r="K454" t="b">
        <v>0</v>
      </c>
      <c r="L454">
        <v>12</v>
      </c>
      <c r="M454" t="b">
        <v>0</v>
      </c>
      <c r="N454" t="s">
        <v>8270</v>
      </c>
      <c r="O454" s="9">
        <f t="shared" si="42"/>
        <v>0.64</v>
      </c>
      <c r="P454">
        <f t="shared" si="43"/>
        <v>40</v>
      </c>
      <c r="Q454" t="str">
        <f t="shared" si="44"/>
        <v>film &amp; video</v>
      </c>
      <c r="R454" t="str">
        <f t="shared" si="47"/>
        <v>animation</v>
      </c>
      <c r="S454" s="10">
        <f t="shared" si="45"/>
        <v>42107.703877314809</v>
      </c>
      <c r="T454" s="10">
        <f t="shared" si="46"/>
        <v>42137.703877314809</v>
      </c>
    </row>
    <row r="455" spans="1:20" ht="43.75" x14ac:dyDescent="0.4">
      <c r="A455">
        <v>453</v>
      </c>
      <c r="B455" s="3" t="s">
        <v>454</v>
      </c>
      <c r="C455" s="3" t="s">
        <v>4563</v>
      </c>
      <c r="D455">
        <v>94875</v>
      </c>
      <c r="E455">
        <v>26</v>
      </c>
      <c r="F455" t="s">
        <v>8221</v>
      </c>
      <c r="G455" t="s">
        <v>8224</v>
      </c>
      <c r="H455" t="s">
        <v>8246</v>
      </c>
      <c r="I455">
        <v>1424375279</v>
      </c>
      <c r="J455">
        <v>1422992879</v>
      </c>
      <c r="K455" t="b">
        <v>0</v>
      </c>
      <c r="L455">
        <v>2</v>
      </c>
      <c r="M455" t="b">
        <v>0</v>
      </c>
      <c r="N455" t="s">
        <v>8270</v>
      </c>
      <c r="O455" s="9">
        <f t="shared" si="42"/>
        <v>2.740447957839262E-4</v>
      </c>
      <c r="P455">
        <f t="shared" si="43"/>
        <v>13</v>
      </c>
      <c r="Q455" t="str">
        <f t="shared" si="44"/>
        <v>film &amp; video</v>
      </c>
      <c r="R455" t="str">
        <f t="shared" si="47"/>
        <v>animation</v>
      </c>
      <c r="S455" s="10">
        <f t="shared" si="45"/>
        <v>42038.824988425928</v>
      </c>
      <c r="T455" s="10">
        <f t="shared" si="46"/>
        <v>42054.824988425928</v>
      </c>
    </row>
    <row r="456" spans="1:20" ht="43.75" x14ac:dyDescent="0.4">
      <c r="A456">
        <v>454</v>
      </c>
      <c r="B456" s="3" t="s">
        <v>455</v>
      </c>
      <c r="C456" s="3" t="s">
        <v>4564</v>
      </c>
      <c r="D456">
        <v>10000</v>
      </c>
      <c r="E456">
        <v>82</v>
      </c>
      <c r="F456" t="s">
        <v>8221</v>
      </c>
      <c r="G456" t="s">
        <v>8224</v>
      </c>
      <c r="H456" t="s">
        <v>8246</v>
      </c>
      <c r="I456">
        <v>1417007640</v>
      </c>
      <c r="J456">
        <v>1414343571</v>
      </c>
      <c r="K456" t="b">
        <v>0</v>
      </c>
      <c r="L456">
        <v>5</v>
      </c>
      <c r="M456" t="b">
        <v>0</v>
      </c>
      <c r="N456" t="s">
        <v>8270</v>
      </c>
      <c r="O456" s="9">
        <f t="shared" si="42"/>
        <v>8.2000000000000007E-3</v>
      </c>
      <c r="P456">
        <f t="shared" si="43"/>
        <v>16.399999999999999</v>
      </c>
      <c r="Q456" t="str">
        <f t="shared" si="44"/>
        <v>film &amp; video</v>
      </c>
      <c r="R456" t="str">
        <f t="shared" si="47"/>
        <v>animation</v>
      </c>
      <c r="S456" s="10">
        <f t="shared" si="45"/>
        <v>41938.717256944445</v>
      </c>
      <c r="T456" s="10">
        <f t="shared" si="46"/>
        <v>41969.551388888889</v>
      </c>
    </row>
    <row r="457" spans="1:20" ht="43.75" x14ac:dyDescent="0.4">
      <c r="A457">
        <v>455</v>
      </c>
      <c r="B457" s="3" t="s">
        <v>456</v>
      </c>
      <c r="C457" s="3" t="s">
        <v>4565</v>
      </c>
      <c r="D457">
        <v>65000</v>
      </c>
      <c r="E457">
        <v>45</v>
      </c>
      <c r="F457" t="s">
        <v>8221</v>
      </c>
      <c r="G457" t="s">
        <v>8224</v>
      </c>
      <c r="H457" t="s">
        <v>8246</v>
      </c>
      <c r="I457">
        <v>1334622660</v>
      </c>
      <c r="J457">
        <v>1330733022</v>
      </c>
      <c r="K457" t="b">
        <v>0</v>
      </c>
      <c r="L457">
        <v>2</v>
      </c>
      <c r="M457" t="b">
        <v>0</v>
      </c>
      <c r="N457" t="s">
        <v>8270</v>
      </c>
      <c r="O457" s="9">
        <f t="shared" si="42"/>
        <v>6.9230769230769226E-4</v>
      </c>
      <c r="P457">
        <f t="shared" si="43"/>
        <v>22.5</v>
      </c>
      <c r="Q457" t="str">
        <f t="shared" si="44"/>
        <v>film &amp; video</v>
      </c>
      <c r="R457" t="str">
        <f t="shared" si="47"/>
        <v>animation</v>
      </c>
      <c r="S457" s="10">
        <f t="shared" si="45"/>
        <v>40971.002569444441</v>
      </c>
      <c r="T457" s="10">
        <f t="shared" si="46"/>
        <v>41016.021527777775</v>
      </c>
    </row>
    <row r="458" spans="1:20" ht="58.3" x14ac:dyDescent="0.4">
      <c r="A458">
        <v>456</v>
      </c>
      <c r="B458" s="3" t="s">
        <v>457</v>
      </c>
      <c r="C458" s="3" t="s">
        <v>4566</v>
      </c>
      <c r="D458">
        <v>8888</v>
      </c>
      <c r="E458">
        <v>61</v>
      </c>
      <c r="F458" t="s">
        <v>8221</v>
      </c>
      <c r="G458" t="s">
        <v>8224</v>
      </c>
      <c r="H458" t="s">
        <v>8246</v>
      </c>
      <c r="I458">
        <v>1382414340</v>
      </c>
      <c r="J458">
        <v>1380559201</v>
      </c>
      <c r="K458" t="b">
        <v>0</v>
      </c>
      <c r="L458">
        <v>3</v>
      </c>
      <c r="M458" t="b">
        <v>0</v>
      </c>
      <c r="N458" t="s">
        <v>8270</v>
      </c>
      <c r="O458" s="9">
        <f t="shared" si="42"/>
        <v>6.8631863186318634E-3</v>
      </c>
      <c r="P458">
        <f t="shared" si="43"/>
        <v>20.333333333333332</v>
      </c>
      <c r="Q458" t="str">
        <f t="shared" si="44"/>
        <v>film &amp; video</v>
      </c>
      <c r="R458" t="str">
        <f t="shared" si="47"/>
        <v>animation</v>
      </c>
      <c r="S458" s="10">
        <f t="shared" si="45"/>
        <v>41547.694456018515</v>
      </c>
      <c r="T458" s="10">
        <f t="shared" si="46"/>
        <v>41569.165972222225</v>
      </c>
    </row>
    <row r="459" spans="1:20" ht="43.75" x14ac:dyDescent="0.4">
      <c r="A459">
        <v>457</v>
      </c>
      <c r="B459" s="3" t="s">
        <v>458</v>
      </c>
      <c r="C459" s="3" t="s">
        <v>4567</v>
      </c>
      <c r="D459">
        <v>20000</v>
      </c>
      <c r="E459">
        <v>0</v>
      </c>
      <c r="F459" t="s">
        <v>8221</v>
      </c>
      <c r="G459" t="s">
        <v>8229</v>
      </c>
      <c r="H459" t="s">
        <v>8251</v>
      </c>
      <c r="I459">
        <v>1408213512</v>
      </c>
      <c r="J459">
        <v>1405621512</v>
      </c>
      <c r="K459" t="b">
        <v>0</v>
      </c>
      <c r="L459">
        <v>0</v>
      </c>
      <c r="M459" t="b">
        <v>0</v>
      </c>
      <c r="N459" t="s">
        <v>8270</v>
      </c>
      <c r="O459" s="9">
        <f t="shared" si="42"/>
        <v>0</v>
      </c>
      <c r="P459">
        <f t="shared" si="43"/>
        <v>0</v>
      </c>
      <c r="Q459" t="str">
        <f t="shared" si="44"/>
        <v>film &amp; video</v>
      </c>
      <c r="R459" t="str">
        <f t="shared" si="47"/>
        <v>animation</v>
      </c>
      <c r="S459" s="10">
        <f t="shared" si="45"/>
        <v>41837.767500000002</v>
      </c>
      <c r="T459" s="10">
        <f t="shared" si="46"/>
        <v>41867.767500000002</v>
      </c>
    </row>
    <row r="460" spans="1:20" ht="43.75" x14ac:dyDescent="0.4">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9">
        <f t="shared" si="42"/>
        <v>8.2100000000000006E-2</v>
      </c>
      <c r="P460">
        <f t="shared" si="43"/>
        <v>16.755102040816325</v>
      </c>
      <c r="Q460" t="str">
        <f t="shared" si="44"/>
        <v>film &amp; video</v>
      </c>
      <c r="R460" t="str">
        <f t="shared" si="47"/>
        <v>animation</v>
      </c>
      <c r="S460" s="10">
        <f t="shared" si="45"/>
        <v>41378.69976851852</v>
      </c>
      <c r="T460" s="10">
        <f t="shared" si="46"/>
        <v>41408.69976851852</v>
      </c>
    </row>
    <row r="461" spans="1:20" ht="43.75" x14ac:dyDescent="0.4">
      <c r="A461">
        <v>459</v>
      </c>
      <c r="B461" s="3" t="s">
        <v>460</v>
      </c>
      <c r="C461" s="3" t="s">
        <v>4569</v>
      </c>
      <c r="D461">
        <v>39000</v>
      </c>
      <c r="E461">
        <v>25</v>
      </c>
      <c r="F461" t="s">
        <v>8221</v>
      </c>
      <c r="G461" t="s">
        <v>8224</v>
      </c>
      <c r="H461" t="s">
        <v>8246</v>
      </c>
      <c r="I461">
        <v>1321201327</v>
      </c>
      <c r="J461">
        <v>1316013727</v>
      </c>
      <c r="K461" t="b">
        <v>0</v>
      </c>
      <c r="L461">
        <v>1</v>
      </c>
      <c r="M461" t="b">
        <v>0</v>
      </c>
      <c r="N461" t="s">
        <v>8270</v>
      </c>
      <c r="O461" s="9">
        <f t="shared" si="42"/>
        <v>6.4102564102564103E-4</v>
      </c>
      <c r="P461">
        <f t="shared" si="43"/>
        <v>25</v>
      </c>
      <c r="Q461" t="str">
        <f t="shared" si="44"/>
        <v>film &amp; video</v>
      </c>
      <c r="R461" t="str">
        <f t="shared" si="47"/>
        <v>animation</v>
      </c>
      <c r="S461" s="10">
        <f t="shared" si="45"/>
        <v>40800.6403587963</v>
      </c>
      <c r="T461" s="10">
        <f t="shared" si="46"/>
        <v>40860.682025462964</v>
      </c>
    </row>
    <row r="462" spans="1:20" ht="29.15" x14ac:dyDescent="0.4">
      <c r="A462">
        <v>460</v>
      </c>
      <c r="B462" s="3" t="s">
        <v>461</v>
      </c>
      <c r="C462" s="3" t="s">
        <v>4570</v>
      </c>
      <c r="D462">
        <v>8500</v>
      </c>
      <c r="E462">
        <v>25</v>
      </c>
      <c r="F462" t="s">
        <v>8221</v>
      </c>
      <c r="G462" t="s">
        <v>8224</v>
      </c>
      <c r="H462" t="s">
        <v>8246</v>
      </c>
      <c r="I462">
        <v>1401595200</v>
      </c>
      <c r="J462">
        <v>1398862875</v>
      </c>
      <c r="K462" t="b">
        <v>0</v>
      </c>
      <c r="L462">
        <v>2</v>
      </c>
      <c r="M462" t="b">
        <v>0</v>
      </c>
      <c r="N462" t="s">
        <v>8270</v>
      </c>
      <c r="O462" s="9">
        <f t="shared" si="42"/>
        <v>2.9411764705882353E-3</v>
      </c>
      <c r="P462">
        <f t="shared" si="43"/>
        <v>12.5</v>
      </c>
      <c r="Q462" t="str">
        <f t="shared" si="44"/>
        <v>film &amp; video</v>
      </c>
      <c r="R462" t="str">
        <f t="shared" si="47"/>
        <v>animation</v>
      </c>
      <c r="S462" s="10">
        <f t="shared" si="45"/>
        <v>41759.542534722219</v>
      </c>
      <c r="T462" s="10">
        <f t="shared" si="46"/>
        <v>41791.166666666664</v>
      </c>
    </row>
    <row r="463" spans="1:20" ht="43.75" x14ac:dyDescent="0.4">
      <c r="A463">
        <v>461</v>
      </c>
      <c r="B463" s="3" t="s">
        <v>462</v>
      </c>
      <c r="C463" s="3" t="s">
        <v>4571</v>
      </c>
      <c r="D463">
        <v>550</v>
      </c>
      <c r="E463">
        <v>0</v>
      </c>
      <c r="F463" t="s">
        <v>8221</v>
      </c>
      <c r="G463" t="s">
        <v>8225</v>
      </c>
      <c r="H463" t="s">
        <v>8247</v>
      </c>
      <c r="I463">
        <v>1370204367</v>
      </c>
      <c r="J463">
        <v>1368476367</v>
      </c>
      <c r="K463" t="b">
        <v>0</v>
      </c>
      <c r="L463">
        <v>0</v>
      </c>
      <c r="M463" t="b">
        <v>0</v>
      </c>
      <c r="N463" t="s">
        <v>8270</v>
      </c>
      <c r="O463" s="9">
        <f t="shared" si="42"/>
        <v>0</v>
      </c>
      <c r="P463">
        <f t="shared" si="43"/>
        <v>0</v>
      </c>
      <c r="Q463" t="str">
        <f t="shared" si="44"/>
        <v>film &amp; video</v>
      </c>
      <c r="R463" t="str">
        <f t="shared" si="47"/>
        <v>animation</v>
      </c>
      <c r="S463" s="10">
        <f t="shared" si="45"/>
        <v>41407.84684027778</v>
      </c>
      <c r="T463" s="10">
        <f t="shared" si="46"/>
        <v>41427.84684027778</v>
      </c>
    </row>
    <row r="464" spans="1:20" ht="58.3" x14ac:dyDescent="0.4">
      <c r="A464">
        <v>462</v>
      </c>
      <c r="B464" s="3" t="s">
        <v>463</v>
      </c>
      <c r="C464" s="3" t="s">
        <v>4572</v>
      </c>
      <c r="D464">
        <v>100000</v>
      </c>
      <c r="E464">
        <v>0</v>
      </c>
      <c r="F464" t="s">
        <v>8221</v>
      </c>
      <c r="G464" t="s">
        <v>8224</v>
      </c>
      <c r="H464" t="s">
        <v>8246</v>
      </c>
      <c r="I464">
        <v>1312945341</v>
      </c>
      <c r="J464">
        <v>1307761341</v>
      </c>
      <c r="K464" t="b">
        <v>0</v>
      </c>
      <c r="L464">
        <v>0</v>
      </c>
      <c r="M464" t="b">
        <v>0</v>
      </c>
      <c r="N464" t="s">
        <v>8270</v>
      </c>
      <c r="O464" s="9">
        <f t="shared" si="42"/>
        <v>0</v>
      </c>
      <c r="P464">
        <f t="shared" si="43"/>
        <v>0</v>
      </c>
      <c r="Q464" t="str">
        <f t="shared" si="44"/>
        <v>film &amp; video</v>
      </c>
      <c r="R464" t="str">
        <f t="shared" si="47"/>
        <v>animation</v>
      </c>
      <c r="S464" s="10">
        <f t="shared" si="45"/>
        <v>40705.126631944448</v>
      </c>
      <c r="T464" s="10">
        <f t="shared" si="46"/>
        <v>40765.126631944448</v>
      </c>
    </row>
    <row r="465" spans="1:20" ht="43.75" x14ac:dyDescent="0.4">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9">
        <f t="shared" si="42"/>
        <v>2.2727272727272728E-2</v>
      </c>
      <c r="P465">
        <f t="shared" si="43"/>
        <v>113.63636363636364</v>
      </c>
      <c r="Q465" t="str">
        <f t="shared" si="44"/>
        <v>film &amp; video</v>
      </c>
      <c r="R465" t="str">
        <f t="shared" si="47"/>
        <v>animation</v>
      </c>
      <c r="S465" s="10">
        <f t="shared" si="45"/>
        <v>40750.710104166668</v>
      </c>
      <c r="T465" s="10">
        <f t="shared" si="46"/>
        <v>40810.710104166668</v>
      </c>
    </row>
    <row r="466" spans="1:20" ht="29.15" x14ac:dyDescent="0.4">
      <c r="A466">
        <v>464</v>
      </c>
      <c r="B466" s="3" t="s">
        <v>465</v>
      </c>
      <c r="C466" s="3" t="s">
        <v>4574</v>
      </c>
      <c r="D466">
        <v>1010</v>
      </c>
      <c r="E466">
        <v>1</v>
      </c>
      <c r="F466" t="s">
        <v>8221</v>
      </c>
      <c r="G466" t="s">
        <v>8236</v>
      </c>
      <c r="H466" t="s">
        <v>8249</v>
      </c>
      <c r="I466">
        <v>1463602935</v>
      </c>
      <c r="J466">
        <v>1461874935</v>
      </c>
      <c r="K466" t="b">
        <v>0</v>
      </c>
      <c r="L466">
        <v>1</v>
      </c>
      <c r="M466" t="b">
        <v>0</v>
      </c>
      <c r="N466" t="s">
        <v>8270</v>
      </c>
      <c r="O466" s="9">
        <f t="shared" si="42"/>
        <v>9.9009900990099011E-4</v>
      </c>
      <c r="P466">
        <f t="shared" si="43"/>
        <v>1</v>
      </c>
      <c r="Q466" t="str">
        <f t="shared" si="44"/>
        <v>film &amp; video</v>
      </c>
      <c r="R466" t="str">
        <f t="shared" si="47"/>
        <v>animation</v>
      </c>
      <c r="S466" s="10">
        <f t="shared" si="45"/>
        <v>42488.848784722228</v>
      </c>
      <c r="T466" s="10">
        <f t="shared" si="46"/>
        <v>42508.848784722228</v>
      </c>
    </row>
    <row r="467" spans="1:20" x14ac:dyDescent="0.4">
      <c r="A467">
        <v>465</v>
      </c>
      <c r="B467" s="3" t="s">
        <v>466</v>
      </c>
      <c r="C467" s="3" t="s">
        <v>4575</v>
      </c>
      <c r="D467">
        <v>512</v>
      </c>
      <c r="E467">
        <v>138</v>
      </c>
      <c r="F467" t="s">
        <v>8221</v>
      </c>
      <c r="G467" t="s">
        <v>8224</v>
      </c>
      <c r="H467" t="s">
        <v>8246</v>
      </c>
      <c r="I467">
        <v>1403837574</v>
      </c>
      <c r="J467">
        <v>1402455174</v>
      </c>
      <c r="K467" t="b">
        <v>0</v>
      </c>
      <c r="L467">
        <v>8</v>
      </c>
      <c r="M467" t="b">
        <v>0</v>
      </c>
      <c r="N467" t="s">
        <v>8270</v>
      </c>
      <c r="O467" s="9">
        <f t="shared" si="42"/>
        <v>0.26953125</v>
      </c>
      <c r="P467">
        <f t="shared" si="43"/>
        <v>17.25</v>
      </c>
      <c r="Q467" t="str">
        <f t="shared" si="44"/>
        <v>film &amp; video</v>
      </c>
      <c r="R467" t="str">
        <f t="shared" si="47"/>
        <v>animation</v>
      </c>
      <c r="S467" s="10">
        <f t="shared" si="45"/>
        <v>41801.120069444441</v>
      </c>
      <c r="T467" s="10">
        <f t="shared" si="46"/>
        <v>41817.120069444441</v>
      </c>
    </row>
    <row r="468" spans="1:20" ht="43.75" x14ac:dyDescent="0.4">
      <c r="A468">
        <v>466</v>
      </c>
      <c r="B468" s="3" t="s">
        <v>467</v>
      </c>
      <c r="C468" s="3" t="s">
        <v>4576</v>
      </c>
      <c r="D468">
        <v>10000</v>
      </c>
      <c r="E468">
        <v>76</v>
      </c>
      <c r="F468" t="s">
        <v>8221</v>
      </c>
      <c r="G468" t="s">
        <v>8224</v>
      </c>
      <c r="H468" t="s">
        <v>8246</v>
      </c>
      <c r="I468">
        <v>1347057464</v>
      </c>
      <c r="J468">
        <v>1344465464</v>
      </c>
      <c r="K468" t="b">
        <v>0</v>
      </c>
      <c r="L468">
        <v>5</v>
      </c>
      <c r="M468" t="b">
        <v>0</v>
      </c>
      <c r="N468" t="s">
        <v>8270</v>
      </c>
      <c r="O468" s="9">
        <f t="shared" si="42"/>
        <v>7.6E-3</v>
      </c>
      <c r="P468">
        <f t="shared" si="43"/>
        <v>15.2</v>
      </c>
      <c r="Q468" t="str">
        <f t="shared" si="44"/>
        <v>film &amp; video</v>
      </c>
      <c r="R468" t="str">
        <f t="shared" si="47"/>
        <v>animation</v>
      </c>
      <c r="S468" s="10">
        <f t="shared" si="45"/>
        <v>41129.942870370374</v>
      </c>
      <c r="T468" s="10">
        <f t="shared" si="46"/>
        <v>41159.942870370374</v>
      </c>
    </row>
    <row r="469" spans="1:20" ht="43.75" x14ac:dyDescent="0.4">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9">
        <f t="shared" si="42"/>
        <v>0.21575</v>
      </c>
      <c r="P469">
        <f t="shared" si="43"/>
        <v>110.64102564102564</v>
      </c>
      <c r="Q469" t="str">
        <f t="shared" si="44"/>
        <v>film &amp; video</v>
      </c>
      <c r="R469" t="str">
        <f t="shared" si="47"/>
        <v>animation</v>
      </c>
      <c r="S469" s="10">
        <f t="shared" si="45"/>
        <v>41135.679791666669</v>
      </c>
      <c r="T469" s="10">
        <f t="shared" si="46"/>
        <v>41180.679791666669</v>
      </c>
    </row>
    <row r="470" spans="1:20" ht="43.75" x14ac:dyDescent="0.4">
      <c r="A470">
        <v>468</v>
      </c>
      <c r="B470" s="3" t="s">
        <v>469</v>
      </c>
      <c r="C470" s="3" t="s">
        <v>4578</v>
      </c>
      <c r="D470">
        <v>7500</v>
      </c>
      <c r="E470">
        <v>0</v>
      </c>
      <c r="F470" t="s">
        <v>8221</v>
      </c>
      <c r="G470" t="s">
        <v>8224</v>
      </c>
      <c r="H470" t="s">
        <v>8246</v>
      </c>
      <c r="I470">
        <v>1341978665</v>
      </c>
      <c r="J470">
        <v>1336795283</v>
      </c>
      <c r="K470" t="b">
        <v>0</v>
      </c>
      <c r="L470">
        <v>0</v>
      </c>
      <c r="M470" t="b">
        <v>0</v>
      </c>
      <c r="N470" t="s">
        <v>8270</v>
      </c>
      <c r="O470" s="9">
        <f t="shared" si="42"/>
        <v>0</v>
      </c>
      <c r="P470">
        <f t="shared" si="43"/>
        <v>0</v>
      </c>
      <c r="Q470" t="str">
        <f t="shared" si="44"/>
        <v>film &amp; video</v>
      </c>
      <c r="R470" t="str">
        <f t="shared" si="47"/>
        <v>animation</v>
      </c>
      <c r="S470" s="10">
        <f t="shared" si="45"/>
        <v>41041.167627314811</v>
      </c>
      <c r="T470" s="10">
        <f t="shared" si="46"/>
        <v>41101.160474537035</v>
      </c>
    </row>
    <row r="471" spans="1:20" ht="29.15" x14ac:dyDescent="0.4">
      <c r="A471">
        <v>469</v>
      </c>
      <c r="B471" s="3" t="s">
        <v>470</v>
      </c>
      <c r="C471" s="3" t="s">
        <v>4579</v>
      </c>
      <c r="D471">
        <v>6000</v>
      </c>
      <c r="E471">
        <v>0</v>
      </c>
      <c r="F471" t="s">
        <v>8221</v>
      </c>
      <c r="G471" t="s">
        <v>8225</v>
      </c>
      <c r="H471" t="s">
        <v>8247</v>
      </c>
      <c r="I471">
        <v>1409960724</v>
      </c>
      <c r="J471">
        <v>1404776724</v>
      </c>
      <c r="K471" t="b">
        <v>0</v>
      </c>
      <c r="L471">
        <v>0</v>
      </c>
      <c r="M471" t="b">
        <v>0</v>
      </c>
      <c r="N471" t="s">
        <v>8270</v>
      </c>
      <c r="O471" s="9">
        <f t="shared" si="42"/>
        <v>0</v>
      </c>
      <c r="P471">
        <f t="shared" si="43"/>
        <v>0</v>
      </c>
      <c r="Q471" t="str">
        <f t="shared" si="44"/>
        <v>film &amp; video</v>
      </c>
      <c r="R471" t="str">
        <f t="shared" si="47"/>
        <v>animation</v>
      </c>
      <c r="S471" s="10">
        <f t="shared" si="45"/>
        <v>41827.989861111113</v>
      </c>
      <c r="T471" s="10">
        <f t="shared" si="46"/>
        <v>41887.989861111113</v>
      </c>
    </row>
    <row r="472" spans="1:20" ht="43.75" x14ac:dyDescent="0.4">
      <c r="A472">
        <v>470</v>
      </c>
      <c r="B472" s="3" t="s">
        <v>471</v>
      </c>
      <c r="C472" s="3" t="s">
        <v>4580</v>
      </c>
      <c r="D472">
        <v>5000</v>
      </c>
      <c r="E472">
        <v>51</v>
      </c>
      <c r="F472" t="s">
        <v>8221</v>
      </c>
      <c r="G472" t="s">
        <v>8224</v>
      </c>
      <c r="H472" t="s">
        <v>8246</v>
      </c>
      <c r="I472">
        <v>1389844800</v>
      </c>
      <c r="J472">
        <v>1385524889</v>
      </c>
      <c r="K472" t="b">
        <v>0</v>
      </c>
      <c r="L472">
        <v>2</v>
      </c>
      <c r="M472" t="b">
        <v>0</v>
      </c>
      <c r="N472" t="s">
        <v>8270</v>
      </c>
      <c r="O472" s="9">
        <f t="shared" si="42"/>
        <v>1.0200000000000001E-2</v>
      </c>
      <c r="P472">
        <f t="shared" si="43"/>
        <v>25.5</v>
      </c>
      <c r="Q472" t="str">
        <f t="shared" si="44"/>
        <v>film &amp; video</v>
      </c>
      <c r="R472" t="str">
        <f t="shared" si="47"/>
        <v>animation</v>
      </c>
      <c r="S472" s="10">
        <f t="shared" si="45"/>
        <v>41605.167696759258</v>
      </c>
      <c r="T472" s="10">
        <f t="shared" si="46"/>
        <v>41655.166666666664</v>
      </c>
    </row>
    <row r="473" spans="1:20" ht="58.3" x14ac:dyDescent="0.4">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9">
        <f t="shared" si="42"/>
        <v>0.11892727272727273</v>
      </c>
      <c r="P473">
        <f t="shared" si="43"/>
        <v>38.476470588235294</v>
      </c>
      <c r="Q473" t="str">
        <f t="shared" si="44"/>
        <v>film &amp; video</v>
      </c>
      <c r="R473" t="str">
        <f t="shared" si="47"/>
        <v>animation</v>
      </c>
      <c r="S473" s="10">
        <f t="shared" si="45"/>
        <v>41703.721979166665</v>
      </c>
      <c r="T473" s="10">
        <f t="shared" si="46"/>
        <v>41748.680312500001</v>
      </c>
    </row>
    <row r="474" spans="1:20" ht="43.75" x14ac:dyDescent="0.4">
      <c r="A474">
        <v>472</v>
      </c>
      <c r="B474" s="3" t="s">
        <v>473</v>
      </c>
      <c r="C474" s="3" t="s">
        <v>4582</v>
      </c>
      <c r="D474">
        <v>800</v>
      </c>
      <c r="E474">
        <v>141</v>
      </c>
      <c r="F474" t="s">
        <v>8221</v>
      </c>
      <c r="G474" t="s">
        <v>8224</v>
      </c>
      <c r="H474" t="s">
        <v>8246</v>
      </c>
      <c r="I474">
        <v>1408831718</v>
      </c>
      <c r="J474">
        <v>1406239718</v>
      </c>
      <c r="K474" t="b">
        <v>0</v>
      </c>
      <c r="L474">
        <v>5</v>
      </c>
      <c r="M474" t="b">
        <v>0</v>
      </c>
      <c r="N474" t="s">
        <v>8270</v>
      </c>
      <c r="O474" s="9">
        <f t="shared" si="42"/>
        <v>0.17624999999999999</v>
      </c>
      <c r="P474">
        <f t="shared" si="43"/>
        <v>28.2</v>
      </c>
      <c r="Q474" t="str">
        <f t="shared" si="44"/>
        <v>film &amp; video</v>
      </c>
      <c r="R474" t="str">
        <f t="shared" si="47"/>
        <v>animation</v>
      </c>
      <c r="S474" s="10">
        <f t="shared" si="45"/>
        <v>41844.922662037039</v>
      </c>
      <c r="T474" s="10">
        <f t="shared" si="46"/>
        <v>41874.922662037039</v>
      </c>
    </row>
    <row r="475" spans="1:20" ht="43.75" x14ac:dyDescent="0.4">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9">
        <f t="shared" si="42"/>
        <v>2.87E-2</v>
      </c>
      <c r="P475">
        <f t="shared" si="43"/>
        <v>61.5</v>
      </c>
      <c r="Q475" t="str">
        <f t="shared" si="44"/>
        <v>film &amp; video</v>
      </c>
      <c r="R475" t="str">
        <f t="shared" si="47"/>
        <v>animation</v>
      </c>
      <c r="S475" s="10">
        <f t="shared" si="45"/>
        <v>41869.698136574072</v>
      </c>
      <c r="T475" s="10">
        <f t="shared" si="46"/>
        <v>41899.698136574072</v>
      </c>
    </row>
    <row r="476" spans="1:20" ht="43.75" x14ac:dyDescent="0.4">
      <c r="A476">
        <v>474</v>
      </c>
      <c r="B476" s="3" t="s">
        <v>475</v>
      </c>
      <c r="C476" s="3" t="s">
        <v>4584</v>
      </c>
      <c r="D476">
        <v>3300</v>
      </c>
      <c r="E476">
        <v>1</v>
      </c>
      <c r="F476" t="s">
        <v>8221</v>
      </c>
      <c r="G476" t="s">
        <v>8224</v>
      </c>
      <c r="H476" t="s">
        <v>8246</v>
      </c>
      <c r="I476">
        <v>1487318029</v>
      </c>
      <c r="J476">
        <v>1484726029</v>
      </c>
      <c r="K476" t="b">
        <v>0</v>
      </c>
      <c r="L476">
        <v>1</v>
      </c>
      <c r="M476" t="b">
        <v>0</v>
      </c>
      <c r="N476" t="s">
        <v>8270</v>
      </c>
      <c r="O476" s="9">
        <f t="shared" si="42"/>
        <v>3.0303030303030303E-4</v>
      </c>
      <c r="P476">
        <f t="shared" si="43"/>
        <v>1</v>
      </c>
      <c r="Q476" t="str">
        <f t="shared" si="44"/>
        <v>film &amp; video</v>
      </c>
      <c r="R476" t="str">
        <f t="shared" si="47"/>
        <v>animation</v>
      </c>
      <c r="S476" s="10">
        <f t="shared" si="45"/>
        <v>42753.329039351855</v>
      </c>
      <c r="T476" s="10">
        <f t="shared" si="46"/>
        <v>42783.329039351855</v>
      </c>
    </row>
    <row r="477" spans="1:20" ht="58.3" x14ac:dyDescent="0.4">
      <c r="A477">
        <v>475</v>
      </c>
      <c r="B477" s="3" t="s">
        <v>476</v>
      </c>
      <c r="C477" s="3" t="s">
        <v>4585</v>
      </c>
      <c r="D477">
        <v>2000</v>
      </c>
      <c r="E477">
        <v>0</v>
      </c>
      <c r="F477" t="s">
        <v>8221</v>
      </c>
      <c r="G477" t="s">
        <v>8224</v>
      </c>
      <c r="H477" t="s">
        <v>8246</v>
      </c>
      <c r="I477">
        <v>1430877843</v>
      </c>
      <c r="J477">
        <v>1428285843</v>
      </c>
      <c r="K477" t="b">
        <v>0</v>
      </c>
      <c r="L477">
        <v>0</v>
      </c>
      <c r="M477" t="b">
        <v>0</v>
      </c>
      <c r="N477" t="s">
        <v>8270</v>
      </c>
      <c r="O477" s="9">
        <f t="shared" si="42"/>
        <v>0</v>
      </c>
      <c r="P477">
        <f t="shared" si="43"/>
        <v>0</v>
      </c>
      <c r="Q477" t="str">
        <f t="shared" si="44"/>
        <v>film &amp; video</v>
      </c>
      <c r="R477" t="str">
        <f t="shared" si="47"/>
        <v>animation</v>
      </c>
      <c r="S477" s="10">
        <f t="shared" si="45"/>
        <v>42100.086145833338</v>
      </c>
      <c r="T477" s="10">
        <f t="shared" si="46"/>
        <v>42130.086145833338</v>
      </c>
    </row>
    <row r="478" spans="1:20" ht="29.15" x14ac:dyDescent="0.4">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9">
        <f t="shared" si="42"/>
        <v>2.2302681818181819E-2</v>
      </c>
      <c r="P478">
        <f t="shared" si="43"/>
        <v>39.569274193548388</v>
      </c>
      <c r="Q478" t="str">
        <f t="shared" si="44"/>
        <v>film &amp; video</v>
      </c>
      <c r="R478" t="str">
        <f t="shared" si="47"/>
        <v>animation</v>
      </c>
      <c r="S478" s="10">
        <f t="shared" si="45"/>
        <v>41757.975011574075</v>
      </c>
      <c r="T478" s="10">
        <f t="shared" si="46"/>
        <v>41793.165972222225</v>
      </c>
    </row>
    <row r="479" spans="1:20" ht="58.3" x14ac:dyDescent="0.4">
      <c r="A479">
        <v>477</v>
      </c>
      <c r="B479" s="3" t="s">
        <v>478</v>
      </c>
      <c r="C479" s="3" t="s">
        <v>4587</v>
      </c>
      <c r="D479">
        <v>1500</v>
      </c>
      <c r="E479">
        <v>0</v>
      </c>
      <c r="F479" t="s">
        <v>8221</v>
      </c>
      <c r="G479" t="s">
        <v>8224</v>
      </c>
      <c r="H479" t="s">
        <v>8246</v>
      </c>
      <c r="I479">
        <v>1337371334</v>
      </c>
      <c r="J479">
        <v>1332187334</v>
      </c>
      <c r="K479" t="b">
        <v>0</v>
      </c>
      <c r="L479">
        <v>0</v>
      </c>
      <c r="M479" t="b">
        <v>0</v>
      </c>
      <c r="N479" t="s">
        <v>8270</v>
      </c>
      <c r="O479" s="9">
        <f t="shared" si="42"/>
        <v>0</v>
      </c>
      <c r="P479">
        <f t="shared" si="43"/>
        <v>0</v>
      </c>
      <c r="Q479" t="str">
        <f t="shared" si="44"/>
        <v>film &amp; video</v>
      </c>
      <c r="R479" t="str">
        <f t="shared" si="47"/>
        <v>animation</v>
      </c>
      <c r="S479" s="10">
        <f t="shared" si="45"/>
        <v>40987.83488425926</v>
      </c>
      <c r="T479" s="10">
        <f t="shared" si="46"/>
        <v>41047.83488425926</v>
      </c>
    </row>
    <row r="480" spans="1:20" ht="43.75" x14ac:dyDescent="0.4">
      <c r="A480">
        <v>478</v>
      </c>
      <c r="B480" s="3" t="s">
        <v>479</v>
      </c>
      <c r="C480" s="3" t="s">
        <v>4588</v>
      </c>
      <c r="D480">
        <v>10000</v>
      </c>
      <c r="E480">
        <v>0</v>
      </c>
      <c r="F480" t="s">
        <v>8221</v>
      </c>
      <c r="G480" t="s">
        <v>8224</v>
      </c>
      <c r="H480" t="s">
        <v>8246</v>
      </c>
      <c r="I480">
        <v>1427921509</v>
      </c>
      <c r="J480">
        <v>1425333109</v>
      </c>
      <c r="K480" t="b">
        <v>0</v>
      </c>
      <c r="L480">
        <v>0</v>
      </c>
      <c r="M480" t="b">
        <v>0</v>
      </c>
      <c r="N480" t="s">
        <v>8270</v>
      </c>
      <c r="O480" s="9">
        <f t="shared" si="42"/>
        <v>0</v>
      </c>
      <c r="P480">
        <f t="shared" si="43"/>
        <v>0</v>
      </c>
      <c r="Q480" t="str">
        <f t="shared" si="44"/>
        <v>film &amp; video</v>
      </c>
      <c r="R480" t="str">
        <f t="shared" si="47"/>
        <v>animation</v>
      </c>
      <c r="S480" s="10">
        <f t="shared" si="45"/>
        <v>42065.910983796297</v>
      </c>
      <c r="T480" s="10">
        <f t="shared" si="46"/>
        <v>42095.869317129633</v>
      </c>
    </row>
    <row r="481" spans="1:20" ht="43.75" x14ac:dyDescent="0.4">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9">
        <f t="shared" si="42"/>
        <v>0.3256</v>
      </c>
      <c r="P481">
        <f t="shared" si="43"/>
        <v>88.8</v>
      </c>
      <c r="Q481" t="str">
        <f t="shared" si="44"/>
        <v>film &amp; video</v>
      </c>
      <c r="R481" t="str">
        <f t="shared" si="47"/>
        <v>animation</v>
      </c>
      <c r="S481" s="10">
        <f t="shared" si="45"/>
        <v>41904.407812500001</v>
      </c>
      <c r="T481" s="10">
        <f t="shared" si="46"/>
        <v>41964.449479166666</v>
      </c>
    </row>
    <row r="482" spans="1:20" ht="43.75" x14ac:dyDescent="0.4">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9">
        <f t="shared" si="42"/>
        <v>0.19409999999999999</v>
      </c>
      <c r="P482">
        <f t="shared" si="43"/>
        <v>55.457142857142856</v>
      </c>
      <c r="Q482" t="str">
        <f t="shared" si="44"/>
        <v>film &amp; video</v>
      </c>
      <c r="R482" t="str">
        <f t="shared" si="47"/>
        <v>animation</v>
      </c>
      <c r="S482" s="10">
        <f t="shared" si="45"/>
        <v>41465.500173611108</v>
      </c>
      <c r="T482" s="10">
        <f t="shared" si="46"/>
        <v>41495.500173611108</v>
      </c>
    </row>
    <row r="483" spans="1:20" ht="43.75" x14ac:dyDescent="0.4">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9">
        <f t="shared" si="42"/>
        <v>6.0999999999999999E-2</v>
      </c>
      <c r="P483">
        <f t="shared" si="43"/>
        <v>87.142857142857139</v>
      </c>
      <c r="Q483" t="str">
        <f t="shared" si="44"/>
        <v>film &amp; video</v>
      </c>
      <c r="R483" t="str">
        <f t="shared" si="47"/>
        <v>animation</v>
      </c>
      <c r="S483" s="10">
        <f t="shared" si="45"/>
        <v>41162.672326388885</v>
      </c>
      <c r="T483" s="10">
        <f t="shared" si="46"/>
        <v>41192.672326388885</v>
      </c>
    </row>
    <row r="484" spans="1:20" ht="43.75" x14ac:dyDescent="0.4">
      <c r="A484">
        <v>482</v>
      </c>
      <c r="B484" s="3" t="s">
        <v>483</v>
      </c>
      <c r="C484" s="3" t="s">
        <v>4592</v>
      </c>
      <c r="D484">
        <v>10000</v>
      </c>
      <c r="E484">
        <v>10</v>
      </c>
      <c r="F484" t="s">
        <v>8221</v>
      </c>
      <c r="G484" t="s">
        <v>8224</v>
      </c>
      <c r="H484" t="s">
        <v>8246</v>
      </c>
      <c r="I484">
        <v>1460644440</v>
      </c>
      <c r="J484">
        <v>1458336690</v>
      </c>
      <c r="K484" t="b">
        <v>0</v>
      </c>
      <c r="L484">
        <v>1</v>
      </c>
      <c r="M484" t="b">
        <v>0</v>
      </c>
      <c r="N484" t="s">
        <v>8270</v>
      </c>
      <c r="O484" s="9">
        <f t="shared" si="42"/>
        <v>1E-3</v>
      </c>
      <c r="P484">
        <f t="shared" si="43"/>
        <v>10</v>
      </c>
      <c r="Q484" t="str">
        <f t="shared" si="44"/>
        <v>film &amp; video</v>
      </c>
      <c r="R484" t="str">
        <f t="shared" si="47"/>
        <v>animation</v>
      </c>
      <c r="S484" s="10">
        <f t="shared" si="45"/>
        <v>42447.896875000006</v>
      </c>
      <c r="T484" s="10">
        <f t="shared" si="46"/>
        <v>42474.606944444444</v>
      </c>
    </row>
    <row r="485" spans="1:20" ht="58.3" x14ac:dyDescent="0.4">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9">
        <f t="shared" si="42"/>
        <v>0.502</v>
      </c>
      <c r="P485">
        <f t="shared" si="43"/>
        <v>51.224489795918366</v>
      </c>
      <c r="Q485" t="str">
        <f t="shared" si="44"/>
        <v>film &amp; video</v>
      </c>
      <c r="R485" t="str">
        <f t="shared" si="47"/>
        <v>animation</v>
      </c>
      <c r="S485" s="10">
        <f t="shared" si="45"/>
        <v>41243.197592592594</v>
      </c>
      <c r="T485" s="10">
        <f t="shared" si="46"/>
        <v>41303.197592592594</v>
      </c>
    </row>
    <row r="486" spans="1:20" ht="58.3" x14ac:dyDescent="0.4">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9">
        <f t="shared" si="42"/>
        <v>1.8625E-3</v>
      </c>
      <c r="P486">
        <f t="shared" si="43"/>
        <v>13.545454545454545</v>
      </c>
      <c r="Q486" t="str">
        <f t="shared" si="44"/>
        <v>film &amp; video</v>
      </c>
      <c r="R486" t="str">
        <f t="shared" si="47"/>
        <v>animation</v>
      </c>
      <c r="S486" s="10">
        <f t="shared" si="45"/>
        <v>42272.93949074074</v>
      </c>
      <c r="T486" s="10">
        <f t="shared" si="46"/>
        <v>42313.981157407412</v>
      </c>
    </row>
    <row r="487" spans="1:20" ht="43.75" x14ac:dyDescent="0.4">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9">
        <f t="shared" si="42"/>
        <v>0.21906971229845085</v>
      </c>
      <c r="P487">
        <f t="shared" si="43"/>
        <v>66.520080000000007</v>
      </c>
      <c r="Q487" t="str">
        <f t="shared" si="44"/>
        <v>film &amp; video</v>
      </c>
      <c r="R487" t="str">
        <f t="shared" si="47"/>
        <v>animation</v>
      </c>
      <c r="S487" s="10">
        <f t="shared" si="45"/>
        <v>41381.50577546296</v>
      </c>
      <c r="T487" s="10">
        <f t="shared" si="46"/>
        <v>41411.50577546296</v>
      </c>
    </row>
    <row r="488" spans="1:20" ht="43.75" x14ac:dyDescent="0.4">
      <c r="A488">
        <v>486</v>
      </c>
      <c r="B488" s="3" t="s">
        <v>487</v>
      </c>
      <c r="C488" s="3" t="s">
        <v>4596</v>
      </c>
      <c r="D488">
        <v>550000</v>
      </c>
      <c r="E488">
        <v>50</v>
      </c>
      <c r="F488" t="s">
        <v>8221</v>
      </c>
      <c r="G488" t="s">
        <v>8226</v>
      </c>
      <c r="H488" t="s">
        <v>8248</v>
      </c>
      <c r="I488">
        <v>1401662239</v>
      </c>
      <c r="J488">
        <v>1399070239</v>
      </c>
      <c r="K488" t="b">
        <v>0</v>
      </c>
      <c r="L488">
        <v>1</v>
      </c>
      <c r="M488" t="b">
        <v>0</v>
      </c>
      <c r="N488" t="s">
        <v>8270</v>
      </c>
      <c r="O488" s="9">
        <f t="shared" si="42"/>
        <v>9.0909090909090904E-5</v>
      </c>
      <c r="P488">
        <f t="shared" si="43"/>
        <v>50</v>
      </c>
      <c r="Q488" t="str">
        <f t="shared" si="44"/>
        <v>film &amp; video</v>
      </c>
      <c r="R488" t="str">
        <f t="shared" si="47"/>
        <v>animation</v>
      </c>
      <c r="S488" s="10">
        <f t="shared" si="45"/>
        <v>41761.94258101852</v>
      </c>
      <c r="T488" s="10">
        <f t="shared" si="46"/>
        <v>41791.94258101852</v>
      </c>
    </row>
    <row r="489" spans="1:20" ht="43.75" x14ac:dyDescent="0.4">
      <c r="A489">
        <v>487</v>
      </c>
      <c r="B489" s="3" t="s">
        <v>488</v>
      </c>
      <c r="C489" s="3" t="s">
        <v>4597</v>
      </c>
      <c r="D489">
        <v>50000</v>
      </c>
      <c r="E489">
        <v>0</v>
      </c>
      <c r="F489" t="s">
        <v>8221</v>
      </c>
      <c r="G489" t="s">
        <v>8229</v>
      </c>
      <c r="H489" t="s">
        <v>8251</v>
      </c>
      <c r="I489">
        <v>1482678994</v>
      </c>
      <c r="J489">
        <v>1477491394</v>
      </c>
      <c r="K489" t="b">
        <v>0</v>
      </c>
      <c r="L489">
        <v>0</v>
      </c>
      <c r="M489" t="b">
        <v>0</v>
      </c>
      <c r="N489" t="s">
        <v>8270</v>
      </c>
      <c r="O489" s="9">
        <f t="shared" si="42"/>
        <v>0</v>
      </c>
      <c r="P489">
        <f t="shared" si="43"/>
        <v>0</v>
      </c>
      <c r="Q489" t="str">
        <f t="shared" si="44"/>
        <v>film &amp; video</v>
      </c>
      <c r="R489" t="str">
        <f t="shared" si="47"/>
        <v>animation</v>
      </c>
      <c r="S489" s="10">
        <f t="shared" si="45"/>
        <v>42669.594837962963</v>
      </c>
      <c r="T489" s="10">
        <f t="shared" si="46"/>
        <v>42729.636504629627</v>
      </c>
    </row>
    <row r="490" spans="1:20" ht="43.75" x14ac:dyDescent="0.4">
      <c r="A490">
        <v>488</v>
      </c>
      <c r="B490" s="3" t="s">
        <v>489</v>
      </c>
      <c r="C490" s="3" t="s">
        <v>4598</v>
      </c>
      <c r="D490">
        <v>12000</v>
      </c>
      <c r="E490">
        <v>0</v>
      </c>
      <c r="F490" t="s">
        <v>8221</v>
      </c>
      <c r="G490" t="s">
        <v>8224</v>
      </c>
      <c r="H490" t="s">
        <v>8246</v>
      </c>
      <c r="I490">
        <v>1483924700</v>
      </c>
      <c r="J490">
        <v>1481332700</v>
      </c>
      <c r="K490" t="b">
        <v>0</v>
      </c>
      <c r="L490">
        <v>0</v>
      </c>
      <c r="M490" t="b">
        <v>0</v>
      </c>
      <c r="N490" t="s">
        <v>8270</v>
      </c>
      <c r="O490" s="9">
        <f t="shared" si="42"/>
        <v>0</v>
      </c>
      <c r="P490">
        <f t="shared" si="43"/>
        <v>0</v>
      </c>
      <c r="Q490" t="str">
        <f t="shared" si="44"/>
        <v>film &amp; video</v>
      </c>
      <c r="R490" t="str">
        <f t="shared" si="47"/>
        <v>animation</v>
      </c>
      <c r="S490" s="10">
        <f t="shared" si="45"/>
        <v>42714.054398148146</v>
      </c>
      <c r="T490" s="10">
        <f t="shared" si="46"/>
        <v>42744.054398148146</v>
      </c>
    </row>
    <row r="491" spans="1:20" ht="43.75" x14ac:dyDescent="0.4">
      <c r="A491">
        <v>489</v>
      </c>
      <c r="B491" s="3" t="s">
        <v>490</v>
      </c>
      <c r="C491" s="3" t="s">
        <v>4599</v>
      </c>
      <c r="D491">
        <v>74997</v>
      </c>
      <c r="E491">
        <v>215</v>
      </c>
      <c r="F491" t="s">
        <v>8221</v>
      </c>
      <c r="G491" t="s">
        <v>8224</v>
      </c>
      <c r="H491" t="s">
        <v>8246</v>
      </c>
      <c r="I491">
        <v>1325763180</v>
      </c>
      <c r="J491">
        <v>1323084816</v>
      </c>
      <c r="K491" t="b">
        <v>0</v>
      </c>
      <c r="L491">
        <v>3</v>
      </c>
      <c r="M491" t="b">
        <v>0</v>
      </c>
      <c r="N491" t="s">
        <v>8270</v>
      </c>
      <c r="O491" s="9">
        <f t="shared" si="42"/>
        <v>2.8667813379201833E-3</v>
      </c>
      <c r="P491">
        <f t="shared" si="43"/>
        <v>71.666666666666671</v>
      </c>
      <c r="Q491" t="str">
        <f t="shared" si="44"/>
        <v>film &amp; video</v>
      </c>
      <c r="R491" t="str">
        <f t="shared" si="47"/>
        <v>animation</v>
      </c>
      <c r="S491" s="10">
        <f t="shared" si="45"/>
        <v>40882.481666666667</v>
      </c>
      <c r="T491" s="10">
        <f t="shared" si="46"/>
        <v>40913.481249999997</v>
      </c>
    </row>
    <row r="492" spans="1:20" x14ac:dyDescent="0.4">
      <c r="A492">
        <v>490</v>
      </c>
      <c r="B492" s="3" t="s">
        <v>491</v>
      </c>
      <c r="C492" s="3" t="s">
        <v>4600</v>
      </c>
      <c r="D492">
        <v>1000</v>
      </c>
      <c r="E492">
        <v>0</v>
      </c>
      <c r="F492" t="s">
        <v>8221</v>
      </c>
      <c r="G492" t="s">
        <v>8224</v>
      </c>
      <c r="H492" t="s">
        <v>8246</v>
      </c>
      <c r="I492">
        <v>1345677285</v>
      </c>
      <c r="J492">
        <v>1343085285</v>
      </c>
      <c r="K492" t="b">
        <v>0</v>
      </c>
      <c r="L492">
        <v>0</v>
      </c>
      <c r="M492" t="b">
        <v>0</v>
      </c>
      <c r="N492" t="s">
        <v>8270</v>
      </c>
      <c r="O492" s="9">
        <f t="shared" si="42"/>
        <v>0</v>
      </c>
      <c r="P492">
        <f t="shared" si="43"/>
        <v>0</v>
      </c>
      <c r="Q492" t="str">
        <f t="shared" si="44"/>
        <v>film &amp; video</v>
      </c>
      <c r="R492" t="str">
        <f t="shared" si="47"/>
        <v>animation</v>
      </c>
      <c r="S492" s="10">
        <f t="shared" si="45"/>
        <v>41113.968576388892</v>
      </c>
      <c r="T492" s="10">
        <f t="shared" si="46"/>
        <v>41143.968576388892</v>
      </c>
    </row>
    <row r="493" spans="1:20" ht="43.75" x14ac:dyDescent="0.4">
      <c r="A493">
        <v>491</v>
      </c>
      <c r="B493" s="3" t="s">
        <v>492</v>
      </c>
      <c r="C493" s="3" t="s">
        <v>4601</v>
      </c>
      <c r="D493">
        <v>10000</v>
      </c>
      <c r="E493">
        <v>0</v>
      </c>
      <c r="F493" t="s">
        <v>8221</v>
      </c>
      <c r="G493" t="s">
        <v>8224</v>
      </c>
      <c r="H493" t="s">
        <v>8246</v>
      </c>
      <c r="I493">
        <v>1453937699</v>
      </c>
      <c r="J493">
        <v>1451345699</v>
      </c>
      <c r="K493" t="b">
        <v>0</v>
      </c>
      <c r="L493">
        <v>0</v>
      </c>
      <c r="M493" t="b">
        <v>0</v>
      </c>
      <c r="N493" t="s">
        <v>8270</v>
      </c>
      <c r="O493" s="9">
        <f t="shared" si="42"/>
        <v>0</v>
      </c>
      <c r="P493">
        <f t="shared" si="43"/>
        <v>0</v>
      </c>
      <c r="Q493" t="str">
        <f t="shared" si="44"/>
        <v>film &amp; video</v>
      </c>
      <c r="R493" t="str">
        <f t="shared" si="47"/>
        <v>animation</v>
      </c>
      <c r="S493" s="10">
        <f t="shared" si="45"/>
        <v>42366.982627314821</v>
      </c>
      <c r="T493" s="10">
        <f t="shared" si="46"/>
        <v>42396.982627314821</v>
      </c>
    </row>
    <row r="494" spans="1:20" ht="43.75" x14ac:dyDescent="0.4">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9">
        <f t="shared" si="42"/>
        <v>0</v>
      </c>
      <c r="P494">
        <f t="shared" si="43"/>
        <v>0</v>
      </c>
      <c r="Q494" t="str">
        <f t="shared" si="44"/>
        <v>film &amp; video</v>
      </c>
      <c r="R494" t="str">
        <f t="shared" si="47"/>
        <v>animation</v>
      </c>
      <c r="S494" s="10">
        <f t="shared" si="45"/>
        <v>42596.03506944445</v>
      </c>
      <c r="T494" s="10">
        <f t="shared" si="46"/>
        <v>42656.03506944445</v>
      </c>
    </row>
    <row r="495" spans="1:20" ht="43.75" x14ac:dyDescent="0.4">
      <c r="A495">
        <v>493</v>
      </c>
      <c r="B495" s="3" t="s">
        <v>494</v>
      </c>
      <c r="C495" s="3" t="s">
        <v>4603</v>
      </c>
      <c r="D495">
        <v>30000</v>
      </c>
      <c r="E495">
        <v>0</v>
      </c>
      <c r="F495" t="s">
        <v>8221</v>
      </c>
      <c r="G495" t="s">
        <v>8225</v>
      </c>
      <c r="H495" t="s">
        <v>8247</v>
      </c>
      <c r="I495">
        <v>1432142738</v>
      </c>
      <c r="J495">
        <v>1429550738</v>
      </c>
      <c r="K495" t="b">
        <v>0</v>
      </c>
      <c r="L495">
        <v>0</v>
      </c>
      <c r="M495" t="b">
        <v>0</v>
      </c>
      <c r="N495" t="s">
        <v>8270</v>
      </c>
      <c r="O495" s="9">
        <f t="shared" si="42"/>
        <v>0</v>
      </c>
      <c r="P495">
        <f t="shared" si="43"/>
        <v>0</v>
      </c>
      <c r="Q495" t="str">
        <f t="shared" si="44"/>
        <v>film &amp; video</v>
      </c>
      <c r="R495" t="str">
        <f t="shared" si="47"/>
        <v>animation</v>
      </c>
      <c r="S495" s="10">
        <f t="shared" si="45"/>
        <v>42114.726134259254</v>
      </c>
      <c r="T495" s="10">
        <f t="shared" si="46"/>
        <v>42144.726134259254</v>
      </c>
    </row>
    <row r="496" spans="1:20" ht="43.75" x14ac:dyDescent="0.4">
      <c r="A496">
        <v>494</v>
      </c>
      <c r="B496" s="3" t="s">
        <v>495</v>
      </c>
      <c r="C496" s="3" t="s">
        <v>4604</v>
      </c>
      <c r="D496">
        <v>20000</v>
      </c>
      <c r="E496">
        <v>31</v>
      </c>
      <c r="F496" t="s">
        <v>8221</v>
      </c>
      <c r="G496" t="s">
        <v>8224</v>
      </c>
      <c r="H496" t="s">
        <v>8246</v>
      </c>
      <c r="I496">
        <v>1404356400</v>
      </c>
      <c r="J496">
        <v>1402343765</v>
      </c>
      <c r="K496" t="b">
        <v>0</v>
      </c>
      <c r="L496">
        <v>3</v>
      </c>
      <c r="M496" t="b">
        <v>0</v>
      </c>
      <c r="N496" t="s">
        <v>8270</v>
      </c>
      <c r="O496" s="9">
        <f t="shared" si="42"/>
        <v>1.5499999999999999E-3</v>
      </c>
      <c r="P496">
        <f t="shared" si="43"/>
        <v>10.333333333333334</v>
      </c>
      <c r="Q496" t="str">
        <f t="shared" si="44"/>
        <v>film &amp; video</v>
      </c>
      <c r="R496" t="str">
        <f t="shared" si="47"/>
        <v>animation</v>
      </c>
      <c r="S496" s="10">
        <f t="shared" si="45"/>
        <v>41799.830613425926</v>
      </c>
      <c r="T496" s="10">
        <f t="shared" si="46"/>
        <v>41823.125</v>
      </c>
    </row>
    <row r="497" spans="1:20" ht="43.75" x14ac:dyDescent="0.4">
      <c r="A497">
        <v>495</v>
      </c>
      <c r="B497" s="3" t="s">
        <v>496</v>
      </c>
      <c r="C497" s="3" t="s">
        <v>4605</v>
      </c>
      <c r="D497">
        <v>7000</v>
      </c>
      <c r="E497">
        <v>0</v>
      </c>
      <c r="F497" t="s">
        <v>8221</v>
      </c>
      <c r="G497" t="s">
        <v>8224</v>
      </c>
      <c r="H497" t="s">
        <v>8246</v>
      </c>
      <c r="I497">
        <v>1437076305</v>
      </c>
      <c r="J497">
        <v>1434484305</v>
      </c>
      <c r="K497" t="b">
        <v>0</v>
      </c>
      <c r="L497">
        <v>0</v>
      </c>
      <c r="M497" t="b">
        <v>0</v>
      </c>
      <c r="N497" t="s">
        <v>8270</v>
      </c>
      <c r="O497" s="9">
        <f t="shared" si="42"/>
        <v>0</v>
      </c>
      <c r="P497">
        <f t="shared" si="43"/>
        <v>0</v>
      </c>
      <c r="Q497" t="str">
        <f t="shared" si="44"/>
        <v>film &amp; video</v>
      </c>
      <c r="R497" t="str">
        <f t="shared" si="47"/>
        <v>animation</v>
      </c>
      <c r="S497" s="10">
        <f t="shared" si="45"/>
        <v>42171.827604166669</v>
      </c>
      <c r="T497" s="10">
        <f t="shared" si="46"/>
        <v>42201.827604166669</v>
      </c>
    </row>
    <row r="498" spans="1:20" ht="29.15" x14ac:dyDescent="0.4">
      <c r="A498">
        <v>496</v>
      </c>
      <c r="B498" s="3" t="s">
        <v>497</v>
      </c>
      <c r="C498" s="3" t="s">
        <v>4606</v>
      </c>
      <c r="D498">
        <v>60000</v>
      </c>
      <c r="E498">
        <v>1</v>
      </c>
      <c r="F498" t="s">
        <v>8221</v>
      </c>
      <c r="G498" t="s">
        <v>8224</v>
      </c>
      <c r="H498" t="s">
        <v>8246</v>
      </c>
      <c r="I498">
        <v>1392070874</v>
      </c>
      <c r="J498">
        <v>1386886874</v>
      </c>
      <c r="K498" t="b">
        <v>0</v>
      </c>
      <c r="L498">
        <v>1</v>
      </c>
      <c r="M498" t="b">
        <v>0</v>
      </c>
      <c r="N498" t="s">
        <v>8270</v>
      </c>
      <c r="O498" s="9">
        <f t="shared" si="42"/>
        <v>1.6666666666666667E-5</v>
      </c>
      <c r="P498">
        <f t="shared" si="43"/>
        <v>1</v>
      </c>
      <c r="Q498" t="str">
        <f t="shared" si="44"/>
        <v>film &amp; video</v>
      </c>
      <c r="R498" t="str">
        <f t="shared" si="47"/>
        <v>animation</v>
      </c>
      <c r="S498" s="10">
        <f t="shared" si="45"/>
        <v>41620.93141203704</v>
      </c>
      <c r="T498" s="10">
        <f t="shared" si="46"/>
        <v>41680.93141203704</v>
      </c>
    </row>
    <row r="499" spans="1:20" x14ac:dyDescent="0.4">
      <c r="A499">
        <v>497</v>
      </c>
      <c r="B499" s="3" t="s">
        <v>498</v>
      </c>
      <c r="C499" s="3" t="s">
        <v>4607</v>
      </c>
      <c r="D499">
        <v>4480</v>
      </c>
      <c r="E499">
        <v>30</v>
      </c>
      <c r="F499" t="s">
        <v>8221</v>
      </c>
      <c r="G499" t="s">
        <v>8224</v>
      </c>
      <c r="H499" t="s">
        <v>8246</v>
      </c>
      <c r="I499">
        <v>1419483600</v>
      </c>
      <c r="J499">
        <v>1414889665</v>
      </c>
      <c r="K499" t="b">
        <v>0</v>
      </c>
      <c r="L499">
        <v>3</v>
      </c>
      <c r="M499" t="b">
        <v>0</v>
      </c>
      <c r="N499" t="s">
        <v>8270</v>
      </c>
      <c r="O499" s="9">
        <f t="shared" si="42"/>
        <v>6.6964285714285711E-3</v>
      </c>
      <c r="P499">
        <f t="shared" si="43"/>
        <v>10</v>
      </c>
      <c r="Q499" t="str">
        <f t="shared" si="44"/>
        <v>film &amp; video</v>
      </c>
      <c r="R499" t="str">
        <f t="shared" si="47"/>
        <v>animation</v>
      </c>
      <c r="S499" s="10">
        <f t="shared" si="45"/>
        <v>41945.037789351853</v>
      </c>
      <c r="T499" s="10">
        <f t="shared" si="46"/>
        <v>41998.208333333328</v>
      </c>
    </row>
    <row r="500" spans="1:20" ht="43.75" x14ac:dyDescent="0.4">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9">
        <f t="shared" si="42"/>
        <v>4.5985132395404561E-2</v>
      </c>
      <c r="P500">
        <f t="shared" si="43"/>
        <v>136.09090909090909</v>
      </c>
      <c r="Q500" t="str">
        <f t="shared" si="44"/>
        <v>film &amp; video</v>
      </c>
      <c r="R500" t="str">
        <f t="shared" si="47"/>
        <v>animation</v>
      </c>
      <c r="S500" s="10">
        <f t="shared" si="45"/>
        <v>40858.762141203704</v>
      </c>
      <c r="T500" s="10">
        <f t="shared" si="46"/>
        <v>40900.762141203704</v>
      </c>
    </row>
    <row r="501" spans="1:20" ht="58.3" x14ac:dyDescent="0.4">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9">
        <f t="shared" si="42"/>
        <v>9.5500000000000002E-2</v>
      </c>
      <c r="P501">
        <f t="shared" si="43"/>
        <v>73.461538461538467</v>
      </c>
      <c r="Q501" t="str">
        <f t="shared" si="44"/>
        <v>film &amp; video</v>
      </c>
      <c r="R501" t="str">
        <f t="shared" si="47"/>
        <v>animation</v>
      </c>
      <c r="S501" s="10">
        <f t="shared" si="45"/>
        <v>40043.895462962959</v>
      </c>
      <c r="T501" s="10">
        <f t="shared" si="46"/>
        <v>40098.874305555553</v>
      </c>
    </row>
    <row r="502" spans="1:20" ht="58.3" x14ac:dyDescent="0.4">
      <c r="A502">
        <v>500</v>
      </c>
      <c r="B502" s="3" t="s">
        <v>501</v>
      </c>
      <c r="C502" s="3" t="s">
        <v>4610</v>
      </c>
      <c r="D502">
        <v>6500</v>
      </c>
      <c r="E502">
        <v>215</v>
      </c>
      <c r="F502" t="s">
        <v>8221</v>
      </c>
      <c r="G502" t="s">
        <v>8224</v>
      </c>
      <c r="H502" t="s">
        <v>8246</v>
      </c>
      <c r="I502">
        <v>1273356960</v>
      </c>
      <c r="J502">
        <v>1268255751</v>
      </c>
      <c r="K502" t="b">
        <v>0</v>
      </c>
      <c r="L502">
        <v>4</v>
      </c>
      <c r="M502" t="b">
        <v>0</v>
      </c>
      <c r="N502" t="s">
        <v>8270</v>
      </c>
      <c r="O502" s="9">
        <f t="shared" si="42"/>
        <v>3.307692307692308E-2</v>
      </c>
      <c r="P502">
        <f t="shared" si="43"/>
        <v>53.75</v>
      </c>
      <c r="Q502" t="str">
        <f t="shared" si="44"/>
        <v>film &amp; video</v>
      </c>
      <c r="R502" t="str">
        <f t="shared" si="47"/>
        <v>animation</v>
      </c>
      <c r="S502" s="10">
        <f t="shared" si="45"/>
        <v>40247.886006944449</v>
      </c>
      <c r="T502" s="10">
        <f t="shared" si="46"/>
        <v>40306.927777777775</v>
      </c>
    </row>
    <row r="503" spans="1:20" ht="43.75" x14ac:dyDescent="0.4">
      <c r="A503">
        <v>501</v>
      </c>
      <c r="B503" s="3" t="s">
        <v>502</v>
      </c>
      <c r="C503" s="3" t="s">
        <v>4611</v>
      </c>
      <c r="D503">
        <v>10000</v>
      </c>
      <c r="E503">
        <v>0</v>
      </c>
      <c r="F503" t="s">
        <v>8221</v>
      </c>
      <c r="G503" t="s">
        <v>8224</v>
      </c>
      <c r="H503" t="s">
        <v>8246</v>
      </c>
      <c r="I503">
        <v>1310189851</v>
      </c>
      <c r="J503">
        <v>1307597851</v>
      </c>
      <c r="K503" t="b">
        <v>0</v>
      </c>
      <c r="L503">
        <v>0</v>
      </c>
      <c r="M503" t="b">
        <v>0</v>
      </c>
      <c r="N503" t="s">
        <v>8270</v>
      </c>
      <c r="O503" s="9">
        <f t="shared" si="42"/>
        <v>0</v>
      </c>
      <c r="P503">
        <f t="shared" si="43"/>
        <v>0</v>
      </c>
      <c r="Q503" t="str">
        <f t="shared" si="44"/>
        <v>film &amp; video</v>
      </c>
      <c r="R503" t="str">
        <f t="shared" si="47"/>
        <v>animation</v>
      </c>
      <c r="S503" s="10">
        <f t="shared" si="45"/>
        <v>40703.234386574077</v>
      </c>
      <c r="T503" s="10">
        <f t="shared" si="46"/>
        <v>40733.234386574077</v>
      </c>
    </row>
    <row r="504" spans="1:20" ht="58.3" x14ac:dyDescent="0.4">
      <c r="A504">
        <v>502</v>
      </c>
      <c r="B504" s="3" t="s">
        <v>503</v>
      </c>
      <c r="C504" s="3" t="s">
        <v>4612</v>
      </c>
      <c r="D504">
        <v>20000</v>
      </c>
      <c r="E504">
        <v>230</v>
      </c>
      <c r="F504" t="s">
        <v>8221</v>
      </c>
      <c r="G504" t="s">
        <v>8224</v>
      </c>
      <c r="H504" t="s">
        <v>8246</v>
      </c>
      <c r="I504">
        <v>1332073025</v>
      </c>
      <c r="J504">
        <v>1329484625</v>
      </c>
      <c r="K504" t="b">
        <v>0</v>
      </c>
      <c r="L504">
        <v>4</v>
      </c>
      <c r="M504" t="b">
        <v>0</v>
      </c>
      <c r="N504" t="s">
        <v>8270</v>
      </c>
      <c r="O504" s="9">
        <f t="shared" si="42"/>
        <v>1.15E-2</v>
      </c>
      <c r="P504">
        <f t="shared" si="43"/>
        <v>57.5</v>
      </c>
      <c r="Q504" t="str">
        <f t="shared" si="44"/>
        <v>film &amp; video</v>
      </c>
      <c r="R504" t="str">
        <f t="shared" si="47"/>
        <v>animation</v>
      </c>
      <c r="S504" s="10">
        <f t="shared" si="45"/>
        <v>40956.553530092591</v>
      </c>
      <c r="T504" s="10">
        <f t="shared" si="46"/>
        <v>40986.511863425927</v>
      </c>
    </row>
    <row r="505" spans="1:20" ht="43.75" x14ac:dyDescent="0.4">
      <c r="A505">
        <v>503</v>
      </c>
      <c r="B505" s="3" t="s">
        <v>504</v>
      </c>
      <c r="C505" s="3" t="s">
        <v>4613</v>
      </c>
      <c r="D505">
        <v>6500</v>
      </c>
      <c r="E505">
        <v>114</v>
      </c>
      <c r="F505" t="s">
        <v>8221</v>
      </c>
      <c r="G505" t="s">
        <v>8225</v>
      </c>
      <c r="H505" t="s">
        <v>8247</v>
      </c>
      <c r="I505">
        <v>1421498303</v>
      </c>
      <c r="J505">
        <v>1418906303</v>
      </c>
      <c r="K505" t="b">
        <v>0</v>
      </c>
      <c r="L505">
        <v>9</v>
      </c>
      <c r="M505" t="b">
        <v>0</v>
      </c>
      <c r="N505" t="s">
        <v>8270</v>
      </c>
      <c r="O505" s="9">
        <f t="shared" si="42"/>
        <v>1.7538461538461537E-2</v>
      </c>
      <c r="P505">
        <f t="shared" si="43"/>
        <v>12.666666666666666</v>
      </c>
      <c r="Q505" t="str">
        <f t="shared" si="44"/>
        <v>film &amp; video</v>
      </c>
      <c r="R505" t="str">
        <f t="shared" si="47"/>
        <v>animation</v>
      </c>
      <c r="S505" s="10">
        <f t="shared" si="45"/>
        <v>41991.526655092588</v>
      </c>
      <c r="T505" s="10">
        <f t="shared" si="46"/>
        <v>42021.526655092588</v>
      </c>
    </row>
    <row r="506" spans="1:20" ht="43.75" x14ac:dyDescent="0.4">
      <c r="A506">
        <v>504</v>
      </c>
      <c r="B506" s="3" t="s">
        <v>505</v>
      </c>
      <c r="C506" s="3" t="s">
        <v>4614</v>
      </c>
      <c r="D506">
        <v>24500</v>
      </c>
      <c r="E506">
        <v>335</v>
      </c>
      <c r="F506" t="s">
        <v>8221</v>
      </c>
      <c r="G506" t="s">
        <v>8224</v>
      </c>
      <c r="H506" t="s">
        <v>8246</v>
      </c>
      <c r="I506">
        <v>1334097387</v>
      </c>
      <c r="J506">
        <v>1328916987</v>
      </c>
      <c r="K506" t="b">
        <v>0</v>
      </c>
      <c r="L506">
        <v>5</v>
      </c>
      <c r="M506" t="b">
        <v>0</v>
      </c>
      <c r="N506" t="s">
        <v>8270</v>
      </c>
      <c r="O506" s="9">
        <f t="shared" si="42"/>
        <v>1.3673469387755101E-2</v>
      </c>
      <c r="P506">
        <f t="shared" si="43"/>
        <v>67</v>
      </c>
      <c r="Q506" t="str">
        <f t="shared" si="44"/>
        <v>film &amp; video</v>
      </c>
      <c r="R506" t="str">
        <f t="shared" si="47"/>
        <v>animation</v>
      </c>
      <c r="S506" s="10">
        <f t="shared" si="45"/>
        <v>40949.98364583333</v>
      </c>
      <c r="T506" s="10">
        <f t="shared" si="46"/>
        <v>41009.941979166666</v>
      </c>
    </row>
    <row r="507" spans="1:20" ht="43.75" x14ac:dyDescent="0.4">
      <c r="A507">
        <v>505</v>
      </c>
      <c r="B507" s="3" t="s">
        <v>506</v>
      </c>
      <c r="C507" s="3" t="s">
        <v>4615</v>
      </c>
      <c r="D507">
        <v>12000</v>
      </c>
      <c r="E507">
        <v>52</v>
      </c>
      <c r="F507" t="s">
        <v>8221</v>
      </c>
      <c r="G507" t="s">
        <v>8224</v>
      </c>
      <c r="H507" t="s">
        <v>8246</v>
      </c>
      <c r="I507">
        <v>1451010086</v>
      </c>
      <c r="J507">
        <v>1447122086</v>
      </c>
      <c r="K507" t="b">
        <v>0</v>
      </c>
      <c r="L507">
        <v>14</v>
      </c>
      <c r="M507" t="b">
        <v>0</v>
      </c>
      <c r="N507" t="s">
        <v>8270</v>
      </c>
      <c r="O507" s="9">
        <f t="shared" si="42"/>
        <v>4.3333333333333331E-3</v>
      </c>
      <c r="P507">
        <f t="shared" si="43"/>
        <v>3.7142857142857144</v>
      </c>
      <c r="Q507" t="str">
        <f t="shared" si="44"/>
        <v>film &amp; video</v>
      </c>
      <c r="R507" t="str">
        <f t="shared" si="47"/>
        <v>animation</v>
      </c>
      <c r="S507" s="10">
        <f t="shared" si="45"/>
        <v>42318.098217592589</v>
      </c>
      <c r="T507" s="10">
        <f t="shared" si="46"/>
        <v>42363.098217592589</v>
      </c>
    </row>
    <row r="508" spans="1:20" ht="43.75" x14ac:dyDescent="0.4">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9">
        <f t="shared" si="42"/>
        <v>1.25E-3</v>
      </c>
      <c r="P508">
        <f t="shared" si="43"/>
        <v>250</v>
      </c>
      <c r="Q508" t="str">
        <f t="shared" si="44"/>
        <v>film &amp; video</v>
      </c>
      <c r="R508" t="str">
        <f t="shared" si="47"/>
        <v>animation</v>
      </c>
      <c r="S508" s="10">
        <f t="shared" si="45"/>
        <v>41466.552314814813</v>
      </c>
      <c r="T508" s="10">
        <f t="shared" si="46"/>
        <v>41496.552314814813</v>
      </c>
    </row>
    <row r="509" spans="1:20" ht="43.75" x14ac:dyDescent="0.4">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9">
        <f t="shared" si="42"/>
        <v>3.2000000000000001E-2</v>
      </c>
      <c r="P509">
        <f t="shared" si="43"/>
        <v>64</v>
      </c>
      <c r="Q509" t="str">
        <f t="shared" si="44"/>
        <v>film &amp; video</v>
      </c>
      <c r="R509" t="str">
        <f t="shared" si="47"/>
        <v>animation</v>
      </c>
      <c r="S509" s="10">
        <f t="shared" si="45"/>
        <v>41156.958993055552</v>
      </c>
      <c r="T509" s="10">
        <f t="shared" si="46"/>
        <v>41201.958993055552</v>
      </c>
    </row>
    <row r="510" spans="1:20" ht="58.3" x14ac:dyDescent="0.4">
      <c r="A510">
        <v>508</v>
      </c>
      <c r="B510" s="3" t="s">
        <v>509</v>
      </c>
      <c r="C510" s="3" t="s">
        <v>4618</v>
      </c>
      <c r="D510">
        <v>50000</v>
      </c>
      <c r="E510">
        <v>400</v>
      </c>
      <c r="F510" t="s">
        <v>8221</v>
      </c>
      <c r="G510" t="s">
        <v>8224</v>
      </c>
      <c r="H510" t="s">
        <v>8246</v>
      </c>
      <c r="I510">
        <v>1337955240</v>
      </c>
      <c r="J510">
        <v>1332808501</v>
      </c>
      <c r="K510" t="b">
        <v>0</v>
      </c>
      <c r="L510">
        <v>3</v>
      </c>
      <c r="M510" t="b">
        <v>0</v>
      </c>
      <c r="N510" t="s">
        <v>8270</v>
      </c>
      <c r="O510" s="9">
        <f t="shared" si="42"/>
        <v>8.0000000000000002E-3</v>
      </c>
      <c r="P510">
        <f t="shared" si="43"/>
        <v>133.33333333333334</v>
      </c>
      <c r="Q510" t="str">
        <f t="shared" si="44"/>
        <v>film &amp; video</v>
      </c>
      <c r="R510" t="str">
        <f t="shared" si="47"/>
        <v>animation</v>
      </c>
      <c r="S510" s="10">
        <f t="shared" si="45"/>
        <v>40995.024317129632</v>
      </c>
      <c r="T510" s="10">
        <f t="shared" si="46"/>
        <v>41054.593055555553</v>
      </c>
    </row>
    <row r="511" spans="1:20" ht="43.75" x14ac:dyDescent="0.4">
      <c r="A511">
        <v>509</v>
      </c>
      <c r="B511" s="3" t="s">
        <v>510</v>
      </c>
      <c r="C511" s="3" t="s">
        <v>4619</v>
      </c>
      <c r="D511">
        <v>5000</v>
      </c>
      <c r="E511">
        <v>10</v>
      </c>
      <c r="F511" t="s">
        <v>8221</v>
      </c>
      <c r="G511" t="s">
        <v>8225</v>
      </c>
      <c r="H511" t="s">
        <v>8247</v>
      </c>
      <c r="I511">
        <v>1435504170</v>
      </c>
      <c r="J511">
        <v>1432912170</v>
      </c>
      <c r="K511" t="b">
        <v>0</v>
      </c>
      <c r="L511">
        <v>1</v>
      </c>
      <c r="M511" t="b">
        <v>0</v>
      </c>
      <c r="N511" t="s">
        <v>8270</v>
      </c>
      <c r="O511" s="9">
        <f t="shared" si="42"/>
        <v>2E-3</v>
      </c>
      <c r="P511">
        <f t="shared" si="43"/>
        <v>10</v>
      </c>
      <c r="Q511" t="str">
        <f t="shared" si="44"/>
        <v>film &amp; video</v>
      </c>
      <c r="R511" t="str">
        <f t="shared" si="47"/>
        <v>animation</v>
      </c>
      <c r="S511" s="10">
        <f t="shared" si="45"/>
        <v>42153.631597222222</v>
      </c>
      <c r="T511" s="10">
        <f t="shared" si="46"/>
        <v>42183.631597222222</v>
      </c>
    </row>
    <row r="512" spans="1:20" ht="43.75" x14ac:dyDescent="0.4">
      <c r="A512">
        <v>510</v>
      </c>
      <c r="B512" s="3" t="s">
        <v>511</v>
      </c>
      <c r="C512" s="3" t="s">
        <v>4620</v>
      </c>
      <c r="D512">
        <v>14000</v>
      </c>
      <c r="E512">
        <v>0</v>
      </c>
      <c r="F512" t="s">
        <v>8221</v>
      </c>
      <c r="G512" t="s">
        <v>8224</v>
      </c>
      <c r="H512" t="s">
        <v>8246</v>
      </c>
      <c r="I512">
        <v>1456805639</v>
      </c>
      <c r="J512">
        <v>1454213639</v>
      </c>
      <c r="K512" t="b">
        <v>0</v>
      </c>
      <c r="L512">
        <v>0</v>
      </c>
      <c r="M512" t="b">
        <v>0</v>
      </c>
      <c r="N512" t="s">
        <v>8270</v>
      </c>
      <c r="O512" s="9">
        <f t="shared" si="42"/>
        <v>0</v>
      </c>
      <c r="P512">
        <f t="shared" si="43"/>
        <v>0</v>
      </c>
      <c r="Q512" t="str">
        <f t="shared" si="44"/>
        <v>film &amp; video</v>
      </c>
      <c r="R512" t="str">
        <f t="shared" si="47"/>
        <v>animation</v>
      </c>
      <c r="S512" s="10">
        <f t="shared" si="45"/>
        <v>42400.176377314812</v>
      </c>
      <c r="T512" s="10">
        <f t="shared" si="46"/>
        <v>42430.176377314812</v>
      </c>
    </row>
    <row r="513" spans="1:20" ht="43.75" x14ac:dyDescent="0.4">
      <c r="A513">
        <v>511</v>
      </c>
      <c r="B513" s="3" t="s">
        <v>512</v>
      </c>
      <c r="C513" s="3" t="s">
        <v>4621</v>
      </c>
      <c r="D513">
        <v>5000</v>
      </c>
      <c r="E513">
        <v>150</v>
      </c>
      <c r="F513" t="s">
        <v>8221</v>
      </c>
      <c r="G513" t="s">
        <v>8224</v>
      </c>
      <c r="H513" t="s">
        <v>8246</v>
      </c>
      <c r="I513">
        <v>1365228982</v>
      </c>
      <c r="J513">
        <v>1362640582</v>
      </c>
      <c r="K513" t="b">
        <v>0</v>
      </c>
      <c r="L513">
        <v>5</v>
      </c>
      <c r="M513" t="b">
        <v>0</v>
      </c>
      <c r="N513" t="s">
        <v>8270</v>
      </c>
      <c r="O513" s="9">
        <f t="shared" si="42"/>
        <v>0.03</v>
      </c>
      <c r="P513">
        <f t="shared" si="43"/>
        <v>30</v>
      </c>
      <c r="Q513" t="str">
        <f t="shared" si="44"/>
        <v>film &amp; video</v>
      </c>
      <c r="R513" t="str">
        <f t="shared" si="47"/>
        <v>animation</v>
      </c>
      <c r="S513" s="10">
        <f t="shared" si="45"/>
        <v>41340.303032407406</v>
      </c>
      <c r="T513" s="10">
        <f t="shared" si="46"/>
        <v>41370.261365740742</v>
      </c>
    </row>
    <row r="514" spans="1:20" ht="43.75" x14ac:dyDescent="0.4">
      <c r="A514">
        <v>512</v>
      </c>
      <c r="B514" s="3" t="s">
        <v>513</v>
      </c>
      <c r="C514" s="3" t="s">
        <v>4622</v>
      </c>
      <c r="D514">
        <v>8000</v>
      </c>
      <c r="E514">
        <v>11</v>
      </c>
      <c r="F514" t="s">
        <v>8221</v>
      </c>
      <c r="G514" t="s">
        <v>8224</v>
      </c>
      <c r="H514" t="s">
        <v>8246</v>
      </c>
      <c r="I514">
        <v>1479667727</v>
      </c>
      <c r="J514">
        <v>1475776127</v>
      </c>
      <c r="K514" t="b">
        <v>0</v>
      </c>
      <c r="L514">
        <v>2</v>
      </c>
      <c r="M514" t="b">
        <v>0</v>
      </c>
      <c r="N514" t="s">
        <v>8270</v>
      </c>
      <c r="O514" s="9">
        <f t="shared" ref="O514:O577" si="48">E514/D514</f>
        <v>1.3749999999999999E-3</v>
      </c>
      <c r="P514">
        <f t="shared" ref="P514:P577" si="49">IFERROR(E514/L514,0)</f>
        <v>5.5</v>
      </c>
      <c r="Q514" t="str">
        <f t="shared" ref="Q514:Q577" si="50">LEFT(N514, FIND("/",N514) - 1)</f>
        <v>film &amp; video</v>
      </c>
      <c r="R514" t="str">
        <f t="shared" si="47"/>
        <v>animation</v>
      </c>
      <c r="S514" s="10">
        <f t="shared" ref="S514:S577" si="51">(((J514/60)/60)/24) + DATE(1970,1,1)</f>
        <v>42649.742210648154</v>
      </c>
      <c r="T514" s="10">
        <f t="shared" ref="T514:T577" si="52">(((I514/60)/60)/24) + DATE(1970,1,1)</f>
        <v>42694.783877314811</v>
      </c>
    </row>
    <row r="515" spans="1:20" ht="29.15" x14ac:dyDescent="0.4">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9">
        <f t="shared" si="48"/>
        <v>0.13924</v>
      </c>
      <c r="P515">
        <f t="shared" si="49"/>
        <v>102.38235294117646</v>
      </c>
      <c r="Q515" t="str">
        <f t="shared" si="50"/>
        <v>film &amp; video</v>
      </c>
      <c r="R515" t="str">
        <f t="shared" ref="R515:R578" si="53">RIGHT(N515, LEN(N515) - FIND("/",N515))</f>
        <v>animation</v>
      </c>
      <c r="S515" s="10">
        <f t="shared" si="51"/>
        <v>42552.653993055559</v>
      </c>
      <c r="T515" s="10">
        <f t="shared" si="52"/>
        <v>42597.291666666672</v>
      </c>
    </row>
    <row r="516" spans="1:20" ht="43.75" x14ac:dyDescent="0.4">
      <c r="A516">
        <v>514</v>
      </c>
      <c r="B516" s="3" t="s">
        <v>515</v>
      </c>
      <c r="C516" s="3" t="s">
        <v>4624</v>
      </c>
      <c r="D516">
        <v>1500</v>
      </c>
      <c r="E516">
        <v>50</v>
      </c>
      <c r="F516" t="s">
        <v>8221</v>
      </c>
      <c r="G516" t="s">
        <v>8229</v>
      </c>
      <c r="H516" t="s">
        <v>8251</v>
      </c>
      <c r="I516">
        <v>1407595447</v>
      </c>
      <c r="J516">
        <v>1405003447</v>
      </c>
      <c r="K516" t="b">
        <v>0</v>
      </c>
      <c r="L516">
        <v>3</v>
      </c>
      <c r="M516" t="b">
        <v>0</v>
      </c>
      <c r="N516" t="s">
        <v>8270</v>
      </c>
      <c r="O516" s="9">
        <f t="shared" si="48"/>
        <v>3.3333333333333333E-2</v>
      </c>
      <c r="P516">
        <f t="shared" si="49"/>
        <v>16.666666666666668</v>
      </c>
      <c r="Q516" t="str">
        <f t="shared" si="50"/>
        <v>film &amp; video</v>
      </c>
      <c r="R516" t="str">
        <f t="shared" si="53"/>
        <v>animation</v>
      </c>
      <c r="S516" s="10">
        <f t="shared" si="51"/>
        <v>41830.613969907405</v>
      </c>
      <c r="T516" s="10">
        <f t="shared" si="52"/>
        <v>41860.613969907405</v>
      </c>
    </row>
    <row r="517" spans="1:20" ht="43.75" x14ac:dyDescent="0.4">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9">
        <f t="shared" si="48"/>
        <v>0.25413402061855672</v>
      </c>
      <c r="P517">
        <f t="shared" si="49"/>
        <v>725.02941176470586</v>
      </c>
      <c r="Q517" t="str">
        <f t="shared" si="50"/>
        <v>film &amp; video</v>
      </c>
      <c r="R517" t="str">
        <f t="shared" si="53"/>
        <v>animation</v>
      </c>
      <c r="S517" s="10">
        <f t="shared" si="51"/>
        <v>42327.490752314814</v>
      </c>
      <c r="T517" s="10">
        <f t="shared" si="52"/>
        <v>42367.490752314814</v>
      </c>
    </row>
    <row r="518" spans="1:20" ht="29.15" x14ac:dyDescent="0.4">
      <c r="A518">
        <v>516</v>
      </c>
      <c r="B518" s="3" t="s">
        <v>517</v>
      </c>
      <c r="C518" s="3" t="s">
        <v>4626</v>
      </c>
      <c r="D518">
        <v>5000</v>
      </c>
      <c r="E518">
        <v>0</v>
      </c>
      <c r="F518" t="s">
        <v>8221</v>
      </c>
      <c r="G518" t="s">
        <v>8225</v>
      </c>
      <c r="H518" t="s">
        <v>8247</v>
      </c>
      <c r="I518">
        <v>1432752080</v>
      </c>
      <c r="J518">
        <v>1427568080</v>
      </c>
      <c r="K518" t="b">
        <v>0</v>
      </c>
      <c r="L518">
        <v>0</v>
      </c>
      <c r="M518" t="b">
        <v>0</v>
      </c>
      <c r="N518" t="s">
        <v>8270</v>
      </c>
      <c r="O518" s="9">
        <f t="shared" si="48"/>
        <v>0</v>
      </c>
      <c r="P518">
        <f t="shared" si="49"/>
        <v>0</v>
      </c>
      <c r="Q518" t="str">
        <f t="shared" si="50"/>
        <v>film &amp; video</v>
      </c>
      <c r="R518" t="str">
        <f t="shared" si="53"/>
        <v>animation</v>
      </c>
      <c r="S518" s="10">
        <f t="shared" si="51"/>
        <v>42091.778703703705</v>
      </c>
      <c r="T518" s="10">
        <f t="shared" si="52"/>
        <v>42151.778703703705</v>
      </c>
    </row>
    <row r="519" spans="1:20" ht="43.75" x14ac:dyDescent="0.4">
      <c r="A519">
        <v>517</v>
      </c>
      <c r="B519" s="3" t="s">
        <v>518</v>
      </c>
      <c r="C519" s="3" t="s">
        <v>4627</v>
      </c>
      <c r="D519">
        <v>15000</v>
      </c>
      <c r="E519">
        <v>205</v>
      </c>
      <c r="F519" t="s">
        <v>8221</v>
      </c>
      <c r="G519" t="s">
        <v>8224</v>
      </c>
      <c r="H519" t="s">
        <v>8246</v>
      </c>
      <c r="I519">
        <v>1486046761</v>
      </c>
      <c r="J519">
        <v>1483454761</v>
      </c>
      <c r="K519" t="b">
        <v>0</v>
      </c>
      <c r="L519">
        <v>3</v>
      </c>
      <c r="M519" t="b">
        <v>0</v>
      </c>
      <c r="N519" t="s">
        <v>8270</v>
      </c>
      <c r="O519" s="9">
        <f t="shared" si="48"/>
        <v>1.3666666666666667E-2</v>
      </c>
      <c r="P519">
        <f t="shared" si="49"/>
        <v>68.333333333333329</v>
      </c>
      <c r="Q519" t="str">
        <f t="shared" si="50"/>
        <v>film &amp; video</v>
      </c>
      <c r="R519" t="str">
        <f t="shared" si="53"/>
        <v>animation</v>
      </c>
      <c r="S519" s="10">
        <f t="shared" si="51"/>
        <v>42738.615289351852</v>
      </c>
      <c r="T519" s="10">
        <f t="shared" si="52"/>
        <v>42768.615289351852</v>
      </c>
    </row>
    <row r="520" spans="1:20" ht="58.3" x14ac:dyDescent="0.4">
      <c r="A520">
        <v>518</v>
      </c>
      <c r="B520" s="3" t="s">
        <v>519</v>
      </c>
      <c r="C520" s="3" t="s">
        <v>4628</v>
      </c>
      <c r="D520">
        <v>7175</v>
      </c>
      <c r="E520">
        <v>0</v>
      </c>
      <c r="F520" t="s">
        <v>8221</v>
      </c>
      <c r="G520" t="s">
        <v>8224</v>
      </c>
      <c r="H520" t="s">
        <v>8246</v>
      </c>
      <c r="I520">
        <v>1441550760</v>
      </c>
      <c r="J520">
        <v>1438958824</v>
      </c>
      <c r="K520" t="b">
        <v>0</v>
      </c>
      <c r="L520">
        <v>0</v>
      </c>
      <c r="M520" t="b">
        <v>0</v>
      </c>
      <c r="N520" t="s">
        <v>8270</v>
      </c>
      <c r="O520" s="9">
        <f t="shared" si="48"/>
        <v>0</v>
      </c>
      <c r="P520">
        <f t="shared" si="49"/>
        <v>0</v>
      </c>
      <c r="Q520" t="str">
        <f t="shared" si="50"/>
        <v>film &amp; video</v>
      </c>
      <c r="R520" t="str">
        <f t="shared" si="53"/>
        <v>animation</v>
      </c>
      <c r="S520" s="10">
        <f t="shared" si="51"/>
        <v>42223.616018518514</v>
      </c>
      <c r="T520" s="10">
        <f t="shared" si="52"/>
        <v>42253.615277777775</v>
      </c>
    </row>
    <row r="521" spans="1:20" ht="43.75" x14ac:dyDescent="0.4">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9">
        <f t="shared" si="48"/>
        <v>0.22881426547787684</v>
      </c>
      <c r="P521">
        <f t="shared" si="49"/>
        <v>39.228571428571428</v>
      </c>
      <c r="Q521" t="str">
        <f t="shared" si="50"/>
        <v>film &amp; video</v>
      </c>
      <c r="R521" t="str">
        <f t="shared" si="53"/>
        <v>animation</v>
      </c>
      <c r="S521" s="10">
        <f t="shared" si="51"/>
        <v>41218.391446759262</v>
      </c>
      <c r="T521" s="10">
        <f t="shared" si="52"/>
        <v>41248.391446759262</v>
      </c>
    </row>
    <row r="522" spans="1:20" ht="43.75" x14ac:dyDescent="0.4">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9">
        <f t="shared" si="48"/>
        <v>1.0209999999999999</v>
      </c>
      <c r="P522">
        <f t="shared" si="49"/>
        <v>150.14705882352942</v>
      </c>
      <c r="Q522" t="str">
        <f t="shared" si="50"/>
        <v>theater</v>
      </c>
      <c r="R522" t="str">
        <f t="shared" si="53"/>
        <v>plays</v>
      </c>
      <c r="S522" s="10">
        <f t="shared" si="51"/>
        <v>42318.702094907407</v>
      </c>
      <c r="T522" s="10">
        <f t="shared" si="52"/>
        <v>42348.702094907407</v>
      </c>
    </row>
    <row r="523" spans="1:20" ht="43.75" x14ac:dyDescent="0.4">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9">
        <f t="shared" si="48"/>
        <v>1.0464</v>
      </c>
      <c r="P523">
        <f t="shared" si="49"/>
        <v>93.428571428571431</v>
      </c>
      <c r="Q523" t="str">
        <f t="shared" si="50"/>
        <v>theater</v>
      </c>
      <c r="R523" t="str">
        <f t="shared" si="53"/>
        <v>plays</v>
      </c>
      <c r="S523" s="10">
        <f t="shared" si="51"/>
        <v>42646.092812499999</v>
      </c>
      <c r="T523" s="10">
        <f t="shared" si="52"/>
        <v>42675.207638888889</v>
      </c>
    </row>
    <row r="524" spans="1:20" ht="43.75" x14ac:dyDescent="0.4">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9">
        <f t="shared" si="48"/>
        <v>1.1466666666666667</v>
      </c>
      <c r="P524">
        <f t="shared" si="49"/>
        <v>110.96774193548387</v>
      </c>
      <c r="Q524" t="str">
        <f t="shared" si="50"/>
        <v>theater</v>
      </c>
      <c r="R524" t="str">
        <f t="shared" si="53"/>
        <v>plays</v>
      </c>
      <c r="S524" s="10">
        <f t="shared" si="51"/>
        <v>42430.040798611109</v>
      </c>
      <c r="T524" s="10">
        <f t="shared" si="52"/>
        <v>42449.999131944445</v>
      </c>
    </row>
    <row r="525" spans="1:20" ht="43.75" x14ac:dyDescent="0.4">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9">
        <f t="shared" si="48"/>
        <v>1.206</v>
      </c>
      <c r="P525">
        <f t="shared" si="49"/>
        <v>71.785714285714292</v>
      </c>
      <c r="Q525" t="str">
        <f t="shared" si="50"/>
        <v>theater</v>
      </c>
      <c r="R525" t="str">
        <f t="shared" si="53"/>
        <v>plays</v>
      </c>
      <c r="S525" s="10">
        <f t="shared" si="51"/>
        <v>42238.13282407407</v>
      </c>
      <c r="T525" s="10">
        <f t="shared" si="52"/>
        <v>42268.13282407407</v>
      </c>
    </row>
    <row r="526" spans="1:20" ht="43.75" x14ac:dyDescent="0.4">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9">
        <f t="shared" si="48"/>
        <v>1.0867285714285715</v>
      </c>
      <c r="P526">
        <f t="shared" si="49"/>
        <v>29.258076923076924</v>
      </c>
      <c r="Q526" t="str">
        <f t="shared" si="50"/>
        <v>theater</v>
      </c>
      <c r="R526" t="str">
        <f t="shared" si="53"/>
        <v>plays</v>
      </c>
      <c r="S526" s="10">
        <f t="shared" si="51"/>
        <v>42492.717233796298</v>
      </c>
      <c r="T526" s="10">
        <f t="shared" si="52"/>
        <v>42522.717233796298</v>
      </c>
    </row>
    <row r="527" spans="1:20" ht="58.3" x14ac:dyDescent="0.4">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9">
        <f t="shared" si="48"/>
        <v>1</v>
      </c>
      <c r="P527">
        <f t="shared" si="49"/>
        <v>1000</v>
      </c>
      <c r="Q527" t="str">
        <f t="shared" si="50"/>
        <v>theater</v>
      </c>
      <c r="R527" t="str">
        <f t="shared" si="53"/>
        <v>plays</v>
      </c>
      <c r="S527" s="10">
        <f t="shared" si="51"/>
        <v>41850.400937500002</v>
      </c>
      <c r="T527" s="10">
        <f t="shared" si="52"/>
        <v>41895.400937500002</v>
      </c>
    </row>
    <row r="528" spans="1:20" ht="43.75" x14ac:dyDescent="0.4">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9">
        <f t="shared" si="48"/>
        <v>1.1399999999999999</v>
      </c>
      <c r="P528">
        <f t="shared" si="49"/>
        <v>74.347826086956516</v>
      </c>
      <c r="Q528" t="str">
        <f t="shared" si="50"/>
        <v>theater</v>
      </c>
      <c r="R528" t="str">
        <f t="shared" si="53"/>
        <v>plays</v>
      </c>
      <c r="S528" s="10">
        <f t="shared" si="51"/>
        <v>42192.591944444444</v>
      </c>
      <c r="T528" s="10">
        <f t="shared" si="52"/>
        <v>42223.708333333328</v>
      </c>
    </row>
    <row r="529" spans="1:20" ht="58.3" x14ac:dyDescent="0.4">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9">
        <f t="shared" si="48"/>
        <v>1.0085</v>
      </c>
      <c r="P529">
        <f t="shared" si="49"/>
        <v>63.829113924050631</v>
      </c>
      <c r="Q529" t="str">
        <f t="shared" si="50"/>
        <v>theater</v>
      </c>
      <c r="R529" t="str">
        <f t="shared" si="53"/>
        <v>plays</v>
      </c>
      <c r="S529" s="10">
        <f t="shared" si="51"/>
        <v>42753.205625000002</v>
      </c>
      <c r="T529" s="10">
        <f t="shared" si="52"/>
        <v>42783.670138888891</v>
      </c>
    </row>
    <row r="530" spans="1:20" ht="29.15" x14ac:dyDescent="0.4">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9">
        <f t="shared" si="48"/>
        <v>1.1565217391304348</v>
      </c>
      <c r="P530">
        <f t="shared" si="49"/>
        <v>44.333333333333336</v>
      </c>
      <c r="Q530" t="str">
        <f t="shared" si="50"/>
        <v>theater</v>
      </c>
      <c r="R530" t="str">
        <f t="shared" si="53"/>
        <v>plays</v>
      </c>
      <c r="S530" s="10">
        <f t="shared" si="51"/>
        <v>42155.920219907406</v>
      </c>
      <c r="T530" s="10">
        <f t="shared" si="52"/>
        <v>42176.888888888891</v>
      </c>
    </row>
    <row r="531" spans="1:20" ht="43.75" x14ac:dyDescent="0.4">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9">
        <f t="shared" si="48"/>
        <v>1.3041666666666667</v>
      </c>
      <c r="P531">
        <f t="shared" si="49"/>
        <v>86.944444444444443</v>
      </c>
      <c r="Q531" t="str">
        <f t="shared" si="50"/>
        <v>theater</v>
      </c>
      <c r="R531" t="str">
        <f t="shared" si="53"/>
        <v>plays</v>
      </c>
      <c r="S531" s="10">
        <f t="shared" si="51"/>
        <v>42725.031180555554</v>
      </c>
      <c r="T531" s="10">
        <f t="shared" si="52"/>
        <v>42746.208333333328</v>
      </c>
    </row>
    <row r="532" spans="1:20" ht="43.75" x14ac:dyDescent="0.4">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9">
        <f t="shared" si="48"/>
        <v>1.0778267254038179</v>
      </c>
      <c r="P532">
        <f t="shared" si="49"/>
        <v>126.55172413793103</v>
      </c>
      <c r="Q532" t="str">
        <f t="shared" si="50"/>
        <v>theater</v>
      </c>
      <c r="R532" t="str">
        <f t="shared" si="53"/>
        <v>plays</v>
      </c>
      <c r="S532" s="10">
        <f t="shared" si="51"/>
        <v>42157.591064814813</v>
      </c>
      <c r="T532" s="10">
        <f t="shared" si="52"/>
        <v>42179.083333333328</v>
      </c>
    </row>
    <row r="533" spans="1:20" ht="43.75" x14ac:dyDescent="0.4">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9">
        <f t="shared" si="48"/>
        <v>1</v>
      </c>
      <c r="P533">
        <f t="shared" si="49"/>
        <v>129.03225806451613</v>
      </c>
      <c r="Q533" t="str">
        <f t="shared" si="50"/>
        <v>theater</v>
      </c>
      <c r="R533" t="str">
        <f t="shared" si="53"/>
        <v>plays</v>
      </c>
      <c r="S533" s="10">
        <f t="shared" si="51"/>
        <v>42676.065150462964</v>
      </c>
      <c r="T533" s="10">
        <f t="shared" si="52"/>
        <v>42721.290972222225</v>
      </c>
    </row>
    <row r="534" spans="1:20" ht="43.75" x14ac:dyDescent="0.4">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9">
        <f t="shared" si="48"/>
        <v>1.2324999999999999</v>
      </c>
      <c r="P534">
        <f t="shared" si="49"/>
        <v>71.242774566473983</v>
      </c>
      <c r="Q534" t="str">
        <f t="shared" si="50"/>
        <v>theater</v>
      </c>
      <c r="R534" t="str">
        <f t="shared" si="53"/>
        <v>plays</v>
      </c>
      <c r="S534" s="10">
        <f t="shared" si="51"/>
        <v>42473.007037037038</v>
      </c>
      <c r="T534" s="10">
        <f t="shared" si="52"/>
        <v>42503.007037037038</v>
      </c>
    </row>
    <row r="535" spans="1:20" ht="43.75" x14ac:dyDescent="0.4">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9">
        <f t="shared" si="48"/>
        <v>1.002</v>
      </c>
      <c r="P535">
        <f t="shared" si="49"/>
        <v>117.88235294117646</v>
      </c>
      <c r="Q535" t="str">
        <f t="shared" si="50"/>
        <v>theater</v>
      </c>
      <c r="R535" t="str">
        <f t="shared" si="53"/>
        <v>plays</v>
      </c>
      <c r="S535" s="10">
        <f t="shared" si="51"/>
        <v>42482.43478009259</v>
      </c>
      <c r="T535" s="10">
        <f t="shared" si="52"/>
        <v>42506.43478009259</v>
      </c>
    </row>
    <row r="536" spans="1:20" ht="43.75" x14ac:dyDescent="0.4">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9">
        <f t="shared" si="48"/>
        <v>1.0466666666666666</v>
      </c>
      <c r="P536">
        <f t="shared" si="49"/>
        <v>327.08333333333331</v>
      </c>
      <c r="Q536" t="str">
        <f t="shared" si="50"/>
        <v>theater</v>
      </c>
      <c r="R536" t="str">
        <f t="shared" si="53"/>
        <v>plays</v>
      </c>
      <c r="S536" s="10">
        <f t="shared" si="51"/>
        <v>42270.810995370368</v>
      </c>
      <c r="T536" s="10">
        <f t="shared" si="52"/>
        <v>42309.958333333328</v>
      </c>
    </row>
    <row r="537" spans="1:20" ht="43.75" x14ac:dyDescent="0.4">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9">
        <f t="shared" si="48"/>
        <v>1.0249999999999999</v>
      </c>
      <c r="P537">
        <f t="shared" si="49"/>
        <v>34.745762711864408</v>
      </c>
      <c r="Q537" t="str">
        <f t="shared" si="50"/>
        <v>theater</v>
      </c>
      <c r="R537" t="str">
        <f t="shared" si="53"/>
        <v>plays</v>
      </c>
      <c r="S537" s="10">
        <f t="shared" si="51"/>
        <v>42711.545196759253</v>
      </c>
      <c r="T537" s="10">
        <f t="shared" si="52"/>
        <v>42741.545196759253</v>
      </c>
    </row>
    <row r="538" spans="1:20" ht="58.3" x14ac:dyDescent="0.4">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9">
        <f t="shared" si="48"/>
        <v>1.1825757575757576</v>
      </c>
      <c r="P538">
        <f t="shared" si="49"/>
        <v>100.06410256410257</v>
      </c>
      <c r="Q538" t="str">
        <f t="shared" si="50"/>
        <v>theater</v>
      </c>
      <c r="R538" t="str">
        <f t="shared" si="53"/>
        <v>plays</v>
      </c>
      <c r="S538" s="10">
        <f t="shared" si="51"/>
        <v>42179.344988425932</v>
      </c>
      <c r="T538" s="10">
        <f t="shared" si="52"/>
        <v>42219.75</v>
      </c>
    </row>
    <row r="539" spans="1:20" ht="43.75" x14ac:dyDescent="0.4">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9">
        <f t="shared" si="48"/>
        <v>1.2050000000000001</v>
      </c>
      <c r="P539">
        <f t="shared" si="49"/>
        <v>40.847457627118644</v>
      </c>
      <c r="Q539" t="str">
        <f t="shared" si="50"/>
        <v>theater</v>
      </c>
      <c r="R539" t="str">
        <f t="shared" si="53"/>
        <v>plays</v>
      </c>
      <c r="S539" s="10">
        <f t="shared" si="51"/>
        <v>42282.768414351856</v>
      </c>
      <c r="T539" s="10">
        <f t="shared" si="52"/>
        <v>42312.810081018513</v>
      </c>
    </row>
    <row r="540" spans="1:20" ht="43.75" x14ac:dyDescent="0.4">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9">
        <f t="shared" si="48"/>
        <v>3.0242</v>
      </c>
      <c r="P540">
        <f t="shared" si="49"/>
        <v>252.01666666666668</v>
      </c>
      <c r="Q540" t="str">
        <f t="shared" si="50"/>
        <v>theater</v>
      </c>
      <c r="R540" t="str">
        <f t="shared" si="53"/>
        <v>plays</v>
      </c>
      <c r="S540" s="10">
        <f t="shared" si="51"/>
        <v>42473.794710648144</v>
      </c>
      <c r="T540" s="10">
        <f t="shared" si="52"/>
        <v>42503.794710648144</v>
      </c>
    </row>
    <row r="541" spans="1:20" ht="43.75" x14ac:dyDescent="0.4">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9">
        <f t="shared" si="48"/>
        <v>1.00644</v>
      </c>
      <c r="P541">
        <f t="shared" si="49"/>
        <v>25.161000000000001</v>
      </c>
      <c r="Q541" t="str">
        <f t="shared" si="50"/>
        <v>theater</v>
      </c>
      <c r="R541" t="str">
        <f t="shared" si="53"/>
        <v>plays</v>
      </c>
      <c r="S541" s="10">
        <f t="shared" si="51"/>
        <v>42535.049849537041</v>
      </c>
      <c r="T541" s="10">
        <f t="shared" si="52"/>
        <v>42556.049849537041</v>
      </c>
    </row>
    <row r="542" spans="1:20" ht="58.3" x14ac:dyDescent="0.4">
      <c r="A542">
        <v>540</v>
      </c>
      <c r="B542" s="3" t="s">
        <v>541</v>
      </c>
      <c r="C542" s="3" t="s">
        <v>4650</v>
      </c>
      <c r="D542">
        <v>15000</v>
      </c>
      <c r="E542">
        <v>1</v>
      </c>
      <c r="F542" t="s">
        <v>8221</v>
      </c>
      <c r="G542" t="s">
        <v>8224</v>
      </c>
      <c r="H542" t="s">
        <v>8246</v>
      </c>
      <c r="I542">
        <v>1423078606</v>
      </c>
      <c r="J542">
        <v>1420486606</v>
      </c>
      <c r="K542" t="b">
        <v>0</v>
      </c>
      <c r="L542">
        <v>1</v>
      </c>
      <c r="M542" t="b">
        <v>0</v>
      </c>
      <c r="N542" t="s">
        <v>8272</v>
      </c>
      <c r="O542" s="9">
        <f t="shared" si="48"/>
        <v>6.666666666666667E-5</v>
      </c>
      <c r="P542">
        <f t="shared" si="49"/>
        <v>1</v>
      </c>
      <c r="Q542" t="str">
        <f t="shared" si="50"/>
        <v>technology</v>
      </c>
      <c r="R542" t="str">
        <f t="shared" si="53"/>
        <v>web</v>
      </c>
      <c r="S542" s="10">
        <f t="shared" si="51"/>
        <v>42009.817199074074</v>
      </c>
      <c r="T542" s="10">
        <f t="shared" si="52"/>
        <v>42039.817199074074</v>
      </c>
    </row>
    <row r="543" spans="1:20" ht="43.75" x14ac:dyDescent="0.4">
      <c r="A543">
        <v>541</v>
      </c>
      <c r="B543" s="3" t="s">
        <v>542</v>
      </c>
      <c r="C543" s="3" t="s">
        <v>4651</v>
      </c>
      <c r="D543">
        <v>4500</v>
      </c>
      <c r="E543">
        <v>25</v>
      </c>
      <c r="F543" t="s">
        <v>8221</v>
      </c>
      <c r="G543" t="s">
        <v>8224</v>
      </c>
      <c r="H543" t="s">
        <v>8246</v>
      </c>
      <c r="I543">
        <v>1446080834</v>
      </c>
      <c r="J543">
        <v>1443488834</v>
      </c>
      <c r="K543" t="b">
        <v>0</v>
      </c>
      <c r="L543">
        <v>1</v>
      </c>
      <c r="M543" t="b">
        <v>0</v>
      </c>
      <c r="N543" t="s">
        <v>8272</v>
      </c>
      <c r="O543" s="9">
        <f t="shared" si="48"/>
        <v>5.5555555555555558E-3</v>
      </c>
      <c r="P543">
        <f t="shared" si="49"/>
        <v>25</v>
      </c>
      <c r="Q543" t="str">
        <f t="shared" si="50"/>
        <v>technology</v>
      </c>
      <c r="R543" t="str">
        <f t="shared" si="53"/>
        <v>web</v>
      </c>
      <c r="S543" s="10">
        <f t="shared" si="51"/>
        <v>42276.046689814815</v>
      </c>
      <c r="T543" s="10">
        <f t="shared" si="52"/>
        <v>42306.046689814815</v>
      </c>
    </row>
    <row r="544" spans="1:20" ht="43.75" x14ac:dyDescent="0.4">
      <c r="A544">
        <v>542</v>
      </c>
      <c r="B544" s="3" t="s">
        <v>543</v>
      </c>
      <c r="C544" s="3" t="s">
        <v>4652</v>
      </c>
      <c r="D544">
        <v>250000</v>
      </c>
      <c r="E544">
        <v>1</v>
      </c>
      <c r="F544" t="s">
        <v>8221</v>
      </c>
      <c r="G544" t="s">
        <v>8224</v>
      </c>
      <c r="H544" t="s">
        <v>8246</v>
      </c>
      <c r="I544">
        <v>1462293716</v>
      </c>
      <c r="J544">
        <v>1457113316</v>
      </c>
      <c r="K544" t="b">
        <v>0</v>
      </c>
      <c r="L544">
        <v>1</v>
      </c>
      <c r="M544" t="b">
        <v>0</v>
      </c>
      <c r="N544" t="s">
        <v>8272</v>
      </c>
      <c r="O544" s="9">
        <f t="shared" si="48"/>
        <v>3.9999999999999998E-6</v>
      </c>
      <c r="P544">
        <f t="shared" si="49"/>
        <v>1</v>
      </c>
      <c r="Q544" t="str">
        <f t="shared" si="50"/>
        <v>technology</v>
      </c>
      <c r="R544" t="str">
        <f t="shared" si="53"/>
        <v>web</v>
      </c>
      <c r="S544" s="10">
        <f t="shared" si="51"/>
        <v>42433.737453703703</v>
      </c>
      <c r="T544" s="10">
        <f t="shared" si="52"/>
        <v>42493.695787037039</v>
      </c>
    </row>
    <row r="545" spans="1:20" ht="43.75" x14ac:dyDescent="0.4">
      <c r="A545">
        <v>543</v>
      </c>
      <c r="B545" s="3" t="s">
        <v>544</v>
      </c>
      <c r="C545" s="3" t="s">
        <v>4653</v>
      </c>
      <c r="D545">
        <v>22000</v>
      </c>
      <c r="E545">
        <v>70</v>
      </c>
      <c r="F545" t="s">
        <v>8221</v>
      </c>
      <c r="G545" t="s">
        <v>8226</v>
      </c>
      <c r="H545" t="s">
        <v>8248</v>
      </c>
      <c r="I545">
        <v>1414807962</v>
      </c>
      <c r="J545">
        <v>1412215962</v>
      </c>
      <c r="K545" t="b">
        <v>0</v>
      </c>
      <c r="L545">
        <v>2</v>
      </c>
      <c r="M545" t="b">
        <v>0</v>
      </c>
      <c r="N545" t="s">
        <v>8272</v>
      </c>
      <c r="O545" s="9">
        <f t="shared" si="48"/>
        <v>3.1818181818181819E-3</v>
      </c>
      <c r="P545">
        <f t="shared" si="49"/>
        <v>35</v>
      </c>
      <c r="Q545" t="str">
        <f t="shared" si="50"/>
        <v>technology</v>
      </c>
      <c r="R545" t="str">
        <f t="shared" si="53"/>
        <v>web</v>
      </c>
      <c r="S545" s="10">
        <f t="shared" si="51"/>
        <v>41914.092152777775</v>
      </c>
      <c r="T545" s="10">
        <f t="shared" si="52"/>
        <v>41944.092152777775</v>
      </c>
    </row>
    <row r="546" spans="1:20" ht="43.75" x14ac:dyDescent="0.4">
      <c r="A546">
        <v>544</v>
      </c>
      <c r="B546" s="3" t="s">
        <v>545</v>
      </c>
      <c r="C546" s="3" t="s">
        <v>4654</v>
      </c>
      <c r="D546">
        <v>500</v>
      </c>
      <c r="E546">
        <v>6</v>
      </c>
      <c r="F546" t="s">
        <v>8221</v>
      </c>
      <c r="G546" t="s">
        <v>8224</v>
      </c>
      <c r="H546" t="s">
        <v>8246</v>
      </c>
      <c r="I546">
        <v>1467647160</v>
      </c>
      <c r="J546">
        <v>1465055160</v>
      </c>
      <c r="K546" t="b">
        <v>0</v>
      </c>
      <c r="L546">
        <v>2</v>
      </c>
      <c r="M546" t="b">
        <v>0</v>
      </c>
      <c r="N546" t="s">
        <v>8272</v>
      </c>
      <c r="O546" s="9">
        <f t="shared" si="48"/>
        <v>1.2E-2</v>
      </c>
      <c r="P546">
        <f t="shared" si="49"/>
        <v>3</v>
      </c>
      <c r="Q546" t="str">
        <f t="shared" si="50"/>
        <v>technology</v>
      </c>
      <c r="R546" t="str">
        <f t="shared" si="53"/>
        <v>web</v>
      </c>
      <c r="S546" s="10">
        <f t="shared" si="51"/>
        <v>42525.656944444447</v>
      </c>
      <c r="T546" s="10">
        <f t="shared" si="52"/>
        <v>42555.656944444447</v>
      </c>
    </row>
    <row r="547" spans="1:20" ht="43.75" x14ac:dyDescent="0.4">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9">
        <f t="shared" si="48"/>
        <v>0.27383999999999997</v>
      </c>
      <c r="P547">
        <f t="shared" si="49"/>
        <v>402.70588235294116</v>
      </c>
      <c r="Q547" t="str">
        <f t="shared" si="50"/>
        <v>technology</v>
      </c>
      <c r="R547" t="str">
        <f t="shared" si="53"/>
        <v>web</v>
      </c>
      <c r="S547" s="10">
        <f t="shared" si="51"/>
        <v>42283.592465277776</v>
      </c>
      <c r="T547" s="10">
        <f t="shared" si="52"/>
        <v>42323.634131944447</v>
      </c>
    </row>
    <row r="548" spans="1:20" ht="43.75" x14ac:dyDescent="0.4">
      <c r="A548">
        <v>546</v>
      </c>
      <c r="B548" s="3" t="s">
        <v>547</v>
      </c>
      <c r="C548" s="3" t="s">
        <v>4656</v>
      </c>
      <c r="D548">
        <v>60000</v>
      </c>
      <c r="E548">
        <v>52</v>
      </c>
      <c r="F548" t="s">
        <v>8221</v>
      </c>
      <c r="G548" t="s">
        <v>8224</v>
      </c>
      <c r="H548" t="s">
        <v>8246</v>
      </c>
      <c r="I548">
        <v>1445097715</v>
      </c>
      <c r="J548">
        <v>1441209715</v>
      </c>
      <c r="K548" t="b">
        <v>0</v>
      </c>
      <c r="L548">
        <v>2</v>
      </c>
      <c r="M548" t="b">
        <v>0</v>
      </c>
      <c r="N548" t="s">
        <v>8272</v>
      </c>
      <c r="O548" s="9">
        <f t="shared" si="48"/>
        <v>8.6666666666666663E-4</v>
      </c>
      <c r="P548">
        <f t="shared" si="49"/>
        <v>26</v>
      </c>
      <c r="Q548" t="str">
        <f t="shared" si="50"/>
        <v>technology</v>
      </c>
      <c r="R548" t="str">
        <f t="shared" si="53"/>
        <v>web</v>
      </c>
      <c r="S548" s="10">
        <f t="shared" si="51"/>
        <v>42249.667997685188</v>
      </c>
      <c r="T548" s="10">
        <f t="shared" si="52"/>
        <v>42294.667997685188</v>
      </c>
    </row>
    <row r="549" spans="1:20" ht="58.3" x14ac:dyDescent="0.4">
      <c r="A549">
        <v>547</v>
      </c>
      <c r="B549" s="3" t="s">
        <v>548</v>
      </c>
      <c r="C549" s="3" t="s">
        <v>4657</v>
      </c>
      <c r="D549">
        <v>7500</v>
      </c>
      <c r="E549">
        <v>0</v>
      </c>
      <c r="F549" t="s">
        <v>8221</v>
      </c>
      <c r="G549" t="s">
        <v>8225</v>
      </c>
      <c r="H549" t="s">
        <v>8247</v>
      </c>
      <c r="I549">
        <v>1455122564</v>
      </c>
      <c r="J549">
        <v>1452530564</v>
      </c>
      <c r="K549" t="b">
        <v>0</v>
      </c>
      <c r="L549">
        <v>0</v>
      </c>
      <c r="M549" t="b">
        <v>0</v>
      </c>
      <c r="N549" t="s">
        <v>8272</v>
      </c>
      <c r="O549" s="9">
        <f t="shared" si="48"/>
        <v>0</v>
      </c>
      <c r="P549">
        <f t="shared" si="49"/>
        <v>0</v>
      </c>
      <c r="Q549" t="str">
        <f t="shared" si="50"/>
        <v>technology</v>
      </c>
      <c r="R549" t="str">
        <f t="shared" si="53"/>
        <v>web</v>
      </c>
      <c r="S549" s="10">
        <f t="shared" si="51"/>
        <v>42380.696342592593</v>
      </c>
      <c r="T549" s="10">
        <f t="shared" si="52"/>
        <v>42410.696342592593</v>
      </c>
    </row>
    <row r="550" spans="1:20" ht="43.75" x14ac:dyDescent="0.4">
      <c r="A550">
        <v>548</v>
      </c>
      <c r="B550" s="3" t="s">
        <v>549</v>
      </c>
      <c r="C550" s="3" t="s">
        <v>4658</v>
      </c>
      <c r="D550">
        <v>10000</v>
      </c>
      <c r="E550">
        <v>9</v>
      </c>
      <c r="F550" t="s">
        <v>8221</v>
      </c>
      <c r="G550" t="s">
        <v>8225</v>
      </c>
      <c r="H550" t="s">
        <v>8247</v>
      </c>
      <c r="I550">
        <v>1446154848</v>
      </c>
      <c r="J550">
        <v>1443562848</v>
      </c>
      <c r="K550" t="b">
        <v>0</v>
      </c>
      <c r="L550">
        <v>1</v>
      </c>
      <c r="M550" t="b">
        <v>0</v>
      </c>
      <c r="N550" t="s">
        <v>8272</v>
      </c>
      <c r="O550" s="9">
        <f t="shared" si="48"/>
        <v>8.9999999999999998E-4</v>
      </c>
      <c r="P550">
        <f t="shared" si="49"/>
        <v>9</v>
      </c>
      <c r="Q550" t="str">
        <f t="shared" si="50"/>
        <v>technology</v>
      </c>
      <c r="R550" t="str">
        <f t="shared" si="53"/>
        <v>web</v>
      </c>
      <c r="S550" s="10">
        <f t="shared" si="51"/>
        <v>42276.903333333335</v>
      </c>
      <c r="T550" s="10">
        <f t="shared" si="52"/>
        <v>42306.903333333335</v>
      </c>
    </row>
    <row r="551" spans="1:20" ht="58.3" x14ac:dyDescent="0.4">
      <c r="A551">
        <v>549</v>
      </c>
      <c r="B551" s="3" t="s">
        <v>550</v>
      </c>
      <c r="C551" s="3" t="s">
        <v>4659</v>
      </c>
      <c r="D551">
        <v>2500</v>
      </c>
      <c r="E551">
        <v>68</v>
      </c>
      <c r="F551" t="s">
        <v>8221</v>
      </c>
      <c r="G551" t="s">
        <v>8225</v>
      </c>
      <c r="H551" t="s">
        <v>8247</v>
      </c>
      <c r="I551">
        <v>1436368622</v>
      </c>
      <c r="J551">
        <v>1433776622</v>
      </c>
      <c r="K551" t="b">
        <v>0</v>
      </c>
      <c r="L551">
        <v>8</v>
      </c>
      <c r="M551" t="b">
        <v>0</v>
      </c>
      <c r="N551" t="s">
        <v>8272</v>
      </c>
      <c r="O551" s="9">
        <f t="shared" si="48"/>
        <v>2.7199999999999998E-2</v>
      </c>
      <c r="P551">
        <f t="shared" si="49"/>
        <v>8.5</v>
      </c>
      <c r="Q551" t="str">
        <f t="shared" si="50"/>
        <v>technology</v>
      </c>
      <c r="R551" t="str">
        <f t="shared" si="53"/>
        <v>web</v>
      </c>
      <c r="S551" s="10">
        <f t="shared" si="51"/>
        <v>42163.636828703704</v>
      </c>
      <c r="T551" s="10">
        <f t="shared" si="52"/>
        <v>42193.636828703704</v>
      </c>
    </row>
    <row r="552" spans="1:20" ht="43.75" x14ac:dyDescent="0.4">
      <c r="A552">
        <v>550</v>
      </c>
      <c r="B552" s="3" t="s">
        <v>551</v>
      </c>
      <c r="C552" s="3" t="s">
        <v>4660</v>
      </c>
      <c r="D552">
        <v>5000</v>
      </c>
      <c r="E552">
        <v>35</v>
      </c>
      <c r="F552" t="s">
        <v>8221</v>
      </c>
      <c r="G552" t="s">
        <v>8229</v>
      </c>
      <c r="H552" t="s">
        <v>8251</v>
      </c>
      <c r="I552">
        <v>1485838800</v>
      </c>
      <c r="J552">
        <v>1484756245</v>
      </c>
      <c r="K552" t="b">
        <v>0</v>
      </c>
      <c r="L552">
        <v>4</v>
      </c>
      <c r="M552" t="b">
        <v>0</v>
      </c>
      <c r="N552" t="s">
        <v>8272</v>
      </c>
      <c r="O552" s="9">
        <f t="shared" si="48"/>
        <v>7.0000000000000001E-3</v>
      </c>
      <c r="P552">
        <f t="shared" si="49"/>
        <v>8.75</v>
      </c>
      <c r="Q552" t="str">
        <f t="shared" si="50"/>
        <v>technology</v>
      </c>
      <c r="R552" t="str">
        <f t="shared" si="53"/>
        <v>web</v>
      </c>
      <c r="S552" s="10">
        <f t="shared" si="51"/>
        <v>42753.678761574076</v>
      </c>
      <c r="T552" s="10">
        <f t="shared" si="52"/>
        <v>42766.208333333328</v>
      </c>
    </row>
    <row r="553" spans="1:20" ht="43.75" x14ac:dyDescent="0.4">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9">
        <f t="shared" si="48"/>
        <v>5.0413333333333331E-2</v>
      </c>
      <c r="P553">
        <f t="shared" si="49"/>
        <v>135.03571428571428</v>
      </c>
      <c r="Q553" t="str">
        <f t="shared" si="50"/>
        <v>technology</v>
      </c>
      <c r="R553" t="str">
        <f t="shared" si="53"/>
        <v>web</v>
      </c>
      <c r="S553" s="10">
        <f t="shared" si="51"/>
        <v>42173.275740740741</v>
      </c>
      <c r="T553" s="10">
        <f t="shared" si="52"/>
        <v>42217.745138888888</v>
      </c>
    </row>
    <row r="554" spans="1:20" ht="43.75" x14ac:dyDescent="0.4">
      <c r="A554">
        <v>552</v>
      </c>
      <c r="B554" s="3" t="s">
        <v>553</v>
      </c>
      <c r="C554" s="3" t="s">
        <v>4662</v>
      </c>
      <c r="D554">
        <v>45000</v>
      </c>
      <c r="E554">
        <v>0</v>
      </c>
      <c r="F554" t="s">
        <v>8221</v>
      </c>
      <c r="G554" t="s">
        <v>8229</v>
      </c>
      <c r="H554" t="s">
        <v>8251</v>
      </c>
      <c r="I554">
        <v>1452350896</v>
      </c>
      <c r="J554">
        <v>1447166896</v>
      </c>
      <c r="K554" t="b">
        <v>0</v>
      </c>
      <c r="L554">
        <v>0</v>
      </c>
      <c r="M554" t="b">
        <v>0</v>
      </c>
      <c r="N554" t="s">
        <v>8272</v>
      </c>
      <c r="O554" s="9">
        <f t="shared" si="48"/>
        <v>0</v>
      </c>
      <c r="P554">
        <f t="shared" si="49"/>
        <v>0</v>
      </c>
      <c r="Q554" t="str">
        <f t="shared" si="50"/>
        <v>technology</v>
      </c>
      <c r="R554" t="str">
        <f t="shared" si="53"/>
        <v>web</v>
      </c>
      <c r="S554" s="10">
        <f t="shared" si="51"/>
        <v>42318.616851851853</v>
      </c>
      <c r="T554" s="10">
        <f t="shared" si="52"/>
        <v>42378.616851851853</v>
      </c>
    </row>
    <row r="555" spans="1:20" ht="43.75" x14ac:dyDescent="0.4">
      <c r="A555">
        <v>553</v>
      </c>
      <c r="B555" s="3" t="s">
        <v>554</v>
      </c>
      <c r="C555" s="3" t="s">
        <v>4663</v>
      </c>
      <c r="D555">
        <v>25000</v>
      </c>
      <c r="E555">
        <v>123</v>
      </c>
      <c r="F555" t="s">
        <v>8221</v>
      </c>
      <c r="G555" t="s">
        <v>8224</v>
      </c>
      <c r="H555" t="s">
        <v>8246</v>
      </c>
      <c r="I555">
        <v>1415988991</v>
      </c>
      <c r="J555">
        <v>1413393391</v>
      </c>
      <c r="K555" t="b">
        <v>0</v>
      </c>
      <c r="L555">
        <v>6</v>
      </c>
      <c r="M555" t="b">
        <v>0</v>
      </c>
      <c r="N555" t="s">
        <v>8272</v>
      </c>
      <c r="O555" s="9">
        <f t="shared" si="48"/>
        <v>4.9199999999999999E-3</v>
      </c>
      <c r="P555">
        <f t="shared" si="49"/>
        <v>20.5</v>
      </c>
      <c r="Q555" t="str">
        <f t="shared" si="50"/>
        <v>technology</v>
      </c>
      <c r="R555" t="str">
        <f t="shared" si="53"/>
        <v>web</v>
      </c>
      <c r="S555" s="10">
        <f t="shared" si="51"/>
        <v>41927.71980324074</v>
      </c>
      <c r="T555" s="10">
        <f t="shared" si="52"/>
        <v>41957.761469907404</v>
      </c>
    </row>
    <row r="556" spans="1:20" ht="43.75" x14ac:dyDescent="0.4">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9">
        <f t="shared" si="48"/>
        <v>0.36589147286821705</v>
      </c>
      <c r="P556">
        <f t="shared" si="49"/>
        <v>64.36363636363636</v>
      </c>
      <c r="Q556" t="str">
        <f t="shared" si="50"/>
        <v>technology</v>
      </c>
      <c r="R556" t="str">
        <f t="shared" si="53"/>
        <v>web</v>
      </c>
      <c r="S556" s="10">
        <f t="shared" si="51"/>
        <v>41901.684861111113</v>
      </c>
      <c r="T556" s="10">
        <f t="shared" si="52"/>
        <v>41931.684861111113</v>
      </c>
    </row>
    <row r="557" spans="1:20" ht="43.75" x14ac:dyDescent="0.4">
      <c r="A557">
        <v>555</v>
      </c>
      <c r="B557" s="3" t="s">
        <v>556</v>
      </c>
      <c r="C557" s="3" t="s">
        <v>4665</v>
      </c>
      <c r="D557">
        <v>7500</v>
      </c>
      <c r="E557">
        <v>0</v>
      </c>
      <c r="F557" t="s">
        <v>8221</v>
      </c>
      <c r="G557" t="s">
        <v>8225</v>
      </c>
      <c r="H557" t="s">
        <v>8247</v>
      </c>
      <c r="I557">
        <v>1465720143</v>
      </c>
      <c r="J557">
        <v>1463128143</v>
      </c>
      <c r="K557" t="b">
        <v>0</v>
      </c>
      <c r="L557">
        <v>0</v>
      </c>
      <c r="M557" t="b">
        <v>0</v>
      </c>
      <c r="N557" t="s">
        <v>8272</v>
      </c>
      <c r="O557" s="9">
        <f t="shared" si="48"/>
        <v>0</v>
      </c>
      <c r="P557">
        <f t="shared" si="49"/>
        <v>0</v>
      </c>
      <c r="Q557" t="str">
        <f t="shared" si="50"/>
        <v>technology</v>
      </c>
      <c r="R557" t="str">
        <f t="shared" si="53"/>
        <v>web</v>
      </c>
      <c r="S557" s="10">
        <f t="shared" si="51"/>
        <v>42503.353506944448</v>
      </c>
      <c r="T557" s="10">
        <f t="shared" si="52"/>
        <v>42533.353506944448</v>
      </c>
    </row>
    <row r="558" spans="1:20" ht="29.15" x14ac:dyDescent="0.4">
      <c r="A558">
        <v>556</v>
      </c>
      <c r="B558" s="3" t="s">
        <v>557</v>
      </c>
      <c r="C558" s="3" t="s">
        <v>4666</v>
      </c>
      <c r="D558">
        <v>8000</v>
      </c>
      <c r="E558">
        <v>200</v>
      </c>
      <c r="F558" t="s">
        <v>8221</v>
      </c>
      <c r="G558" t="s">
        <v>8224</v>
      </c>
      <c r="H558" t="s">
        <v>8246</v>
      </c>
      <c r="I558">
        <v>1452112717</v>
      </c>
      <c r="J558">
        <v>1449520717</v>
      </c>
      <c r="K558" t="b">
        <v>0</v>
      </c>
      <c r="L558">
        <v>1</v>
      </c>
      <c r="M558" t="b">
        <v>0</v>
      </c>
      <c r="N558" t="s">
        <v>8272</v>
      </c>
      <c r="O558" s="9">
        <f t="shared" si="48"/>
        <v>2.5000000000000001E-2</v>
      </c>
      <c r="P558">
        <f t="shared" si="49"/>
        <v>200</v>
      </c>
      <c r="Q558" t="str">
        <f t="shared" si="50"/>
        <v>technology</v>
      </c>
      <c r="R558" t="str">
        <f t="shared" si="53"/>
        <v>web</v>
      </c>
      <c r="S558" s="10">
        <f t="shared" si="51"/>
        <v>42345.860150462962</v>
      </c>
      <c r="T558" s="10">
        <f t="shared" si="52"/>
        <v>42375.860150462962</v>
      </c>
    </row>
    <row r="559" spans="1:20" ht="43.75" x14ac:dyDescent="0.4">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9">
        <f t="shared" si="48"/>
        <v>9.1066666666666674E-3</v>
      </c>
      <c r="P559">
        <f t="shared" si="49"/>
        <v>68.3</v>
      </c>
      <c r="Q559" t="str">
        <f t="shared" si="50"/>
        <v>technology</v>
      </c>
      <c r="R559" t="str">
        <f t="shared" si="53"/>
        <v>web</v>
      </c>
      <c r="S559" s="10">
        <f t="shared" si="51"/>
        <v>42676.942164351851</v>
      </c>
      <c r="T559" s="10">
        <f t="shared" si="52"/>
        <v>42706.983831018515</v>
      </c>
    </row>
    <row r="560" spans="1:20" ht="43.75" x14ac:dyDescent="0.4">
      <c r="A560">
        <v>558</v>
      </c>
      <c r="B560" s="3" t="s">
        <v>559</v>
      </c>
      <c r="C560" s="3" t="s">
        <v>4668</v>
      </c>
      <c r="D560">
        <v>750</v>
      </c>
      <c r="E560">
        <v>0</v>
      </c>
      <c r="F560" t="s">
        <v>8221</v>
      </c>
      <c r="G560" t="s">
        <v>8224</v>
      </c>
      <c r="H560" t="s">
        <v>8246</v>
      </c>
      <c r="I560">
        <v>1427227905</v>
      </c>
      <c r="J560">
        <v>1424639505</v>
      </c>
      <c r="K560" t="b">
        <v>0</v>
      </c>
      <c r="L560">
        <v>0</v>
      </c>
      <c r="M560" t="b">
        <v>0</v>
      </c>
      <c r="N560" t="s">
        <v>8272</v>
      </c>
      <c r="O560" s="9">
        <f t="shared" si="48"/>
        <v>0</v>
      </c>
      <c r="P560">
        <f t="shared" si="49"/>
        <v>0</v>
      </c>
      <c r="Q560" t="str">
        <f t="shared" si="50"/>
        <v>technology</v>
      </c>
      <c r="R560" t="str">
        <f t="shared" si="53"/>
        <v>web</v>
      </c>
      <c r="S560" s="10">
        <f t="shared" si="51"/>
        <v>42057.883159722223</v>
      </c>
      <c r="T560" s="10">
        <f t="shared" si="52"/>
        <v>42087.841493055559</v>
      </c>
    </row>
    <row r="561" spans="1:20" ht="58.3" x14ac:dyDescent="0.4">
      <c r="A561">
        <v>559</v>
      </c>
      <c r="B561" s="3" t="s">
        <v>560</v>
      </c>
      <c r="C561" s="3" t="s">
        <v>4669</v>
      </c>
      <c r="D561">
        <v>240000</v>
      </c>
      <c r="E561">
        <v>50</v>
      </c>
      <c r="F561" t="s">
        <v>8221</v>
      </c>
      <c r="G561" t="s">
        <v>8224</v>
      </c>
      <c r="H561" t="s">
        <v>8246</v>
      </c>
      <c r="I561">
        <v>1449989260</v>
      </c>
      <c r="J561">
        <v>1447397260</v>
      </c>
      <c r="K561" t="b">
        <v>0</v>
      </c>
      <c r="L561">
        <v>1</v>
      </c>
      <c r="M561" t="b">
        <v>0</v>
      </c>
      <c r="N561" t="s">
        <v>8272</v>
      </c>
      <c r="O561" s="9">
        <f t="shared" si="48"/>
        <v>2.0833333333333335E-4</v>
      </c>
      <c r="P561">
        <f t="shared" si="49"/>
        <v>50</v>
      </c>
      <c r="Q561" t="str">
        <f t="shared" si="50"/>
        <v>technology</v>
      </c>
      <c r="R561" t="str">
        <f t="shared" si="53"/>
        <v>web</v>
      </c>
      <c r="S561" s="10">
        <f t="shared" si="51"/>
        <v>42321.283101851848</v>
      </c>
      <c r="T561" s="10">
        <f t="shared" si="52"/>
        <v>42351.283101851848</v>
      </c>
    </row>
    <row r="562" spans="1:20" ht="43.75" x14ac:dyDescent="0.4">
      <c r="A562">
        <v>560</v>
      </c>
      <c r="B562" s="3" t="s">
        <v>561</v>
      </c>
      <c r="C562" s="3" t="s">
        <v>4670</v>
      </c>
      <c r="D562">
        <v>100000</v>
      </c>
      <c r="E562">
        <v>12</v>
      </c>
      <c r="F562" t="s">
        <v>8221</v>
      </c>
      <c r="G562" t="s">
        <v>8229</v>
      </c>
      <c r="H562" t="s">
        <v>8251</v>
      </c>
      <c r="I562">
        <v>1418841045</v>
      </c>
      <c r="J562">
        <v>1416249045</v>
      </c>
      <c r="K562" t="b">
        <v>0</v>
      </c>
      <c r="L562">
        <v>3</v>
      </c>
      <c r="M562" t="b">
        <v>0</v>
      </c>
      <c r="N562" t="s">
        <v>8272</v>
      </c>
      <c r="O562" s="9">
        <f t="shared" si="48"/>
        <v>1.2E-4</v>
      </c>
      <c r="P562">
        <f t="shared" si="49"/>
        <v>4</v>
      </c>
      <c r="Q562" t="str">
        <f t="shared" si="50"/>
        <v>technology</v>
      </c>
      <c r="R562" t="str">
        <f t="shared" si="53"/>
        <v>web</v>
      </c>
      <c r="S562" s="10">
        <f t="shared" si="51"/>
        <v>41960.771354166667</v>
      </c>
      <c r="T562" s="10">
        <f t="shared" si="52"/>
        <v>41990.771354166667</v>
      </c>
    </row>
    <row r="563" spans="1:20" ht="43.75" x14ac:dyDescent="0.4">
      <c r="A563">
        <v>561</v>
      </c>
      <c r="B563" s="3" t="s">
        <v>562</v>
      </c>
      <c r="C563" s="3" t="s">
        <v>4671</v>
      </c>
      <c r="D563">
        <v>15000</v>
      </c>
      <c r="E563">
        <v>55</v>
      </c>
      <c r="F563" t="s">
        <v>8221</v>
      </c>
      <c r="G563" t="s">
        <v>8224</v>
      </c>
      <c r="H563" t="s">
        <v>8246</v>
      </c>
      <c r="I563">
        <v>1445874513</v>
      </c>
      <c r="J563">
        <v>1442850513</v>
      </c>
      <c r="K563" t="b">
        <v>0</v>
      </c>
      <c r="L563">
        <v>2</v>
      </c>
      <c r="M563" t="b">
        <v>0</v>
      </c>
      <c r="N563" t="s">
        <v>8272</v>
      </c>
      <c r="O563" s="9">
        <f t="shared" si="48"/>
        <v>3.6666666666666666E-3</v>
      </c>
      <c r="P563">
        <f t="shared" si="49"/>
        <v>27.5</v>
      </c>
      <c r="Q563" t="str">
        <f t="shared" si="50"/>
        <v>technology</v>
      </c>
      <c r="R563" t="str">
        <f t="shared" si="53"/>
        <v>web</v>
      </c>
      <c r="S563" s="10">
        <f t="shared" si="51"/>
        <v>42268.658715277779</v>
      </c>
      <c r="T563" s="10">
        <f t="shared" si="52"/>
        <v>42303.658715277779</v>
      </c>
    </row>
    <row r="564" spans="1:20" ht="43.75" x14ac:dyDescent="0.4">
      <c r="A564">
        <v>562</v>
      </c>
      <c r="B564" s="3" t="s">
        <v>563</v>
      </c>
      <c r="C564" s="3" t="s">
        <v>4672</v>
      </c>
      <c r="D564">
        <v>50000</v>
      </c>
      <c r="E564">
        <v>0</v>
      </c>
      <c r="F564" t="s">
        <v>8221</v>
      </c>
      <c r="G564" t="s">
        <v>8233</v>
      </c>
      <c r="H564" t="s">
        <v>8249</v>
      </c>
      <c r="I564">
        <v>1482052815</v>
      </c>
      <c r="J564">
        <v>1479460815</v>
      </c>
      <c r="K564" t="b">
        <v>0</v>
      </c>
      <c r="L564">
        <v>0</v>
      </c>
      <c r="M564" t="b">
        <v>0</v>
      </c>
      <c r="N564" t="s">
        <v>8272</v>
      </c>
      <c r="O564" s="9">
        <f t="shared" si="48"/>
        <v>0</v>
      </c>
      <c r="P564">
        <f t="shared" si="49"/>
        <v>0</v>
      </c>
      <c r="Q564" t="str">
        <f t="shared" si="50"/>
        <v>technology</v>
      </c>
      <c r="R564" t="str">
        <f t="shared" si="53"/>
        <v>web</v>
      </c>
      <c r="S564" s="10">
        <f t="shared" si="51"/>
        <v>42692.389062500006</v>
      </c>
      <c r="T564" s="10">
        <f t="shared" si="52"/>
        <v>42722.389062500006</v>
      </c>
    </row>
    <row r="565" spans="1:20" ht="43.75" x14ac:dyDescent="0.4">
      <c r="A565">
        <v>563</v>
      </c>
      <c r="B565" s="3" t="s">
        <v>564</v>
      </c>
      <c r="C565" s="3" t="s">
        <v>4673</v>
      </c>
      <c r="D565">
        <v>75000</v>
      </c>
      <c r="E565">
        <v>68</v>
      </c>
      <c r="F565" t="s">
        <v>8221</v>
      </c>
      <c r="G565" t="s">
        <v>8226</v>
      </c>
      <c r="H565" t="s">
        <v>8248</v>
      </c>
      <c r="I565">
        <v>1424137247</v>
      </c>
      <c r="J565">
        <v>1421545247</v>
      </c>
      <c r="K565" t="b">
        <v>0</v>
      </c>
      <c r="L565">
        <v>2</v>
      </c>
      <c r="M565" t="b">
        <v>0</v>
      </c>
      <c r="N565" t="s">
        <v>8272</v>
      </c>
      <c r="O565" s="9">
        <f t="shared" si="48"/>
        <v>9.0666666666666662E-4</v>
      </c>
      <c r="P565">
        <f t="shared" si="49"/>
        <v>34</v>
      </c>
      <c r="Q565" t="str">
        <f t="shared" si="50"/>
        <v>technology</v>
      </c>
      <c r="R565" t="str">
        <f t="shared" si="53"/>
        <v>web</v>
      </c>
      <c r="S565" s="10">
        <f t="shared" si="51"/>
        <v>42022.069988425923</v>
      </c>
      <c r="T565" s="10">
        <f t="shared" si="52"/>
        <v>42052.069988425923</v>
      </c>
    </row>
    <row r="566" spans="1:20" ht="58.3" x14ac:dyDescent="0.4">
      <c r="A566">
        <v>564</v>
      </c>
      <c r="B566" s="3" t="s">
        <v>565</v>
      </c>
      <c r="C566" s="3" t="s">
        <v>4674</v>
      </c>
      <c r="D566">
        <v>18000</v>
      </c>
      <c r="E566">
        <v>1</v>
      </c>
      <c r="F566" t="s">
        <v>8221</v>
      </c>
      <c r="G566" t="s">
        <v>8230</v>
      </c>
      <c r="H566" t="s">
        <v>8249</v>
      </c>
      <c r="I566">
        <v>1457822275</v>
      </c>
      <c r="J566">
        <v>1455230275</v>
      </c>
      <c r="K566" t="b">
        <v>0</v>
      </c>
      <c r="L566">
        <v>1</v>
      </c>
      <c r="M566" t="b">
        <v>0</v>
      </c>
      <c r="N566" t="s">
        <v>8272</v>
      </c>
      <c r="O566" s="9">
        <f t="shared" si="48"/>
        <v>5.5555555555555558E-5</v>
      </c>
      <c r="P566">
        <f t="shared" si="49"/>
        <v>1</v>
      </c>
      <c r="Q566" t="str">
        <f t="shared" si="50"/>
        <v>technology</v>
      </c>
      <c r="R566" t="str">
        <f t="shared" si="53"/>
        <v>web</v>
      </c>
      <c r="S566" s="10">
        <f t="shared" si="51"/>
        <v>42411.942997685182</v>
      </c>
      <c r="T566" s="10">
        <f t="shared" si="52"/>
        <v>42441.942997685182</v>
      </c>
    </row>
    <row r="567" spans="1:20" ht="43.75" x14ac:dyDescent="0.4">
      <c r="A567">
        <v>565</v>
      </c>
      <c r="B567" s="3" t="s">
        <v>566</v>
      </c>
      <c r="C567" s="3" t="s">
        <v>4675</v>
      </c>
      <c r="D567">
        <v>25000</v>
      </c>
      <c r="E567">
        <v>0</v>
      </c>
      <c r="F567" t="s">
        <v>8221</v>
      </c>
      <c r="G567" t="s">
        <v>8225</v>
      </c>
      <c r="H567" t="s">
        <v>8247</v>
      </c>
      <c r="I567">
        <v>1436554249</v>
      </c>
      <c r="J567">
        <v>1433962249</v>
      </c>
      <c r="K567" t="b">
        <v>0</v>
      </c>
      <c r="L567">
        <v>0</v>
      </c>
      <c r="M567" t="b">
        <v>0</v>
      </c>
      <c r="N567" t="s">
        <v>8272</v>
      </c>
      <c r="O567" s="9">
        <f t="shared" si="48"/>
        <v>0</v>
      </c>
      <c r="P567">
        <f t="shared" si="49"/>
        <v>0</v>
      </c>
      <c r="Q567" t="str">
        <f t="shared" si="50"/>
        <v>technology</v>
      </c>
      <c r="R567" t="str">
        <f t="shared" si="53"/>
        <v>web</v>
      </c>
      <c r="S567" s="10">
        <f t="shared" si="51"/>
        <v>42165.785289351858</v>
      </c>
      <c r="T567" s="10">
        <f t="shared" si="52"/>
        <v>42195.785289351858</v>
      </c>
    </row>
    <row r="568" spans="1:20" ht="43.75" x14ac:dyDescent="0.4">
      <c r="A568">
        <v>566</v>
      </c>
      <c r="B568" s="3" t="s">
        <v>567</v>
      </c>
      <c r="C568" s="3" t="s">
        <v>4676</v>
      </c>
      <c r="D568">
        <v>5000</v>
      </c>
      <c r="E568">
        <v>1</v>
      </c>
      <c r="F568" t="s">
        <v>8221</v>
      </c>
      <c r="G568" t="s">
        <v>8224</v>
      </c>
      <c r="H568" t="s">
        <v>8246</v>
      </c>
      <c r="I568">
        <v>1468513533</v>
      </c>
      <c r="J568">
        <v>1465921533</v>
      </c>
      <c r="K568" t="b">
        <v>0</v>
      </c>
      <c r="L568">
        <v>1</v>
      </c>
      <c r="M568" t="b">
        <v>0</v>
      </c>
      <c r="N568" t="s">
        <v>8272</v>
      </c>
      <c r="O568" s="9">
        <f t="shared" si="48"/>
        <v>2.0000000000000001E-4</v>
      </c>
      <c r="P568">
        <f t="shared" si="49"/>
        <v>1</v>
      </c>
      <c r="Q568" t="str">
        <f t="shared" si="50"/>
        <v>technology</v>
      </c>
      <c r="R568" t="str">
        <f t="shared" si="53"/>
        <v>web</v>
      </c>
      <c r="S568" s="10">
        <f t="shared" si="51"/>
        <v>42535.68440972222</v>
      </c>
      <c r="T568" s="10">
        <f t="shared" si="52"/>
        <v>42565.68440972222</v>
      </c>
    </row>
    <row r="569" spans="1:20" ht="43.75" x14ac:dyDescent="0.4">
      <c r="A569">
        <v>567</v>
      </c>
      <c r="B569" s="3" t="s">
        <v>568</v>
      </c>
      <c r="C569" s="3" t="s">
        <v>4677</v>
      </c>
      <c r="D569">
        <v>10000</v>
      </c>
      <c r="E569">
        <v>0</v>
      </c>
      <c r="F569" t="s">
        <v>8221</v>
      </c>
      <c r="G569" t="s">
        <v>8224</v>
      </c>
      <c r="H569" t="s">
        <v>8246</v>
      </c>
      <c r="I569">
        <v>1420143194</v>
      </c>
      <c r="J569">
        <v>1417551194</v>
      </c>
      <c r="K569" t="b">
        <v>0</v>
      </c>
      <c r="L569">
        <v>0</v>
      </c>
      <c r="M569" t="b">
        <v>0</v>
      </c>
      <c r="N569" t="s">
        <v>8272</v>
      </c>
      <c r="O569" s="9">
        <f t="shared" si="48"/>
        <v>0</v>
      </c>
      <c r="P569">
        <f t="shared" si="49"/>
        <v>0</v>
      </c>
      <c r="Q569" t="str">
        <f t="shared" si="50"/>
        <v>technology</v>
      </c>
      <c r="R569" t="str">
        <f t="shared" si="53"/>
        <v>web</v>
      </c>
      <c r="S569" s="10">
        <f t="shared" si="51"/>
        <v>41975.842523148152</v>
      </c>
      <c r="T569" s="10">
        <f t="shared" si="52"/>
        <v>42005.842523148152</v>
      </c>
    </row>
    <row r="570" spans="1:20" ht="58.3" x14ac:dyDescent="0.4">
      <c r="A570">
        <v>568</v>
      </c>
      <c r="B570" s="3" t="s">
        <v>569</v>
      </c>
      <c r="C570" s="3" t="s">
        <v>4678</v>
      </c>
      <c r="D570">
        <v>24500</v>
      </c>
      <c r="E570">
        <v>245</v>
      </c>
      <c r="F570" t="s">
        <v>8221</v>
      </c>
      <c r="G570" t="s">
        <v>8228</v>
      </c>
      <c r="H570" t="s">
        <v>8250</v>
      </c>
      <c r="I570">
        <v>1452942000</v>
      </c>
      <c r="J570">
        <v>1449785223</v>
      </c>
      <c r="K570" t="b">
        <v>0</v>
      </c>
      <c r="L570">
        <v>5</v>
      </c>
      <c r="M570" t="b">
        <v>0</v>
      </c>
      <c r="N570" t="s">
        <v>8272</v>
      </c>
      <c r="O570" s="9">
        <f t="shared" si="48"/>
        <v>0.01</v>
      </c>
      <c r="P570">
        <f t="shared" si="49"/>
        <v>49</v>
      </c>
      <c r="Q570" t="str">
        <f t="shared" si="50"/>
        <v>technology</v>
      </c>
      <c r="R570" t="str">
        <f t="shared" si="53"/>
        <v>web</v>
      </c>
      <c r="S570" s="10">
        <f t="shared" si="51"/>
        <v>42348.9215625</v>
      </c>
      <c r="T570" s="10">
        <f t="shared" si="52"/>
        <v>42385.458333333328</v>
      </c>
    </row>
    <row r="571" spans="1:20" ht="43.75" x14ac:dyDescent="0.4">
      <c r="A571">
        <v>569</v>
      </c>
      <c r="B571" s="3" t="s">
        <v>570</v>
      </c>
      <c r="C571" s="3" t="s">
        <v>4679</v>
      </c>
      <c r="D571">
        <v>2500</v>
      </c>
      <c r="E571">
        <v>20</v>
      </c>
      <c r="F571" t="s">
        <v>8221</v>
      </c>
      <c r="G571" t="s">
        <v>8229</v>
      </c>
      <c r="H571" t="s">
        <v>8251</v>
      </c>
      <c r="I571">
        <v>1451679612</v>
      </c>
      <c r="J571">
        <v>1449087612</v>
      </c>
      <c r="K571" t="b">
        <v>0</v>
      </c>
      <c r="L571">
        <v>1</v>
      </c>
      <c r="M571" t="b">
        <v>0</v>
      </c>
      <c r="N571" t="s">
        <v>8272</v>
      </c>
      <c r="O571" s="9">
        <f t="shared" si="48"/>
        <v>8.0000000000000002E-3</v>
      </c>
      <c r="P571">
        <f t="shared" si="49"/>
        <v>20</v>
      </c>
      <c r="Q571" t="str">
        <f t="shared" si="50"/>
        <v>technology</v>
      </c>
      <c r="R571" t="str">
        <f t="shared" si="53"/>
        <v>web</v>
      </c>
      <c r="S571" s="10">
        <f t="shared" si="51"/>
        <v>42340.847361111111</v>
      </c>
      <c r="T571" s="10">
        <f t="shared" si="52"/>
        <v>42370.847361111111</v>
      </c>
    </row>
    <row r="572" spans="1:20" ht="29.15" x14ac:dyDescent="0.4">
      <c r="A572">
        <v>570</v>
      </c>
      <c r="B572" s="3" t="s">
        <v>571</v>
      </c>
      <c r="C572" s="3" t="s">
        <v>4680</v>
      </c>
      <c r="D572">
        <v>85000</v>
      </c>
      <c r="E572">
        <v>142</v>
      </c>
      <c r="F572" t="s">
        <v>8221</v>
      </c>
      <c r="G572" t="s">
        <v>8224</v>
      </c>
      <c r="H572" t="s">
        <v>8246</v>
      </c>
      <c r="I572">
        <v>1455822569</v>
      </c>
      <c r="J572">
        <v>1453230569</v>
      </c>
      <c r="K572" t="b">
        <v>0</v>
      </c>
      <c r="L572">
        <v>1</v>
      </c>
      <c r="M572" t="b">
        <v>0</v>
      </c>
      <c r="N572" t="s">
        <v>8272</v>
      </c>
      <c r="O572" s="9">
        <f t="shared" si="48"/>
        <v>1.6705882352941177E-3</v>
      </c>
      <c r="P572">
        <f t="shared" si="49"/>
        <v>142</v>
      </c>
      <c r="Q572" t="str">
        <f t="shared" si="50"/>
        <v>technology</v>
      </c>
      <c r="R572" t="str">
        <f t="shared" si="53"/>
        <v>web</v>
      </c>
      <c r="S572" s="10">
        <f t="shared" si="51"/>
        <v>42388.798252314817</v>
      </c>
      <c r="T572" s="10">
        <f t="shared" si="52"/>
        <v>42418.798252314817</v>
      </c>
    </row>
    <row r="573" spans="1:20" ht="43.75" x14ac:dyDescent="0.4">
      <c r="A573">
        <v>571</v>
      </c>
      <c r="B573" s="3" t="s">
        <v>572</v>
      </c>
      <c r="C573" s="3" t="s">
        <v>4681</v>
      </c>
      <c r="D573">
        <v>25000</v>
      </c>
      <c r="E573">
        <v>106</v>
      </c>
      <c r="F573" t="s">
        <v>8221</v>
      </c>
      <c r="G573" t="s">
        <v>8224</v>
      </c>
      <c r="H573" t="s">
        <v>8246</v>
      </c>
      <c r="I573">
        <v>1437969540</v>
      </c>
      <c r="J573">
        <v>1436297723</v>
      </c>
      <c r="K573" t="b">
        <v>0</v>
      </c>
      <c r="L573">
        <v>2</v>
      </c>
      <c r="M573" t="b">
        <v>0</v>
      </c>
      <c r="N573" t="s">
        <v>8272</v>
      </c>
      <c r="O573" s="9">
        <f t="shared" si="48"/>
        <v>4.2399999999999998E-3</v>
      </c>
      <c r="P573">
        <f t="shared" si="49"/>
        <v>53</v>
      </c>
      <c r="Q573" t="str">
        <f t="shared" si="50"/>
        <v>technology</v>
      </c>
      <c r="R573" t="str">
        <f t="shared" si="53"/>
        <v>web</v>
      </c>
      <c r="S573" s="10">
        <f t="shared" si="51"/>
        <v>42192.816238425927</v>
      </c>
      <c r="T573" s="10">
        <f t="shared" si="52"/>
        <v>42212.165972222225</v>
      </c>
    </row>
    <row r="574" spans="1:20" ht="43.75" x14ac:dyDescent="0.4">
      <c r="A574">
        <v>572</v>
      </c>
      <c r="B574" s="3" t="s">
        <v>573</v>
      </c>
      <c r="C574" s="3" t="s">
        <v>4682</v>
      </c>
      <c r="D574">
        <v>2500</v>
      </c>
      <c r="E574">
        <v>0</v>
      </c>
      <c r="F574" t="s">
        <v>8221</v>
      </c>
      <c r="G574" t="s">
        <v>8224</v>
      </c>
      <c r="H574" t="s">
        <v>8246</v>
      </c>
      <c r="I574">
        <v>1446660688</v>
      </c>
      <c r="J574">
        <v>1444065088</v>
      </c>
      <c r="K574" t="b">
        <v>0</v>
      </c>
      <c r="L574">
        <v>0</v>
      </c>
      <c r="M574" t="b">
        <v>0</v>
      </c>
      <c r="N574" t="s">
        <v>8272</v>
      </c>
      <c r="O574" s="9">
        <f t="shared" si="48"/>
        <v>0</v>
      </c>
      <c r="P574">
        <f t="shared" si="49"/>
        <v>0</v>
      </c>
      <c r="Q574" t="str">
        <f t="shared" si="50"/>
        <v>technology</v>
      </c>
      <c r="R574" t="str">
        <f t="shared" si="53"/>
        <v>web</v>
      </c>
      <c r="S574" s="10">
        <f t="shared" si="51"/>
        <v>42282.71629629629</v>
      </c>
      <c r="T574" s="10">
        <f t="shared" si="52"/>
        <v>42312.757962962962</v>
      </c>
    </row>
    <row r="575" spans="1:20" ht="58.3" x14ac:dyDescent="0.4">
      <c r="A575">
        <v>573</v>
      </c>
      <c r="B575" s="3" t="s">
        <v>574</v>
      </c>
      <c r="C575" s="3" t="s">
        <v>4683</v>
      </c>
      <c r="D575">
        <v>88888</v>
      </c>
      <c r="E575">
        <v>346</v>
      </c>
      <c r="F575" t="s">
        <v>8221</v>
      </c>
      <c r="G575" t="s">
        <v>8224</v>
      </c>
      <c r="H575" t="s">
        <v>8246</v>
      </c>
      <c r="I575">
        <v>1421543520</v>
      </c>
      <c r="J575">
        <v>1416445931</v>
      </c>
      <c r="K575" t="b">
        <v>0</v>
      </c>
      <c r="L575">
        <v>9</v>
      </c>
      <c r="M575" t="b">
        <v>0</v>
      </c>
      <c r="N575" t="s">
        <v>8272</v>
      </c>
      <c r="O575" s="9">
        <f t="shared" si="48"/>
        <v>3.892538925389254E-3</v>
      </c>
      <c r="P575">
        <f t="shared" si="49"/>
        <v>38.444444444444443</v>
      </c>
      <c r="Q575" t="str">
        <f t="shared" si="50"/>
        <v>technology</v>
      </c>
      <c r="R575" t="str">
        <f t="shared" si="53"/>
        <v>web</v>
      </c>
      <c r="S575" s="10">
        <f t="shared" si="51"/>
        <v>41963.050127314811</v>
      </c>
      <c r="T575" s="10">
        <f t="shared" si="52"/>
        <v>42022.05</v>
      </c>
    </row>
    <row r="576" spans="1:20" ht="43.75" x14ac:dyDescent="0.4">
      <c r="A576">
        <v>574</v>
      </c>
      <c r="B576" s="3" t="s">
        <v>575</v>
      </c>
      <c r="C576" s="3" t="s">
        <v>4684</v>
      </c>
      <c r="D576">
        <v>11180</v>
      </c>
      <c r="E576">
        <v>80</v>
      </c>
      <c r="F576" t="s">
        <v>8221</v>
      </c>
      <c r="G576" t="s">
        <v>8225</v>
      </c>
      <c r="H576" t="s">
        <v>8247</v>
      </c>
      <c r="I576">
        <v>1476873507</v>
      </c>
      <c r="J576">
        <v>1474281507</v>
      </c>
      <c r="K576" t="b">
        <v>0</v>
      </c>
      <c r="L576">
        <v>4</v>
      </c>
      <c r="M576" t="b">
        <v>0</v>
      </c>
      <c r="N576" t="s">
        <v>8272</v>
      </c>
      <c r="O576" s="9">
        <f t="shared" si="48"/>
        <v>7.1556350626118068E-3</v>
      </c>
      <c r="P576">
        <f t="shared" si="49"/>
        <v>20</v>
      </c>
      <c r="Q576" t="str">
        <f t="shared" si="50"/>
        <v>technology</v>
      </c>
      <c r="R576" t="str">
        <f t="shared" si="53"/>
        <v>web</v>
      </c>
      <c r="S576" s="10">
        <f t="shared" si="51"/>
        <v>42632.443368055552</v>
      </c>
      <c r="T576" s="10">
        <f t="shared" si="52"/>
        <v>42662.443368055552</v>
      </c>
    </row>
    <row r="577" spans="1:20" ht="58.3" x14ac:dyDescent="0.4">
      <c r="A577">
        <v>575</v>
      </c>
      <c r="B577" s="3" t="s">
        <v>576</v>
      </c>
      <c r="C577" s="3" t="s">
        <v>4685</v>
      </c>
      <c r="D577">
        <v>60000</v>
      </c>
      <c r="E577">
        <v>259</v>
      </c>
      <c r="F577" t="s">
        <v>8221</v>
      </c>
      <c r="G577" t="s">
        <v>8236</v>
      </c>
      <c r="H577" t="s">
        <v>8249</v>
      </c>
      <c r="I577">
        <v>1434213443</v>
      </c>
      <c r="J577">
        <v>1431621443</v>
      </c>
      <c r="K577" t="b">
        <v>0</v>
      </c>
      <c r="L577">
        <v>4</v>
      </c>
      <c r="M577" t="b">
        <v>0</v>
      </c>
      <c r="N577" t="s">
        <v>8272</v>
      </c>
      <c r="O577" s="9">
        <f t="shared" si="48"/>
        <v>4.3166666666666666E-3</v>
      </c>
      <c r="P577">
        <f t="shared" si="49"/>
        <v>64.75</v>
      </c>
      <c r="Q577" t="str">
        <f t="shared" si="50"/>
        <v>technology</v>
      </c>
      <c r="R577" t="str">
        <f t="shared" si="53"/>
        <v>web</v>
      </c>
      <c r="S577" s="10">
        <f t="shared" si="51"/>
        <v>42138.692627314813</v>
      </c>
      <c r="T577" s="10">
        <f t="shared" si="52"/>
        <v>42168.692627314813</v>
      </c>
    </row>
    <row r="578" spans="1:20" ht="43.75" x14ac:dyDescent="0.4">
      <c r="A578">
        <v>576</v>
      </c>
      <c r="B578" s="3" t="s">
        <v>577</v>
      </c>
      <c r="C578" s="3" t="s">
        <v>4686</v>
      </c>
      <c r="D578">
        <v>80000</v>
      </c>
      <c r="E578">
        <v>1</v>
      </c>
      <c r="F578" t="s">
        <v>8221</v>
      </c>
      <c r="G578" t="s">
        <v>8224</v>
      </c>
      <c r="H578" t="s">
        <v>8246</v>
      </c>
      <c r="I578">
        <v>1427537952</v>
      </c>
      <c r="J578">
        <v>1422357552</v>
      </c>
      <c r="K578" t="b">
        <v>0</v>
      </c>
      <c r="L578">
        <v>1</v>
      </c>
      <c r="M578" t="b">
        <v>0</v>
      </c>
      <c r="N578" t="s">
        <v>8272</v>
      </c>
      <c r="O578" s="9">
        <f t="shared" ref="O578:O641" si="54">E578/D578</f>
        <v>1.2500000000000001E-5</v>
      </c>
      <c r="P578">
        <f t="shared" ref="P578:P641" si="55">IFERROR(E578/L578,0)</f>
        <v>1</v>
      </c>
      <c r="Q578" t="str">
        <f t="shared" ref="Q578:Q641" si="56">LEFT(N578, FIND("/",N578) - 1)</f>
        <v>technology</v>
      </c>
      <c r="R578" t="str">
        <f t="shared" si="53"/>
        <v>web</v>
      </c>
      <c r="S578" s="10">
        <f t="shared" ref="S578:S641" si="57">(((J578/60)/60)/24) + DATE(1970,1,1)</f>
        <v>42031.471666666665</v>
      </c>
      <c r="T578" s="10">
        <f t="shared" ref="T578:T641" si="58">(((I578/60)/60)/24) + DATE(1970,1,1)</f>
        <v>42091.43</v>
      </c>
    </row>
    <row r="579" spans="1:20" ht="43.75" x14ac:dyDescent="0.4">
      <c r="A579">
        <v>577</v>
      </c>
      <c r="B579" s="3" t="s">
        <v>578</v>
      </c>
      <c r="C579" s="3" t="s">
        <v>4687</v>
      </c>
      <c r="D579">
        <v>5000</v>
      </c>
      <c r="E579">
        <v>10</v>
      </c>
      <c r="F579" t="s">
        <v>8221</v>
      </c>
      <c r="G579" t="s">
        <v>8224</v>
      </c>
      <c r="H579" t="s">
        <v>8246</v>
      </c>
      <c r="I579">
        <v>1463753302</v>
      </c>
      <c r="J579">
        <v>1458569302</v>
      </c>
      <c r="K579" t="b">
        <v>0</v>
      </c>
      <c r="L579">
        <v>1</v>
      </c>
      <c r="M579" t="b">
        <v>0</v>
      </c>
      <c r="N579" t="s">
        <v>8272</v>
      </c>
      <c r="O579" s="9">
        <f t="shared" si="54"/>
        <v>2E-3</v>
      </c>
      <c r="P579">
        <f t="shared" si="55"/>
        <v>10</v>
      </c>
      <c r="Q579" t="str">
        <f t="shared" si="56"/>
        <v>technology</v>
      </c>
      <c r="R579" t="str">
        <f t="shared" ref="R579:R642" si="59">RIGHT(N579, LEN(N579) - FIND("/",N579))</f>
        <v>web</v>
      </c>
      <c r="S579" s="10">
        <f t="shared" si="57"/>
        <v>42450.589143518519</v>
      </c>
      <c r="T579" s="10">
        <f t="shared" si="58"/>
        <v>42510.589143518519</v>
      </c>
    </row>
    <row r="580" spans="1:20" ht="29.15" x14ac:dyDescent="0.4">
      <c r="A580">
        <v>578</v>
      </c>
      <c r="B580" s="3" t="s">
        <v>579</v>
      </c>
      <c r="C580" s="3" t="s">
        <v>4688</v>
      </c>
      <c r="D580">
        <v>125000</v>
      </c>
      <c r="E580">
        <v>14</v>
      </c>
      <c r="F580" t="s">
        <v>8221</v>
      </c>
      <c r="G580" t="s">
        <v>8225</v>
      </c>
      <c r="H580" t="s">
        <v>8247</v>
      </c>
      <c r="I580">
        <v>1441633993</v>
      </c>
      <c r="J580">
        <v>1439560393</v>
      </c>
      <c r="K580" t="b">
        <v>0</v>
      </c>
      <c r="L580">
        <v>7</v>
      </c>
      <c r="M580" t="b">
        <v>0</v>
      </c>
      <c r="N580" t="s">
        <v>8272</v>
      </c>
      <c r="O580" s="9">
        <f t="shared" si="54"/>
        <v>1.12E-4</v>
      </c>
      <c r="P580">
        <f t="shared" si="55"/>
        <v>2</v>
      </c>
      <c r="Q580" t="str">
        <f t="shared" si="56"/>
        <v>technology</v>
      </c>
      <c r="R580" t="str">
        <f t="shared" si="59"/>
        <v>web</v>
      </c>
      <c r="S580" s="10">
        <f t="shared" si="57"/>
        <v>42230.578622685185</v>
      </c>
      <c r="T580" s="10">
        <f t="shared" si="58"/>
        <v>42254.578622685185</v>
      </c>
    </row>
    <row r="581" spans="1:20" ht="29.15" x14ac:dyDescent="0.4">
      <c r="A581">
        <v>579</v>
      </c>
      <c r="B581" s="3" t="s">
        <v>580</v>
      </c>
      <c r="C581" s="3" t="s">
        <v>4689</v>
      </c>
      <c r="D581">
        <v>12000</v>
      </c>
      <c r="E581">
        <v>175</v>
      </c>
      <c r="F581" t="s">
        <v>8221</v>
      </c>
      <c r="G581" t="s">
        <v>8224</v>
      </c>
      <c r="H581" t="s">
        <v>8246</v>
      </c>
      <c r="I581">
        <v>1419539223</v>
      </c>
      <c r="J581">
        <v>1416947223</v>
      </c>
      <c r="K581" t="b">
        <v>0</v>
      </c>
      <c r="L581">
        <v>5</v>
      </c>
      <c r="M581" t="b">
        <v>0</v>
      </c>
      <c r="N581" t="s">
        <v>8272</v>
      </c>
      <c r="O581" s="9">
        <f t="shared" si="54"/>
        <v>1.4583333333333334E-2</v>
      </c>
      <c r="P581">
        <f t="shared" si="55"/>
        <v>35</v>
      </c>
      <c r="Q581" t="str">
        <f t="shared" si="56"/>
        <v>technology</v>
      </c>
      <c r="R581" t="str">
        <f t="shared" si="59"/>
        <v>web</v>
      </c>
      <c r="S581" s="10">
        <f t="shared" si="57"/>
        <v>41968.852118055554</v>
      </c>
      <c r="T581" s="10">
        <f t="shared" si="58"/>
        <v>41998.852118055554</v>
      </c>
    </row>
    <row r="582" spans="1:20" ht="43.75" x14ac:dyDescent="0.4">
      <c r="A582">
        <v>580</v>
      </c>
      <c r="B582" s="3" t="s">
        <v>581</v>
      </c>
      <c r="C582" s="3" t="s">
        <v>4690</v>
      </c>
      <c r="D582">
        <v>3000</v>
      </c>
      <c r="E582">
        <v>1</v>
      </c>
      <c r="F582" t="s">
        <v>8221</v>
      </c>
      <c r="G582" t="s">
        <v>8224</v>
      </c>
      <c r="H582" t="s">
        <v>8246</v>
      </c>
      <c r="I582">
        <v>1474580867</v>
      </c>
      <c r="J582">
        <v>1471988867</v>
      </c>
      <c r="K582" t="b">
        <v>0</v>
      </c>
      <c r="L582">
        <v>1</v>
      </c>
      <c r="M582" t="b">
        <v>0</v>
      </c>
      <c r="N582" t="s">
        <v>8272</v>
      </c>
      <c r="O582" s="9">
        <f t="shared" si="54"/>
        <v>3.3333333333333332E-4</v>
      </c>
      <c r="P582">
        <f t="shared" si="55"/>
        <v>1</v>
      </c>
      <c r="Q582" t="str">
        <f t="shared" si="56"/>
        <v>technology</v>
      </c>
      <c r="R582" t="str">
        <f t="shared" si="59"/>
        <v>web</v>
      </c>
      <c r="S582" s="10">
        <f t="shared" si="57"/>
        <v>42605.908182870371</v>
      </c>
      <c r="T582" s="10">
        <f t="shared" si="58"/>
        <v>42635.908182870371</v>
      </c>
    </row>
    <row r="583" spans="1:20" ht="43.75" x14ac:dyDescent="0.4">
      <c r="A583">
        <v>581</v>
      </c>
      <c r="B583" s="3" t="s">
        <v>582</v>
      </c>
      <c r="C583" s="3" t="s">
        <v>4691</v>
      </c>
      <c r="D583">
        <v>400</v>
      </c>
      <c r="E583">
        <v>0</v>
      </c>
      <c r="F583" t="s">
        <v>8221</v>
      </c>
      <c r="G583" t="s">
        <v>8224</v>
      </c>
      <c r="H583" t="s">
        <v>8246</v>
      </c>
      <c r="I583">
        <v>1438474704</v>
      </c>
      <c r="J583">
        <v>1435882704</v>
      </c>
      <c r="K583" t="b">
        <v>0</v>
      </c>
      <c r="L583">
        <v>0</v>
      </c>
      <c r="M583" t="b">
        <v>0</v>
      </c>
      <c r="N583" t="s">
        <v>8272</v>
      </c>
      <c r="O583" s="9">
        <f t="shared" si="54"/>
        <v>0</v>
      </c>
      <c r="P583">
        <f t="shared" si="55"/>
        <v>0</v>
      </c>
      <c r="Q583" t="str">
        <f t="shared" si="56"/>
        <v>technology</v>
      </c>
      <c r="R583" t="str">
        <f t="shared" si="59"/>
        <v>web</v>
      </c>
      <c r="S583" s="10">
        <f t="shared" si="57"/>
        <v>42188.012777777782</v>
      </c>
      <c r="T583" s="10">
        <f t="shared" si="58"/>
        <v>42218.012777777782</v>
      </c>
    </row>
    <row r="584" spans="1:20" ht="43.75" x14ac:dyDescent="0.4">
      <c r="A584">
        <v>582</v>
      </c>
      <c r="B584" s="3" t="s">
        <v>583</v>
      </c>
      <c r="C584" s="3" t="s">
        <v>4692</v>
      </c>
      <c r="D584">
        <v>100000</v>
      </c>
      <c r="E584">
        <v>0</v>
      </c>
      <c r="F584" t="s">
        <v>8221</v>
      </c>
      <c r="G584" t="s">
        <v>8224</v>
      </c>
      <c r="H584" t="s">
        <v>8246</v>
      </c>
      <c r="I584">
        <v>1426442400</v>
      </c>
      <c r="J584">
        <v>1424454319</v>
      </c>
      <c r="K584" t="b">
        <v>0</v>
      </c>
      <c r="L584">
        <v>0</v>
      </c>
      <c r="M584" t="b">
        <v>0</v>
      </c>
      <c r="N584" t="s">
        <v>8272</v>
      </c>
      <c r="O584" s="9">
        <f t="shared" si="54"/>
        <v>0</v>
      </c>
      <c r="P584">
        <f t="shared" si="55"/>
        <v>0</v>
      </c>
      <c r="Q584" t="str">
        <f t="shared" si="56"/>
        <v>technology</v>
      </c>
      <c r="R584" t="str">
        <f t="shared" si="59"/>
        <v>web</v>
      </c>
      <c r="S584" s="10">
        <f t="shared" si="57"/>
        <v>42055.739803240736</v>
      </c>
      <c r="T584" s="10">
        <f t="shared" si="58"/>
        <v>42078.75</v>
      </c>
    </row>
    <row r="585" spans="1:20" ht="43.75" x14ac:dyDescent="0.4">
      <c r="A585">
        <v>583</v>
      </c>
      <c r="B585" s="3" t="s">
        <v>584</v>
      </c>
      <c r="C585" s="3" t="s">
        <v>4693</v>
      </c>
      <c r="D585">
        <v>9000</v>
      </c>
      <c r="E585">
        <v>1</v>
      </c>
      <c r="F585" t="s">
        <v>8221</v>
      </c>
      <c r="G585" t="s">
        <v>8224</v>
      </c>
      <c r="H585" t="s">
        <v>8246</v>
      </c>
      <c r="I585">
        <v>1426800687</v>
      </c>
      <c r="J585">
        <v>1424212287</v>
      </c>
      <c r="K585" t="b">
        <v>0</v>
      </c>
      <c r="L585">
        <v>1</v>
      </c>
      <c r="M585" t="b">
        <v>0</v>
      </c>
      <c r="N585" t="s">
        <v>8272</v>
      </c>
      <c r="O585" s="9">
        <f t="shared" si="54"/>
        <v>1.1111111111111112E-4</v>
      </c>
      <c r="P585">
        <f t="shared" si="55"/>
        <v>1</v>
      </c>
      <c r="Q585" t="str">
        <f t="shared" si="56"/>
        <v>technology</v>
      </c>
      <c r="R585" t="str">
        <f t="shared" si="59"/>
        <v>web</v>
      </c>
      <c r="S585" s="10">
        <f t="shared" si="57"/>
        <v>42052.93850694444</v>
      </c>
      <c r="T585" s="10">
        <f t="shared" si="58"/>
        <v>42082.896840277783</v>
      </c>
    </row>
    <row r="586" spans="1:20" ht="43.75" x14ac:dyDescent="0.4">
      <c r="A586">
        <v>584</v>
      </c>
      <c r="B586" s="3" t="s">
        <v>585</v>
      </c>
      <c r="C586" s="3" t="s">
        <v>4694</v>
      </c>
      <c r="D586">
        <v>1000</v>
      </c>
      <c r="E586">
        <v>10</v>
      </c>
      <c r="F586" t="s">
        <v>8221</v>
      </c>
      <c r="G586" t="s">
        <v>8224</v>
      </c>
      <c r="H586" t="s">
        <v>8246</v>
      </c>
      <c r="I586">
        <v>1426522316</v>
      </c>
      <c r="J586">
        <v>1423933916</v>
      </c>
      <c r="K586" t="b">
        <v>0</v>
      </c>
      <c r="L586">
        <v>2</v>
      </c>
      <c r="M586" t="b">
        <v>0</v>
      </c>
      <c r="N586" t="s">
        <v>8272</v>
      </c>
      <c r="O586" s="9">
        <f t="shared" si="54"/>
        <v>0.01</v>
      </c>
      <c r="P586">
        <f t="shared" si="55"/>
        <v>5</v>
      </c>
      <c r="Q586" t="str">
        <f t="shared" si="56"/>
        <v>technology</v>
      </c>
      <c r="R586" t="str">
        <f t="shared" si="59"/>
        <v>web</v>
      </c>
      <c r="S586" s="10">
        <f t="shared" si="57"/>
        <v>42049.716620370367</v>
      </c>
      <c r="T586" s="10">
        <f t="shared" si="58"/>
        <v>42079.674953703703</v>
      </c>
    </row>
    <row r="587" spans="1:20" ht="43.75" x14ac:dyDescent="0.4">
      <c r="A587">
        <v>585</v>
      </c>
      <c r="B587" s="3" t="s">
        <v>586</v>
      </c>
      <c r="C587" s="3" t="s">
        <v>4695</v>
      </c>
      <c r="D587">
        <v>9000</v>
      </c>
      <c r="E587">
        <v>0</v>
      </c>
      <c r="F587" t="s">
        <v>8221</v>
      </c>
      <c r="G587" t="s">
        <v>8225</v>
      </c>
      <c r="H587" t="s">
        <v>8247</v>
      </c>
      <c r="I587">
        <v>1448928000</v>
      </c>
      <c r="J587">
        <v>1444123377</v>
      </c>
      <c r="K587" t="b">
        <v>0</v>
      </c>
      <c r="L587">
        <v>0</v>
      </c>
      <c r="M587" t="b">
        <v>0</v>
      </c>
      <c r="N587" t="s">
        <v>8272</v>
      </c>
      <c r="O587" s="9">
        <f t="shared" si="54"/>
        <v>0</v>
      </c>
      <c r="P587">
        <f t="shared" si="55"/>
        <v>0</v>
      </c>
      <c r="Q587" t="str">
        <f t="shared" si="56"/>
        <v>technology</v>
      </c>
      <c r="R587" t="str">
        <f t="shared" si="59"/>
        <v>web</v>
      </c>
      <c r="S587" s="10">
        <f t="shared" si="57"/>
        <v>42283.3909375</v>
      </c>
      <c r="T587" s="10">
        <f t="shared" si="58"/>
        <v>42339</v>
      </c>
    </row>
    <row r="588" spans="1:20" ht="43.75" x14ac:dyDescent="0.4">
      <c r="A588">
        <v>586</v>
      </c>
      <c r="B588" s="3" t="s">
        <v>587</v>
      </c>
      <c r="C588" s="3" t="s">
        <v>4696</v>
      </c>
      <c r="D588">
        <v>10000</v>
      </c>
      <c r="E588">
        <v>56</v>
      </c>
      <c r="F588" t="s">
        <v>8221</v>
      </c>
      <c r="G588" t="s">
        <v>8224</v>
      </c>
      <c r="H588" t="s">
        <v>8246</v>
      </c>
      <c r="I588">
        <v>1424032207</v>
      </c>
      <c r="J588">
        <v>1421440207</v>
      </c>
      <c r="K588" t="b">
        <v>0</v>
      </c>
      <c r="L588">
        <v>4</v>
      </c>
      <c r="M588" t="b">
        <v>0</v>
      </c>
      <c r="N588" t="s">
        <v>8272</v>
      </c>
      <c r="O588" s="9">
        <f t="shared" si="54"/>
        <v>5.5999999999999999E-3</v>
      </c>
      <c r="P588">
        <f t="shared" si="55"/>
        <v>14</v>
      </c>
      <c r="Q588" t="str">
        <f t="shared" si="56"/>
        <v>technology</v>
      </c>
      <c r="R588" t="str">
        <f t="shared" si="59"/>
        <v>web</v>
      </c>
      <c r="S588" s="10">
        <f t="shared" si="57"/>
        <v>42020.854247685187</v>
      </c>
      <c r="T588" s="10">
        <f t="shared" si="58"/>
        <v>42050.854247685187</v>
      </c>
    </row>
    <row r="589" spans="1:20" ht="72.900000000000006" x14ac:dyDescent="0.4">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9">
        <f t="shared" si="54"/>
        <v>9.0833333333333335E-2</v>
      </c>
      <c r="P589">
        <f t="shared" si="55"/>
        <v>389.28571428571428</v>
      </c>
      <c r="Q589" t="str">
        <f t="shared" si="56"/>
        <v>technology</v>
      </c>
      <c r="R589" t="str">
        <f t="shared" si="59"/>
        <v>web</v>
      </c>
      <c r="S589" s="10">
        <f t="shared" si="57"/>
        <v>42080.757326388892</v>
      </c>
      <c r="T589" s="10">
        <f t="shared" si="58"/>
        <v>42110.757326388892</v>
      </c>
    </row>
    <row r="590" spans="1:20" ht="43.75" x14ac:dyDescent="0.4">
      <c r="A590">
        <v>588</v>
      </c>
      <c r="B590" s="3" t="s">
        <v>589</v>
      </c>
      <c r="C590" s="3" t="s">
        <v>4698</v>
      </c>
      <c r="D590">
        <v>9000</v>
      </c>
      <c r="E590">
        <v>301</v>
      </c>
      <c r="F590" t="s">
        <v>8221</v>
      </c>
      <c r="G590" t="s">
        <v>8237</v>
      </c>
      <c r="H590" t="s">
        <v>8249</v>
      </c>
      <c r="I590">
        <v>1479410886</v>
      </c>
      <c r="J590">
        <v>1474223286</v>
      </c>
      <c r="K590" t="b">
        <v>0</v>
      </c>
      <c r="L590">
        <v>2</v>
      </c>
      <c r="M590" t="b">
        <v>0</v>
      </c>
      <c r="N590" t="s">
        <v>8272</v>
      </c>
      <c r="O590" s="9">
        <f t="shared" si="54"/>
        <v>3.3444444444444443E-2</v>
      </c>
      <c r="P590">
        <f t="shared" si="55"/>
        <v>150.5</v>
      </c>
      <c r="Q590" t="str">
        <f t="shared" si="56"/>
        <v>technology</v>
      </c>
      <c r="R590" t="str">
        <f t="shared" si="59"/>
        <v>web</v>
      </c>
      <c r="S590" s="10">
        <f t="shared" si="57"/>
        <v>42631.769513888896</v>
      </c>
      <c r="T590" s="10">
        <f t="shared" si="58"/>
        <v>42691.811180555553</v>
      </c>
    </row>
    <row r="591" spans="1:20" x14ac:dyDescent="0.4">
      <c r="A591">
        <v>589</v>
      </c>
      <c r="B591" s="3" t="s">
        <v>590</v>
      </c>
      <c r="C591" s="3" t="s">
        <v>4699</v>
      </c>
      <c r="D591">
        <v>7500</v>
      </c>
      <c r="E591">
        <v>1</v>
      </c>
      <c r="F591" t="s">
        <v>8221</v>
      </c>
      <c r="G591" t="s">
        <v>8224</v>
      </c>
      <c r="H591" t="s">
        <v>8246</v>
      </c>
      <c r="I591">
        <v>1436366699</v>
      </c>
      <c r="J591">
        <v>1435070699</v>
      </c>
      <c r="K591" t="b">
        <v>0</v>
      </c>
      <c r="L591">
        <v>1</v>
      </c>
      <c r="M591" t="b">
        <v>0</v>
      </c>
      <c r="N591" t="s">
        <v>8272</v>
      </c>
      <c r="O591" s="9">
        <f t="shared" si="54"/>
        <v>1.3333333333333334E-4</v>
      </c>
      <c r="P591">
        <f t="shared" si="55"/>
        <v>1</v>
      </c>
      <c r="Q591" t="str">
        <f t="shared" si="56"/>
        <v>technology</v>
      </c>
      <c r="R591" t="str">
        <f t="shared" si="59"/>
        <v>web</v>
      </c>
      <c r="S591" s="10">
        <f t="shared" si="57"/>
        <v>42178.614571759259</v>
      </c>
      <c r="T591" s="10">
        <f t="shared" si="58"/>
        <v>42193.614571759259</v>
      </c>
    </row>
    <row r="592" spans="1:20" ht="58.3" x14ac:dyDescent="0.4">
      <c r="A592">
        <v>590</v>
      </c>
      <c r="B592" s="3" t="s">
        <v>591</v>
      </c>
      <c r="C592" s="3" t="s">
        <v>4700</v>
      </c>
      <c r="D592">
        <v>5000</v>
      </c>
      <c r="E592">
        <v>223</v>
      </c>
      <c r="F592" t="s">
        <v>8221</v>
      </c>
      <c r="G592" t="s">
        <v>8225</v>
      </c>
      <c r="H592" t="s">
        <v>8247</v>
      </c>
      <c r="I592">
        <v>1454936460</v>
      </c>
      <c r="J592">
        <v>1452259131</v>
      </c>
      <c r="K592" t="b">
        <v>0</v>
      </c>
      <c r="L592">
        <v>9</v>
      </c>
      <c r="M592" t="b">
        <v>0</v>
      </c>
      <c r="N592" t="s">
        <v>8272</v>
      </c>
      <c r="O592" s="9">
        <f t="shared" si="54"/>
        <v>4.4600000000000001E-2</v>
      </c>
      <c r="P592">
        <f t="shared" si="55"/>
        <v>24.777777777777779</v>
      </c>
      <c r="Q592" t="str">
        <f t="shared" si="56"/>
        <v>technology</v>
      </c>
      <c r="R592" t="str">
        <f t="shared" si="59"/>
        <v>web</v>
      </c>
      <c r="S592" s="10">
        <f t="shared" si="57"/>
        <v>42377.554756944446</v>
      </c>
      <c r="T592" s="10">
        <f t="shared" si="58"/>
        <v>42408.542361111111</v>
      </c>
    </row>
    <row r="593" spans="1:20" ht="43.75" x14ac:dyDescent="0.4">
      <c r="A593">
        <v>591</v>
      </c>
      <c r="B593" s="3" t="s">
        <v>592</v>
      </c>
      <c r="C593" s="3" t="s">
        <v>4701</v>
      </c>
      <c r="D593">
        <v>100000</v>
      </c>
      <c r="E593">
        <v>61</v>
      </c>
      <c r="F593" t="s">
        <v>8221</v>
      </c>
      <c r="G593" t="s">
        <v>8224</v>
      </c>
      <c r="H593" t="s">
        <v>8246</v>
      </c>
      <c r="I593">
        <v>1437570130</v>
      </c>
      <c r="J593">
        <v>1434978130</v>
      </c>
      <c r="K593" t="b">
        <v>0</v>
      </c>
      <c r="L593">
        <v>2</v>
      </c>
      <c r="M593" t="b">
        <v>0</v>
      </c>
      <c r="N593" t="s">
        <v>8272</v>
      </c>
      <c r="O593" s="9">
        <f t="shared" si="54"/>
        <v>6.0999999999999997E-4</v>
      </c>
      <c r="P593">
        <f t="shared" si="55"/>
        <v>30.5</v>
      </c>
      <c r="Q593" t="str">
        <f t="shared" si="56"/>
        <v>technology</v>
      </c>
      <c r="R593" t="str">
        <f t="shared" si="59"/>
        <v>web</v>
      </c>
      <c r="S593" s="10">
        <f t="shared" si="57"/>
        <v>42177.543171296296</v>
      </c>
      <c r="T593" s="10">
        <f t="shared" si="58"/>
        <v>42207.543171296296</v>
      </c>
    </row>
    <row r="594" spans="1:20" ht="43.75" x14ac:dyDescent="0.4">
      <c r="A594">
        <v>592</v>
      </c>
      <c r="B594" s="3" t="s">
        <v>593</v>
      </c>
      <c r="C594" s="3" t="s">
        <v>4702</v>
      </c>
      <c r="D594">
        <v>7500</v>
      </c>
      <c r="E594">
        <v>250</v>
      </c>
      <c r="F594" t="s">
        <v>8221</v>
      </c>
      <c r="G594" t="s">
        <v>8224</v>
      </c>
      <c r="H594" t="s">
        <v>8246</v>
      </c>
      <c r="I594">
        <v>1417584860</v>
      </c>
      <c r="J594">
        <v>1414992860</v>
      </c>
      <c r="K594" t="b">
        <v>0</v>
      </c>
      <c r="L594">
        <v>1</v>
      </c>
      <c r="M594" t="b">
        <v>0</v>
      </c>
      <c r="N594" t="s">
        <v>8272</v>
      </c>
      <c r="O594" s="9">
        <f t="shared" si="54"/>
        <v>3.3333333333333333E-2</v>
      </c>
      <c r="P594">
        <f t="shared" si="55"/>
        <v>250</v>
      </c>
      <c r="Q594" t="str">
        <f t="shared" si="56"/>
        <v>technology</v>
      </c>
      <c r="R594" t="str">
        <f t="shared" si="59"/>
        <v>web</v>
      </c>
      <c r="S594" s="10">
        <f t="shared" si="57"/>
        <v>41946.232175925928</v>
      </c>
      <c r="T594" s="10">
        <f t="shared" si="58"/>
        <v>41976.232175925921</v>
      </c>
    </row>
    <row r="595" spans="1:20" ht="58.3" x14ac:dyDescent="0.4">
      <c r="A595">
        <v>593</v>
      </c>
      <c r="B595" s="3" t="s">
        <v>594</v>
      </c>
      <c r="C595" s="3" t="s">
        <v>4703</v>
      </c>
      <c r="D595">
        <v>500</v>
      </c>
      <c r="E595">
        <v>115</v>
      </c>
      <c r="F595" t="s">
        <v>8221</v>
      </c>
      <c r="G595" t="s">
        <v>8225</v>
      </c>
      <c r="H595" t="s">
        <v>8247</v>
      </c>
      <c r="I595">
        <v>1428333345</v>
      </c>
      <c r="J595">
        <v>1425744945</v>
      </c>
      <c r="K595" t="b">
        <v>0</v>
      </c>
      <c r="L595">
        <v>7</v>
      </c>
      <c r="M595" t="b">
        <v>0</v>
      </c>
      <c r="N595" t="s">
        <v>8272</v>
      </c>
      <c r="O595" s="9">
        <f t="shared" si="54"/>
        <v>0.23</v>
      </c>
      <c r="P595">
        <f t="shared" si="55"/>
        <v>16.428571428571427</v>
      </c>
      <c r="Q595" t="str">
        <f t="shared" si="56"/>
        <v>technology</v>
      </c>
      <c r="R595" t="str">
        <f t="shared" si="59"/>
        <v>web</v>
      </c>
      <c r="S595" s="10">
        <f t="shared" si="57"/>
        <v>42070.677604166667</v>
      </c>
      <c r="T595" s="10">
        <f t="shared" si="58"/>
        <v>42100.635937500003</v>
      </c>
    </row>
    <row r="596" spans="1:20" ht="29.15" x14ac:dyDescent="0.4">
      <c r="A596">
        <v>594</v>
      </c>
      <c r="B596" s="3" t="s">
        <v>595</v>
      </c>
      <c r="C596" s="3" t="s">
        <v>4704</v>
      </c>
      <c r="D596">
        <v>25000</v>
      </c>
      <c r="E596">
        <v>26</v>
      </c>
      <c r="F596" t="s">
        <v>8221</v>
      </c>
      <c r="G596" t="s">
        <v>8224</v>
      </c>
      <c r="H596" t="s">
        <v>8246</v>
      </c>
      <c r="I596">
        <v>1460832206</v>
      </c>
      <c r="J596">
        <v>1458240206</v>
      </c>
      <c r="K596" t="b">
        <v>0</v>
      </c>
      <c r="L596">
        <v>2</v>
      </c>
      <c r="M596" t="b">
        <v>0</v>
      </c>
      <c r="N596" t="s">
        <v>8272</v>
      </c>
      <c r="O596" s="9">
        <f t="shared" si="54"/>
        <v>1.0399999999999999E-3</v>
      </c>
      <c r="P596">
        <f t="shared" si="55"/>
        <v>13</v>
      </c>
      <c r="Q596" t="str">
        <f t="shared" si="56"/>
        <v>technology</v>
      </c>
      <c r="R596" t="str">
        <f t="shared" si="59"/>
        <v>web</v>
      </c>
      <c r="S596" s="10">
        <f t="shared" si="57"/>
        <v>42446.780162037037</v>
      </c>
      <c r="T596" s="10">
        <f t="shared" si="58"/>
        <v>42476.780162037037</v>
      </c>
    </row>
    <row r="597" spans="1:20" ht="43.75" x14ac:dyDescent="0.4">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9">
        <f t="shared" si="54"/>
        <v>4.2599999999999999E-3</v>
      </c>
      <c r="P597">
        <f t="shared" si="55"/>
        <v>53.25</v>
      </c>
      <c r="Q597" t="str">
        <f t="shared" si="56"/>
        <v>technology</v>
      </c>
      <c r="R597" t="str">
        <f t="shared" si="59"/>
        <v>web</v>
      </c>
      <c r="S597" s="10">
        <f t="shared" si="57"/>
        <v>42083.069884259254</v>
      </c>
      <c r="T597" s="10">
        <f t="shared" si="58"/>
        <v>42128.069884259254</v>
      </c>
    </row>
    <row r="598" spans="1:20" ht="43.75" x14ac:dyDescent="0.4">
      <c r="A598">
        <v>596</v>
      </c>
      <c r="B598" s="3" t="s">
        <v>597</v>
      </c>
      <c r="C598" s="3" t="s">
        <v>4706</v>
      </c>
      <c r="D598">
        <v>20000</v>
      </c>
      <c r="E598">
        <v>6</v>
      </c>
      <c r="F598" t="s">
        <v>8221</v>
      </c>
      <c r="G598" t="s">
        <v>8224</v>
      </c>
      <c r="H598" t="s">
        <v>8246</v>
      </c>
      <c r="I598">
        <v>1478122292</v>
      </c>
      <c r="J598">
        <v>1475530292</v>
      </c>
      <c r="K598" t="b">
        <v>0</v>
      </c>
      <c r="L598">
        <v>2</v>
      </c>
      <c r="M598" t="b">
        <v>0</v>
      </c>
      <c r="N598" t="s">
        <v>8272</v>
      </c>
      <c r="O598" s="9">
        <f t="shared" si="54"/>
        <v>2.9999999999999997E-4</v>
      </c>
      <c r="P598">
        <f t="shared" si="55"/>
        <v>3</v>
      </c>
      <c r="Q598" t="str">
        <f t="shared" si="56"/>
        <v>technology</v>
      </c>
      <c r="R598" t="str">
        <f t="shared" si="59"/>
        <v>web</v>
      </c>
      <c r="S598" s="10">
        <f t="shared" si="57"/>
        <v>42646.896898148145</v>
      </c>
      <c r="T598" s="10">
        <f t="shared" si="58"/>
        <v>42676.896898148145</v>
      </c>
    </row>
    <row r="599" spans="1:20" ht="43.75" x14ac:dyDescent="0.4">
      <c r="A599">
        <v>597</v>
      </c>
      <c r="B599" s="3" t="s">
        <v>598</v>
      </c>
      <c r="C599" s="3" t="s">
        <v>4707</v>
      </c>
      <c r="D599">
        <v>7500</v>
      </c>
      <c r="E599">
        <v>20</v>
      </c>
      <c r="F599" t="s">
        <v>8221</v>
      </c>
      <c r="G599" t="s">
        <v>8224</v>
      </c>
      <c r="H599" t="s">
        <v>8246</v>
      </c>
      <c r="I599">
        <v>1469980800</v>
      </c>
      <c r="J599">
        <v>1466787335</v>
      </c>
      <c r="K599" t="b">
        <v>0</v>
      </c>
      <c r="L599">
        <v>2</v>
      </c>
      <c r="M599" t="b">
        <v>0</v>
      </c>
      <c r="N599" t="s">
        <v>8272</v>
      </c>
      <c r="O599" s="9">
        <f t="shared" si="54"/>
        <v>2.6666666666666666E-3</v>
      </c>
      <c r="P599">
        <f t="shared" si="55"/>
        <v>10</v>
      </c>
      <c r="Q599" t="str">
        <f t="shared" si="56"/>
        <v>technology</v>
      </c>
      <c r="R599" t="str">
        <f t="shared" si="59"/>
        <v>web</v>
      </c>
      <c r="S599" s="10">
        <f t="shared" si="57"/>
        <v>42545.705266203702</v>
      </c>
      <c r="T599" s="10">
        <f t="shared" si="58"/>
        <v>42582.666666666672</v>
      </c>
    </row>
    <row r="600" spans="1:20" ht="29.15" x14ac:dyDescent="0.4">
      <c r="A600">
        <v>598</v>
      </c>
      <c r="B600" s="3" t="s">
        <v>599</v>
      </c>
      <c r="C600" s="3" t="s">
        <v>4708</v>
      </c>
      <c r="D600">
        <v>2500</v>
      </c>
      <c r="E600">
        <v>850</v>
      </c>
      <c r="F600" t="s">
        <v>8221</v>
      </c>
      <c r="G600" t="s">
        <v>8224</v>
      </c>
      <c r="H600" t="s">
        <v>8246</v>
      </c>
      <c r="I600">
        <v>1417737781</v>
      </c>
      <c r="J600">
        <v>1415145781</v>
      </c>
      <c r="K600" t="b">
        <v>0</v>
      </c>
      <c r="L600">
        <v>7</v>
      </c>
      <c r="M600" t="b">
        <v>0</v>
      </c>
      <c r="N600" t="s">
        <v>8272</v>
      </c>
      <c r="O600" s="9">
        <f t="shared" si="54"/>
        <v>0.34</v>
      </c>
      <c r="P600">
        <f t="shared" si="55"/>
        <v>121.42857142857143</v>
      </c>
      <c r="Q600" t="str">
        <f t="shared" si="56"/>
        <v>technology</v>
      </c>
      <c r="R600" t="str">
        <f t="shared" si="59"/>
        <v>web</v>
      </c>
      <c r="S600" s="10">
        <f t="shared" si="57"/>
        <v>41948.00209490741</v>
      </c>
      <c r="T600" s="10">
        <f t="shared" si="58"/>
        <v>41978.00209490741</v>
      </c>
    </row>
    <row r="601" spans="1:20" ht="58.3" x14ac:dyDescent="0.4">
      <c r="A601">
        <v>599</v>
      </c>
      <c r="B601" s="3" t="s">
        <v>600</v>
      </c>
      <c r="C601" s="3" t="s">
        <v>4709</v>
      </c>
      <c r="D601">
        <v>50000</v>
      </c>
      <c r="E601">
        <v>31</v>
      </c>
      <c r="F601" t="s">
        <v>8221</v>
      </c>
      <c r="G601" t="s">
        <v>8224</v>
      </c>
      <c r="H601" t="s">
        <v>8246</v>
      </c>
      <c r="I601">
        <v>1425827760</v>
      </c>
      <c r="J601">
        <v>1423769402</v>
      </c>
      <c r="K601" t="b">
        <v>0</v>
      </c>
      <c r="L601">
        <v>2</v>
      </c>
      <c r="M601" t="b">
        <v>0</v>
      </c>
      <c r="N601" t="s">
        <v>8272</v>
      </c>
      <c r="O601" s="9">
        <f t="shared" si="54"/>
        <v>6.2E-4</v>
      </c>
      <c r="P601">
        <f t="shared" si="55"/>
        <v>15.5</v>
      </c>
      <c r="Q601" t="str">
        <f t="shared" si="56"/>
        <v>technology</v>
      </c>
      <c r="R601" t="str">
        <f t="shared" si="59"/>
        <v>web</v>
      </c>
      <c r="S601" s="10">
        <f t="shared" si="57"/>
        <v>42047.812523148154</v>
      </c>
      <c r="T601" s="10">
        <f t="shared" si="58"/>
        <v>42071.636111111111</v>
      </c>
    </row>
    <row r="602" spans="1:20" ht="29.15" x14ac:dyDescent="0.4">
      <c r="A602">
        <v>600</v>
      </c>
      <c r="B602" s="3" t="s">
        <v>601</v>
      </c>
      <c r="C602" s="3" t="s">
        <v>4710</v>
      </c>
      <c r="D602">
        <v>5000</v>
      </c>
      <c r="E602">
        <v>100</v>
      </c>
      <c r="F602" t="s">
        <v>8220</v>
      </c>
      <c r="G602" t="s">
        <v>8224</v>
      </c>
      <c r="H602" t="s">
        <v>8246</v>
      </c>
      <c r="I602">
        <v>1431198562</v>
      </c>
      <c r="J602">
        <v>1426014562</v>
      </c>
      <c r="K602" t="b">
        <v>0</v>
      </c>
      <c r="L602">
        <v>1</v>
      </c>
      <c r="M602" t="b">
        <v>0</v>
      </c>
      <c r="N602" t="s">
        <v>8272</v>
      </c>
      <c r="O602" s="9">
        <f t="shared" si="54"/>
        <v>0.02</v>
      </c>
      <c r="P602">
        <f t="shared" si="55"/>
        <v>100</v>
      </c>
      <c r="Q602" t="str">
        <f t="shared" si="56"/>
        <v>technology</v>
      </c>
      <c r="R602" t="str">
        <f t="shared" si="59"/>
        <v>web</v>
      </c>
      <c r="S602" s="10">
        <f t="shared" si="57"/>
        <v>42073.798171296294</v>
      </c>
      <c r="T602" s="10">
        <f t="shared" si="58"/>
        <v>42133.798171296294</v>
      </c>
    </row>
    <row r="603" spans="1:20" ht="43.75" x14ac:dyDescent="0.4">
      <c r="A603">
        <v>601</v>
      </c>
      <c r="B603" s="3" t="s">
        <v>602</v>
      </c>
      <c r="C603" s="3" t="s">
        <v>4711</v>
      </c>
      <c r="D603">
        <v>10000</v>
      </c>
      <c r="E603">
        <v>140</v>
      </c>
      <c r="F603" t="s">
        <v>8220</v>
      </c>
      <c r="G603" t="s">
        <v>8229</v>
      </c>
      <c r="H603" t="s">
        <v>8251</v>
      </c>
      <c r="I603">
        <v>1419626139</v>
      </c>
      <c r="J603">
        <v>1417034139</v>
      </c>
      <c r="K603" t="b">
        <v>0</v>
      </c>
      <c r="L603">
        <v>6</v>
      </c>
      <c r="M603" t="b">
        <v>0</v>
      </c>
      <c r="N603" t="s">
        <v>8272</v>
      </c>
      <c r="O603" s="9">
        <f t="shared" si="54"/>
        <v>1.4E-2</v>
      </c>
      <c r="P603">
        <f t="shared" si="55"/>
        <v>23.333333333333332</v>
      </c>
      <c r="Q603" t="str">
        <f t="shared" si="56"/>
        <v>technology</v>
      </c>
      <c r="R603" t="str">
        <f t="shared" si="59"/>
        <v>web</v>
      </c>
      <c r="S603" s="10">
        <f t="shared" si="57"/>
        <v>41969.858090277776</v>
      </c>
      <c r="T603" s="10">
        <f t="shared" si="58"/>
        <v>41999.858090277776</v>
      </c>
    </row>
    <row r="604" spans="1:20" ht="43.75" x14ac:dyDescent="0.4">
      <c r="A604">
        <v>602</v>
      </c>
      <c r="B604" s="3" t="s">
        <v>603</v>
      </c>
      <c r="C604" s="3" t="s">
        <v>4712</v>
      </c>
      <c r="D604">
        <v>70000</v>
      </c>
      <c r="E604">
        <v>0</v>
      </c>
      <c r="F604" t="s">
        <v>8220</v>
      </c>
      <c r="G604" t="s">
        <v>8224</v>
      </c>
      <c r="H604" t="s">
        <v>8246</v>
      </c>
      <c r="I604">
        <v>1434654215</v>
      </c>
      <c r="J604">
        <v>1432062215</v>
      </c>
      <c r="K604" t="b">
        <v>0</v>
      </c>
      <c r="L604">
        <v>0</v>
      </c>
      <c r="M604" t="b">
        <v>0</v>
      </c>
      <c r="N604" t="s">
        <v>8272</v>
      </c>
      <c r="O604" s="9">
        <f t="shared" si="54"/>
        <v>0</v>
      </c>
      <c r="P604">
        <f t="shared" si="55"/>
        <v>0</v>
      </c>
      <c r="Q604" t="str">
        <f t="shared" si="56"/>
        <v>technology</v>
      </c>
      <c r="R604" t="str">
        <f t="shared" si="59"/>
        <v>web</v>
      </c>
      <c r="S604" s="10">
        <f t="shared" si="57"/>
        <v>42143.79415509259</v>
      </c>
      <c r="T604" s="10">
        <f t="shared" si="58"/>
        <v>42173.79415509259</v>
      </c>
    </row>
    <row r="605" spans="1:20" ht="43.75" x14ac:dyDescent="0.4">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9">
        <f t="shared" si="54"/>
        <v>3.9334666666666664E-2</v>
      </c>
      <c r="P605">
        <f t="shared" si="55"/>
        <v>45.386153846153846</v>
      </c>
      <c r="Q605" t="str">
        <f t="shared" si="56"/>
        <v>technology</v>
      </c>
      <c r="R605" t="str">
        <f t="shared" si="59"/>
        <v>web</v>
      </c>
      <c r="S605" s="10">
        <f t="shared" si="57"/>
        <v>41835.639155092591</v>
      </c>
      <c r="T605" s="10">
        <f t="shared" si="58"/>
        <v>41865.639155092591</v>
      </c>
    </row>
    <row r="606" spans="1:20" ht="43.75" x14ac:dyDescent="0.4">
      <c r="A606">
        <v>604</v>
      </c>
      <c r="B606" s="3" t="s">
        <v>605</v>
      </c>
      <c r="C606" s="3" t="s">
        <v>4714</v>
      </c>
      <c r="D606">
        <v>1500</v>
      </c>
      <c r="E606">
        <v>0</v>
      </c>
      <c r="F606" t="s">
        <v>8220</v>
      </c>
      <c r="G606" t="s">
        <v>8224</v>
      </c>
      <c r="H606" t="s">
        <v>8246</v>
      </c>
      <c r="I606">
        <v>1409187056</v>
      </c>
      <c r="J606">
        <v>1406595056</v>
      </c>
      <c r="K606" t="b">
        <v>0</v>
      </c>
      <c r="L606">
        <v>0</v>
      </c>
      <c r="M606" t="b">
        <v>0</v>
      </c>
      <c r="N606" t="s">
        <v>8272</v>
      </c>
      <c r="O606" s="9">
        <f t="shared" si="54"/>
        <v>0</v>
      </c>
      <c r="P606">
        <f t="shared" si="55"/>
        <v>0</v>
      </c>
      <c r="Q606" t="str">
        <f t="shared" si="56"/>
        <v>technology</v>
      </c>
      <c r="R606" t="str">
        <f t="shared" si="59"/>
        <v>web</v>
      </c>
      <c r="S606" s="10">
        <f t="shared" si="57"/>
        <v>41849.035370370373</v>
      </c>
      <c r="T606" s="10">
        <f t="shared" si="58"/>
        <v>41879.035370370373</v>
      </c>
    </row>
    <row r="607" spans="1:20" ht="29.15" x14ac:dyDescent="0.4">
      <c r="A607">
        <v>605</v>
      </c>
      <c r="B607" s="3" t="s">
        <v>606</v>
      </c>
      <c r="C607" s="3" t="s">
        <v>4715</v>
      </c>
      <c r="D607">
        <v>5000</v>
      </c>
      <c r="E607">
        <v>131</v>
      </c>
      <c r="F607" t="s">
        <v>8220</v>
      </c>
      <c r="G607" t="s">
        <v>8224</v>
      </c>
      <c r="H607" t="s">
        <v>8246</v>
      </c>
      <c r="I607">
        <v>1440318908</v>
      </c>
      <c r="J607">
        <v>1436430908</v>
      </c>
      <c r="K607" t="b">
        <v>0</v>
      </c>
      <c r="L607">
        <v>8</v>
      </c>
      <c r="M607" t="b">
        <v>0</v>
      </c>
      <c r="N607" t="s">
        <v>8272</v>
      </c>
      <c r="O607" s="9">
        <f t="shared" si="54"/>
        <v>2.6200000000000001E-2</v>
      </c>
      <c r="P607">
        <f t="shared" si="55"/>
        <v>16.375</v>
      </c>
      <c r="Q607" t="str">
        <f t="shared" si="56"/>
        <v>technology</v>
      </c>
      <c r="R607" t="str">
        <f t="shared" si="59"/>
        <v>web</v>
      </c>
      <c r="S607" s="10">
        <f t="shared" si="57"/>
        <v>42194.357731481476</v>
      </c>
      <c r="T607" s="10">
        <f t="shared" si="58"/>
        <v>42239.357731481476</v>
      </c>
    </row>
    <row r="608" spans="1:20" ht="58.3" x14ac:dyDescent="0.4">
      <c r="A608">
        <v>606</v>
      </c>
      <c r="B608" s="3" t="s">
        <v>607</v>
      </c>
      <c r="C608" s="3" t="s">
        <v>4716</v>
      </c>
      <c r="D608">
        <v>5000</v>
      </c>
      <c r="E608">
        <v>10</v>
      </c>
      <c r="F608" t="s">
        <v>8220</v>
      </c>
      <c r="G608" t="s">
        <v>8233</v>
      </c>
      <c r="H608" t="s">
        <v>8249</v>
      </c>
      <c r="I608">
        <v>1432479600</v>
      </c>
      <c r="J608">
        <v>1428507409</v>
      </c>
      <c r="K608" t="b">
        <v>0</v>
      </c>
      <c r="L608">
        <v>1</v>
      </c>
      <c r="M608" t="b">
        <v>0</v>
      </c>
      <c r="N608" t="s">
        <v>8272</v>
      </c>
      <c r="O608" s="9">
        <f t="shared" si="54"/>
        <v>2E-3</v>
      </c>
      <c r="P608">
        <f t="shared" si="55"/>
        <v>10</v>
      </c>
      <c r="Q608" t="str">
        <f t="shared" si="56"/>
        <v>technology</v>
      </c>
      <c r="R608" t="str">
        <f t="shared" si="59"/>
        <v>web</v>
      </c>
      <c r="S608" s="10">
        <f t="shared" si="57"/>
        <v>42102.650567129633</v>
      </c>
      <c r="T608" s="10">
        <f t="shared" si="58"/>
        <v>42148.625</v>
      </c>
    </row>
    <row r="609" spans="1:20" ht="43.75" x14ac:dyDescent="0.4">
      <c r="A609">
        <v>607</v>
      </c>
      <c r="B609" s="3" t="s">
        <v>608</v>
      </c>
      <c r="C609" s="3" t="s">
        <v>4717</v>
      </c>
      <c r="D609">
        <v>250</v>
      </c>
      <c r="E609">
        <v>0</v>
      </c>
      <c r="F609" t="s">
        <v>8220</v>
      </c>
      <c r="G609" t="s">
        <v>8224</v>
      </c>
      <c r="H609" t="s">
        <v>8246</v>
      </c>
      <c r="I609">
        <v>1448225336</v>
      </c>
      <c r="J609">
        <v>1445629736</v>
      </c>
      <c r="K609" t="b">
        <v>0</v>
      </c>
      <c r="L609">
        <v>0</v>
      </c>
      <c r="M609" t="b">
        <v>0</v>
      </c>
      <c r="N609" t="s">
        <v>8272</v>
      </c>
      <c r="O609" s="9">
        <f t="shared" si="54"/>
        <v>0</v>
      </c>
      <c r="P609">
        <f t="shared" si="55"/>
        <v>0</v>
      </c>
      <c r="Q609" t="str">
        <f t="shared" si="56"/>
        <v>technology</v>
      </c>
      <c r="R609" t="str">
        <f t="shared" si="59"/>
        <v>web</v>
      </c>
      <c r="S609" s="10">
        <f t="shared" si="57"/>
        <v>42300.825648148151</v>
      </c>
      <c r="T609" s="10">
        <f t="shared" si="58"/>
        <v>42330.867314814815</v>
      </c>
    </row>
    <row r="610" spans="1:20" ht="43.75" x14ac:dyDescent="0.4">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9">
        <f t="shared" si="54"/>
        <v>9.7400000000000004E-3</v>
      </c>
      <c r="P610">
        <f t="shared" si="55"/>
        <v>292.2</v>
      </c>
      <c r="Q610" t="str">
        <f t="shared" si="56"/>
        <v>technology</v>
      </c>
      <c r="R610" t="str">
        <f t="shared" si="59"/>
        <v>web</v>
      </c>
      <c r="S610" s="10">
        <f t="shared" si="57"/>
        <v>42140.921064814815</v>
      </c>
      <c r="T610" s="10">
        <f t="shared" si="58"/>
        <v>42170.921064814815</v>
      </c>
    </row>
    <row r="611" spans="1:20" ht="43.75" x14ac:dyDescent="0.4">
      <c r="A611">
        <v>609</v>
      </c>
      <c r="B611" s="3" t="s">
        <v>610</v>
      </c>
      <c r="C611" s="3" t="s">
        <v>4719</v>
      </c>
      <c r="D611">
        <v>780</v>
      </c>
      <c r="E611">
        <v>5</v>
      </c>
      <c r="F611" t="s">
        <v>8220</v>
      </c>
      <c r="G611" t="s">
        <v>8225</v>
      </c>
      <c r="H611" t="s">
        <v>8247</v>
      </c>
      <c r="I611">
        <v>1448761744</v>
      </c>
      <c r="J611">
        <v>1446166144</v>
      </c>
      <c r="K611" t="b">
        <v>0</v>
      </c>
      <c r="L611">
        <v>1</v>
      </c>
      <c r="M611" t="b">
        <v>0</v>
      </c>
      <c r="N611" t="s">
        <v>8272</v>
      </c>
      <c r="O611" s="9">
        <f t="shared" si="54"/>
        <v>6.41025641025641E-3</v>
      </c>
      <c r="P611">
        <f t="shared" si="55"/>
        <v>5</v>
      </c>
      <c r="Q611" t="str">
        <f t="shared" si="56"/>
        <v>technology</v>
      </c>
      <c r="R611" t="str">
        <f t="shared" si="59"/>
        <v>web</v>
      </c>
      <c r="S611" s="10">
        <f t="shared" si="57"/>
        <v>42307.034074074079</v>
      </c>
      <c r="T611" s="10">
        <f t="shared" si="58"/>
        <v>42337.075740740736</v>
      </c>
    </row>
    <row r="612" spans="1:20" ht="43.75" x14ac:dyDescent="0.4">
      <c r="A612">
        <v>610</v>
      </c>
      <c r="B612" s="3" t="s">
        <v>611</v>
      </c>
      <c r="C612" s="3" t="s">
        <v>4720</v>
      </c>
      <c r="D612">
        <v>13803</v>
      </c>
      <c r="E612">
        <v>0</v>
      </c>
      <c r="F612" t="s">
        <v>8220</v>
      </c>
      <c r="G612" t="s">
        <v>8224</v>
      </c>
      <c r="H612" t="s">
        <v>8246</v>
      </c>
      <c r="I612">
        <v>1429732586</v>
      </c>
      <c r="J612">
        <v>1427140586</v>
      </c>
      <c r="K612" t="b">
        <v>0</v>
      </c>
      <c r="L612">
        <v>0</v>
      </c>
      <c r="M612" t="b">
        <v>0</v>
      </c>
      <c r="N612" t="s">
        <v>8272</v>
      </c>
      <c r="O612" s="9">
        <f t="shared" si="54"/>
        <v>0</v>
      </c>
      <c r="P612">
        <f t="shared" si="55"/>
        <v>0</v>
      </c>
      <c r="Q612" t="str">
        <f t="shared" si="56"/>
        <v>technology</v>
      </c>
      <c r="R612" t="str">
        <f t="shared" si="59"/>
        <v>web</v>
      </c>
      <c r="S612" s="10">
        <f t="shared" si="57"/>
        <v>42086.83085648148</v>
      </c>
      <c r="T612" s="10">
        <f t="shared" si="58"/>
        <v>42116.83085648148</v>
      </c>
    </row>
    <row r="613" spans="1:20" ht="43.75" x14ac:dyDescent="0.4">
      <c r="A613">
        <v>611</v>
      </c>
      <c r="B613" s="3" t="s">
        <v>612</v>
      </c>
      <c r="C613" s="3" t="s">
        <v>4721</v>
      </c>
      <c r="D613">
        <v>80000</v>
      </c>
      <c r="E613">
        <v>0</v>
      </c>
      <c r="F613" t="s">
        <v>8220</v>
      </c>
      <c r="G613" t="s">
        <v>8230</v>
      </c>
      <c r="H613" t="s">
        <v>8249</v>
      </c>
      <c r="I613">
        <v>1453210037</v>
      </c>
      <c r="J613">
        <v>1448026037</v>
      </c>
      <c r="K613" t="b">
        <v>0</v>
      </c>
      <c r="L613">
        <v>0</v>
      </c>
      <c r="M613" t="b">
        <v>0</v>
      </c>
      <c r="N613" t="s">
        <v>8272</v>
      </c>
      <c r="O613" s="9">
        <f t="shared" si="54"/>
        <v>0</v>
      </c>
      <c r="P613">
        <f t="shared" si="55"/>
        <v>0</v>
      </c>
      <c r="Q613" t="str">
        <f t="shared" si="56"/>
        <v>technology</v>
      </c>
      <c r="R613" t="str">
        <f t="shared" si="59"/>
        <v>web</v>
      </c>
      <c r="S613" s="10">
        <f t="shared" si="57"/>
        <v>42328.560613425929</v>
      </c>
      <c r="T613" s="10">
        <f t="shared" si="58"/>
        <v>42388.560613425929</v>
      </c>
    </row>
    <row r="614" spans="1:20" ht="29.15" x14ac:dyDescent="0.4">
      <c r="A614">
        <v>612</v>
      </c>
      <c r="B614" s="3" t="s">
        <v>613</v>
      </c>
      <c r="C614" s="3" t="s">
        <v>4722</v>
      </c>
      <c r="D614">
        <v>10000</v>
      </c>
      <c r="E614">
        <v>0</v>
      </c>
      <c r="F614" t="s">
        <v>8220</v>
      </c>
      <c r="G614" t="s">
        <v>8237</v>
      </c>
      <c r="H614" t="s">
        <v>8249</v>
      </c>
      <c r="I614">
        <v>1472777146</v>
      </c>
      <c r="J614">
        <v>1470185146</v>
      </c>
      <c r="K614" t="b">
        <v>0</v>
      </c>
      <c r="L614">
        <v>0</v>
      </c>
      <c r="M614" t="b">
        <v>0</v>
      </c>
      <c r="N614" t="s">
        <v>8272</v>
      </c>
      <c r="O614" s="9">
        <f t="shared" si="54"/>
        <v>0</v>
      </c>
      <c r="P614">
        <f t="shared" si="55"/>
        <v>0</v>
      </c>
      <c r="Q614" t="str">
        <f t="shared" si="56"/>
        <v>technology</v>
      </c>
      <c r="R614" t="str">
        <f t="shared" si="59"/>
        <v>web</v>
      </c>
      <c r="S614" s="10">
        <f t="shared" si="57"/>
        <v>42585.031782407401</v>
      </c>
      <c r="T614" s="10">
        <f t="shared" si="58"/>
        <v>42615.031782407401</v>
      </c>
    </row>
    <row r="615" spans="1:20" ht="43.75" x14ac:dyDescent="0.4">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9">
        <f t="shared" si="54"/>
        <v>0.21363333333333334</v>
      </c>
      <c r="P615">
        <f t="shared" si="55"/>
        <v>105.93388429752066</v>
      </c>
      <c r="Q615" t="str">
        <f t="shared" si="56"/>
        <v>technology</v>
      </c>
      <c r="R615" t="str">
        <f t="shared" si="59"/>
        <v>web</v>
      </c>
      <c r="S615" s="10">
        <f t="shared" si="57"/>
        <v>42247.496759259258</v>
      </c>
      <c r="T615" s="10">
        <f t="shared" si="58"/>
        <v>42278.207638888889</v>
      </c>
    </row>
    <row r="616" spans="1:20" ht="43.75" x14ac:dyDescent="0.4">
      <c r="A616">
        <v>614</v>
      </c>
      <c r="B616" s="3" t="s">
        <v>615</v>
      </c>
      <c r="C616" s="3" t="s">
        <v>4724</v>
      </c>
      <c r="D616">
        <v>10000</v>
      </c>
      <c r="E616">
        <v>0</v>
      </c>
      <c r="F616" t="s">
        <v>8220</v>
      </c>
      <c r="G616" t="s">
        <v>8224</v>
      </c>
      <c r="H616" t="s">
        <v>8246</v>
      </c>
      <c r="I616">
        <v>1466731740</v>
      </c>
      <c r="J616">
        <v>1464139740</v>
      </c>
      <c r="K616" t="b">
        <v>0</v>
      </c>
      <c r="L616">
        <v>0</v>
      </c>
      <c r="M616" t="b">
        <v>0</v>
      </c>
      <c r="N616" t="s">
        <v>8272</v>
      </c>
      <c r="O616" s="9">
        <f t="shared" si="54"/>
        <v>0</v>
      </c>
      <c r="P616">
        <f t="shared" si="55"/>
        <v>0</v>
      </c>
      <c r="Q616" t="str">
        <f t="shared" si="56"/>
        <v>technology</v>
      </c>
      <c r="R616" t="str">
        <f t="shared" si="59"/>
        <v>web</v>
      </c>
      <c r="S616" s="10">
        <f t="shared" si="57"/>
        <v>42515.061805555553</v>
      </c>
      <c r="T616" s="10">
        <f t="shared" si="58"/>
        <v>42545.061805555553</v>
      </c>
    </row>
    <row r="617" spans="1:20" ht="43.75" x14ac:dyDescent="0.4">
      <c r="A617">
        <v>615</v>
      </c>
      <c r="B617" s="3" t="s">
        <v>616</v>
      </c>
      <c r="C617" s="3" t="s">
        <v>4725</v>
      </c>
      <c r="D617">
        <v>515</v>
      </c>
      <c r="E617">
        <v>0</v>
      </c>
      <c r="F617" t="s">
        <v>8220</v>
      </c>
      <c r="G617" t="s">
        <v>8228</v>
      </c>
      <c r="H617" t="s">
        <v>8250</v>
      </c>
      <c r="I617">
        <v>1443149759</v>
      </c>
      <c r="J617">
        <v>1440557759</v>
      </c>
      <c r="K617" t="b">
        <v>0</v>
      </c>
      <c r="L617">
        <v>0</v>
      </c>
      <c r="M617" t="b">
        <v>0</v>
      </c>
      <c r="N617" t="s">
        <v>8272</v>
      </c>
      <c r="O617" s="9">
        <f t="shared" si="54"/>
        <v>0</v>
      </c>
      <c r="P617">
        <f t="shared" si="55"/>
        <v>0</v>
      </c>
      <c r="Q617" t="str">
        <f t="shared" si="56"/>
        <v>technology</v>
      </c>
      <c r="R617" t="str">
        <f t="shared" si="59"/>
        <v>web</v>
      </c>
      <c r="S617" s="10">
        <f t="shared" si="57"/>
        <v>42242.122210648144</v>
      </c>
      <c r="T617" s="10">
        <f t="shared" si="58"/>
        <v>42272.122210648144</v>
      </c>
    </row>
    <row r="618" spans="1:20" ht="43.75" x14ac:dyDescent="0.4">
      <c r="A618">
        <v>616</v>
      </c>
      <c r="B618" s="3" t="s">
        <v>617</v>
      </c>
      <c r="C618" s="3" t="s">
        <v>4726</v>
      </c>
      <c r="D618">
        <v>5000</v>
      </c>
      <c r="E618">
        <v>0</v>
      </c>
      <c r="F618" t="s">
        <v>8220</v>
      </c>
      <c r="G618" t="s">
        <v>8230</v>
      </c>
      <c r="H618" t="s">
        <v>8249</v>
      </c>
      <c r="I618">
        <v>1488013307</v>
      </c>
      <c r="J618">
        <v>1485421307</v>
      </c>
      <c r="K618" t="b">
        <v>0</v>
      </c>
      <c r="L618">
        <v>0</v>
      </c>
      <c r="M618" t="b">
        <v>0</v>
      </c>
      <c r="N618" t="s">
        <v>8272</v>
      </c>
      <c r="O618" s="9">
        <f t="shared" si="54"/>
        <v>0</v>
      </c>
      <c r="P618">
        <f t="shared" si="55"/>
        <v>0</v>
      </c>
      <c r="Q618" t="str">
        <f t="shared" si="56"/>
        <v>technology</v>
      </c>
      <c r="R618" t="str">
        <f t="shared" si="59"/>
        <v>web</v>
      </c>
      <c r="S618" s="10">
        <f t="shared" si="57"/>
        <v>42761.376238425932</v>
      </c>
      <c r="T618" s="10">
        <f t="shared" si="58"/>
        <v>42791.376238425932</v>
      </c>
    </row>
    <row r="619" spans="1:20" ht="58.3" x14ac:dyDescent="0.4">
      <c r="A619">
        <v>617</v>
      </c>
      <c r="B619" s="3" t="s">
        <v>618</v>
      </c>
      <c r="C619" s="3" t="s">
        <v>4727</v>
      </c>
      <c r="D619">
        <v>2000</v>
      </c>
      <c r="E619">
        <v>60</v>
      </c>
      <c r="F619" t="s">
        <v>8220</v>
      </c>
      <c r="G619" t="s">
        <v>8225</v>
      </c>
      <c r="H619" t="s">
        <v>8247</v>
      </c>
      <c r="I619">
        <v>1431072843</v>
      </c>
      <c r="J619">
        <v>1427184843</v>
      </c>
      <c r="K619" t="b">
        <v>0</v>
      </c>
      <c r="L619">
        <v>3</v>
      </c>
      <c r="M619" t="b">
        <v>0</v>
      </c>
      <c r="N619" t="s">
        <v>8272</v>
      </c>
      <c r="O619" s="9">
        <f t="shared" si="54"/>
        <v>0.03</v>
      </c>
      <c r="P619">
        <f t="shared" si="55"/>
        <v>20</v>
      </c>
      <c r="Q619" t="str">
        <f t="shared" si="56"/>
        <v>technology</v>
      </c>
      <c r="R619" t="str">
        <f t="shared" si="59"/>
        <v>web</v>
      </c>
      <c r="S619" s="10">
        <f t="shared" si="57"/>
        <v>42087.343090277776</v>
      </c>
      <c r="T619" s="10">
        <f t="shared" si="58"/>
        <v>42132.343090277776</v>
      </c>
    </row>
    <row r="620" spans="1:20" ht="43.75" x14ac:dyDescent="0.4">
      <c r="A620">
        <v>618</v>
      </c>
      <c r="B620" s="3" t="s">
        <v>619</v>
      </c>
      <c r="C620" s="3" t="s">
        <v>4728</v>
      </c>
      <c r="D620">
        <v>400</v>
      </c>
      <c r="E620">
        <v>0</v>
      </c>
      <c r="F620" t="s">
        <v>8220</v>
      </c>
      <c r="G620" t="s">
        <v>8224</v>
      </c>
      <c r="H620" t="s">
        <v>8246</v>
      </c>
      <c r="I620">
        <v>1449689203</v>
      </c>
      <c r="J620">
        <v>1447097203</v>
      </c>
      <c r="K620" t="b">
        <v>0</v>
      </c>
      <c r="L620">
        <v>0</v>
      </c>
      <c r="M620" t="b">
        <v>0</v>
      </c>
      <c r="N620" t="s">
        <v>8272</v>
      </c>
      <c r="O620" s="9">
        <f t="shared" si="54"/>
        <v>0</v>
      </c>
      <c r="P620">
        <f t="shared" si="55"/>
        <v>0</v>
      </c>
      <c r="Q620" t="str">
        <f t="shared" si="56"/>
        <v>technology</v>
      </c>
      <c r="R620" t="str">
        <f t="shared" si="59"/>
        <v>web</v>
      </c>
      <c r="S620" s="10">
        <f t="shared" si="57"/>
        <v>42317.810219907406</v>
      </c>
      <c r="T620" s="10">
        <f t="shared" si="58"/>
        <v>42347.810219907406</v>
      </c>
    </row>
    <row r="621" spans="1:20" ht="29.15" x14ac:dyDescent="0.4">
      <c r="A621">
        <v>619</v>
      </c>
      <c r="B621" s="3" t="s">
        <v>620</v>
      </c>
      <c r="C621" s="3" t="s">
        <v>4729</v>
      </c>
      <c r="D621">
        <v>2500000</v>
      </c>
      <c r="E621">
        <v>1</v>
      </c>
      <c r="F621" t="s">
        <v>8220</v>
      </c>
      <c r="G621" t="s">
        <v>8224</v>
      </c>
      <c r="H621" t="s">
        <v>8246</v>
      </c>
      <c r="I621">
        <v>1416933390</v>
      </c>
      <c r="J621">
        <v>1411745790</v>
      </c>
      <c r="K621" t="b">
        <v>0</v>
      </c>
      <c r="L621">
        <v>1</v>
      </c>
      <c r="M621" t="b">
        <v>0</v>
      </c>
      <c r="N621" t="s">
        <v>8272</v>
      </c>
      <c r="O621" s="9">
        <f t="shared" si="54"/>
        <v>3.9999999999999998E-7</v>
      </c>
      <c r="P621">
        <f t="shared" si="55"/>
        <v>1</v>
      </c>
      <c r="Q621" t="str">
        <f t="shared" si="56"/>
        <v>technology</v>
      </c>
      <c r="R621" t="str">
        <f t="shared" si="59"/>
        <v>web</v>
      </c>
      <c r="S621" s="10">
        <f t="shared" si="57"/>
        <v>41908.650347222225</v>
      </c>
      <c r="T621" s="10">
        <f t="shared" si="58"/>
        <v>41968.692013888889</v>
      </c>
    </row>
    <row r="622" spans="1:20" ht="43.75" x14ac:dyDescent="0.4">
      <c r="A622">
        <v>620</v>
      </c>
      <c r="B622" s="3" t="s">
        <v>621</v>
      </c>
      <c r="C622" s="3" t="s">
        <v>4730</v>
      </c>
      <c r="D622">
        <v>30000</v>
      </c>
      <c r="E622">
        <v>300</v>
      </c>
      <c r="F622" t="s">
        <v>8220</v>
      </c>
      <c r="G622" t="s">
        <v>8229</v>
      </c>
      <c r="H622" t="s">
        <v>8251</v>
      </c>
      <c r="I622">
        <v>1408986738</v>
      </c>
      <c r="J622">
        <v>1405098738</v>
      </c>
      <c r="K622" t="b">
        <v>0</v>
      </c>
      <c r="L622">
        <v>1</v>
      </c>
      <c r="M622" t="b">
        <v>0</v>
      </c>
      <c r="N622" t="s">
        <v>8272</v>
      </c>
      <c r="O622" s="9">
        <f t="shared" si="54"/>
        <v>0.01</v>
      </c>
      <c r="P622">
        <f t="shared" si="55"/>
        <v>300</v>
      </c>
      <c r="Q622" t="str">
        <f t="shared" si="56"/>
        <v>technology</v>
      </c>
      <c r="R622" t="str">
        <f t="shared" si="59"/>
        <v>web</v>
      </c>
      <c r="S622" s="10">
        <f t="shared" si="57"/>
        <v>41831.716874999998</v>
      </c>
      <c r="T622" s="10">
        <f t="shared" si="58"/>
        <v>41876.716874999998</v>
      </c>
    </row>
    <row r="623" spans="1:20" ht="43.75" x14ac:dyDescent="0.4">
      <c r="A623">
        <v>621</v>
      </c>
      <c r="B623" s="3" t="s">
        <v>622</v>
      </c>
      <c r="C623" s="3" t="s">
        <v>4731</v>
      </c>
      <c r="D623">
        <v>25000</v>
      </c>
      <c r="E623">
        <v>261</v>
      </c>
      <c r="F623" t="s">
        <v>8220</v>
      </c>
      <c r="G623" t="s">
        <v>8224</v>
      </c>
      <c r="H623" t="s">
        <v>8246</v>
      </c>
      <c r="I623">
        <v>1467934937</v>
      </c>
      <c r="J623">
        <v>1465342937</v>
      </c>
      <c r="K623" t="b">
        <v>0</v>
      </c>
      <c r="L623">
        <v>3</v>
      </c>
      <c r="M623" t="b">
        <v>0</v>
      </c>
      <c r="N623" t="s">
        <v>8272</v>
      </c>
      <c r="O623" s="9">
        <f t="shared" si="54"/>
        <v>1.044E-2</v>
      </c>
      <c r="P623">
        <f t="shared" si="55"/>
        <v>87</v>
      </c>
      <c r="Q623" t="str">
        <f t="shared" si="56"/>
        <v>technology</v>
      </c>
      <c r="R623" t="str">
        <f t="shared" si="59"/>
        <v>web</v>
      </c>
      <c r="S623" s="10">
        <f t="shared" si="57"/>
        <v>42528.987696759257</v>
      </c>
      <c r="T623" s="10">
        <f t="shared" si="58"/>
        <v>42558.987696759257</v>
      </c>
    </row>
    <row r="624" spans="1:20" ht="43.75" x14ac:dyDescent="0.4">
      <c r="A624">
        <v>622</v>
      </c>
      <c r="B624" s="3" t="s">
        <v>623</v>
      </c>
      <c r="C624" s="3" t="s">
        <v>4732</v>
      </c>
      <c r="D624">
        <v>6000</v>
      </c>
      <c r="E624">
        <v>341</v>
      </c>
      <c r="F624" t="s">
        <v>8220</v>
      </c>
      <c r="G624" t="s">
        <v>8224</v>
      </c>
      <c r="H624" t="s">
        <v>8246</v>
      </c>
      <c r="I624">
        <v>1467398138</v>
      </c>
      <c r="J624">
        <v>1465670138</v>
      </c>
      <c r="K624" t="b">
        <v>0</v>
      </c>
      <c r="L624">
        <v>9</v>
      </c>
      <c r="M624" t="b">
        <v>0</v>
      </c>
      <c r="N624" t="s">
        <v>8272</v>
      </c>
      <c r="O624" s="9">
        <f t="shared" si="54"/>
        <v>5.6833333333333333E-2</v>
      </c>
      <c r="P624">
        <f t="shared" si="55"/>
        <v>37.888888888888886</v>
      </c>
      <c r="Q624" t="str">
        <f t="shared" si="56"/>
        <v>technology</v>
      </c>
      <c r="R624" t="str">
        <f t="shared" si="59"/>
        <v>web</v>
      </c>
      <c r="S624" s="10">
        <f t="shared" si="57"/>
        <v>42532.774745370371</v>
      </c>
      <c r="T624" s="10">
        <f t="shared" si="58"/>
        <v>42552.774745370371</v>
      </c>
    </row>
    <row r="625" spans="1:20" ht="58.3" x14ac:dyDescent="0.4">
      <c r="A625">
        <v>623</v>
      </c>
      <c r="B625" s="3" t="s">
        <v>624</v>
      </c>
      <c r="C625" s="3" t="s">
        <v>4733</v>
      </c>
      <c r="D625">
        <v>75000</v>
      </c>
      <c r="E625">
        <v>0</v>
      </c>
      <c r="F625" t="s">
        <v>8220</v>
      </c>
      <c r="G625" t="s">
        <v>8226</v>
      </c>
      <c r="H625" t="s">
        <v>8248</v>
      </c>
      <c r="I625">
        <v>1432771997</v>
      </c>
      <c r="J625">
        <v>1430179997</v>
      </c>
      <c r="K625" t="b">
        <v>0</v>
      </c>
      <c r="L625">
        <v>0</v>
      </c>
      <c r="M625" t="b">
        <v>0</v>
      </c>
      <c r="N625" t="s">
        <v>8272</v>
      </c>
      <c r="O625" s="9">
        <f t="shared" si="54"/>
        <v>0</v>
      </c>
      <c r="P625">
        <f t="shared" si="55"/>
        <v>0</v>
      </c>
      <c r="Q625" t="str">
        <f t="shared" si="56"/>
        <v>technology</v>
      </c>
      <c r="R625" t="str">
        <f t="shared" si="59"/>
        <v>web</v>
      </c>
      <c r="S625" s="10">
        <f t="shared" si="57"/>
        <v>42122.009224537032</v>
      </c>
      <c r="T625" s="10">
        <f t="shared" si="58"/>
        <v>42152.009224537032</v>
      </c>
    </row>
    <row r="626" spans="1:20" ht="43.75" x14ac:dyDescent="0.4">
      <c r="A626">
        <v>624</v>
      </c>
      <c r="B626" s="3" t="s">
        <v>625</v>
      </c>
      <c r="C626" s="3" t="s">
        <v>4734</v>
      </c>
      <c r="D626">
        <v>5000</v>
      </c>
      <c r="E626">
        <v>0</v>
      </c>
      <c r="F626" t="s">
        <v>8220</v>
      </c>
      <c r="G626" t="s">
        <v>8224</v>
      </c>
      <c r="H626" t="s">
        <v>8246</v>
      </c>
      <c r="I626">
        <v>1431647041</v>
      </c>
      <c r="J626">
        <v>1429055041</v>
      </c>
      <c r="K626" t="b">
        <v>0</v>
      </c>
      <c r="L626">
        <v>0</v>
      </c>
      <c r="M626" t="b">
        <v>0</v>
      </c>
      <c r="N626" t="s">
        <v>8272</v>
      </c>
      <c r="O626" s="9">
        <f t="shared" si="54"/>
        <v>0</v>
      </c>
      <c r="P626">
        <f t="shared" si="55"/>
        <v>0</v>
      </c>
      <c r="Q626" t="str">
        <f t="shared" si="56"/>
        <v>technology</v>
      </c>
      <c r="R626" t="str">
        <f t="shared" si="59"/>
        <v>web</v>
      </c>
      <c r="S626" s="10">
        <f t="shared" si="57"/>
        <v>42108.988900462966</v>
      </c>
      <c r="T626" s="10">
        <f t="shared" si="58"/>
        <v>42138.988900462966</v>
      </c>
    </row>
    <row r="627" spans="1:20" ht="43.75" x14ac:dyDescent="0.4">
      <c r="A627">
        <v>625</v>
      </c>
      <c r="B627" s="3" t="s">
        <v>626</v>
      </c>
      <c r="C627" s="3" t="s">
        <v>4735</v>
      </c>
      <c r="D627">
        <v>25000</v>
      </c>
      <c r="E627">
        <v>0</v>
      </c>
      <c r="F627" t="s">
        <v>8220</v>
      </c>
      <c r="G627" t="s">
        <v>8229</v>
      </c>
      <c r="H627" t="s">
        <v>8251</v>
      </c>
      <c r="I627">
        <v>1490560177</v>
      </c>
      <c r="J627">
        <v>1487971777</v>
      </c>
      <c r="K627" t="b">
        <v>0</v>
      </c>
      <c r="L627">
        <v>0</v>
      </c>
      <c r="M627" t="b">
        <v>0</v>
      </c>
      <c r="N627" t="s">
        <v>8272</v>
      </c>
      <c r="O627" s="9">
        <f t="shared" si="54"/>
        <v>0</v>
      </c>
      <c r="P627">
        <f t="shared" si="55"/>
        <v>0</v>
      </c>
      <c r="Q627" t="str">
        <f t="shared" si="56"/>
        <v>technology</v>
      </c>
      <c r="R627" t="str">
        <f t="shared" si="59"/>
        <v>web</v>
      </c>
      <c r="S627" s="10">
        <f t="shared" si="57"/>
        <v>42790.895567129628</v>
      </c>
      <c r="T627" s="10">
        <f t="shared" si="58"/>
        <v>42820.853900462964</v>
      </c>
    </row>
    <row r="628" spans="1:20" ht="43.75" x14ac:dyDescent="0.4">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9">
        <f t="shared" si="54"/>
        <v>0.17380000000000001</v>
      </c>
      <c r="P628">
        <f t="shared" si="55"/>
        <v>111.41025641025641</v>
      </c>
      <c r="Q628" t="str">
        <f t="shared" si="56"/>
        <v>technology</v>
      </c>
      <c r="R628" t="str">
        <f t="shared" si="59"/>
        <v>web</v>
      </c>
      <c r="S628" s="10">
        <f t="shared" si="57"/>
        <v>42198.559479166666</v>
      </c>
      <c r="T628" s="10">
        <f t="shared" si="58"/>
        <v>42231.556944444441</v>
      </c>
    </row>
    <row r="629" spans="1:20" ht="43.75" x14ac:dyDescent="0.4">
      <c r="A629">
        <v>627</v>
      </c>
      <c r="B629" s="3" t="s">
        <v>628</v>
      </c>
      <c r="C629" s="3" t="s">
        <v>4737</v>
      </c>
      <c r="D629">
        <v>450000</v>
      </c>
      <c r="E629">
        <v>90</v>
      </c>
      <c r="F629" t="s">
        <v>8220</v>
      </c>
      <c r="G629" t="s">
        <v>8235</v>
      </c>
      <c r="H629" t="s">
        <v>8255</v>
      </c>
      <c r="I629">
        <v>1457996400</v>
      </c>
      <c r="J629">
        <v>1452842511</v>
      </c>
      <c r="K629" t="b">
        <v>0</v>
      </c>
      <c r="L629">
        <v>1</v>
      </c>
      <c r="M629" t="b">
        <v>0</v>
      </c>
      <c r="N629" t="s">
        <v>8272</v>
      </c>
      <c r="O629" s="9">
        <f t="shared" si="54"/>
        <v>2.0000000000000001E-4</v>
      </c>
      <c r="P629">
        <f t="shared" si="55"/>
        <v>90</v>
      </c>
      <c r="Q629" t="str">
        <f t="shared" si="56"/>
        <v>technology</v>
      </c>
      <c r="R629" t="str">
        <f t="shared" si="59"/>
        <v>web</v>
      </c>
      <c r="S629" s="10">
        <f t="shared" si="57"/>
        <v>42384.306840277779</v>
      </c>
      <c r="T629" s="10">
        <f t="shared" si="58"/>
        <v>42443.958333333328</v>
      </c>
    </row>
    <row r="630" spans="1:20" ht="43.75" x14ac:dyDescent="0.4">
      <c r="A630">
        <v>628</v>
      </c>
      <c r="B630" s="3" t="s">
        <v>629</v>
      </c>
      <c r="C630" s="3" t="s">
        <v>4738</v>
      </c>
      <c r="D630">
        <v>5000</v>
      </c>
      <c r="E630">
        <v>0</v>
      </c>
      <c r="F630" t="s">
        <v>8220</v>
      </c>
      <c r="G630" t="s">
        <v>8224</v>
      </c>
      <c r="H630" t="s">
        <v>8246</v>
      </c>
      <c r="I630">
        <v>1405269457</v>
      </c>
      <c r="J630">
        <v>1402677457</v>
      </c>
      <c r="K630" t="b">
        <v>0</v>
      </c>
      <c r="L630">
        <v>0</v>
      </c>
      <c r="M630" t="b">
        <v>0</v>
      </c>
      <c r="N630" t="s">
        <v>8272</v>
      </c>
      <c r="O630" s="9">
        <f t="shared" si="54"/>
        <v>0</v>
      </c>
      <c r="P630">
        <f t="shared" si="55"/>
        <v>0</v>
      </c>
      <c r="Q630" t="str">
        <f t="shared" si="56"/>
        <v>technology</v>
      </c>
      <c r="R630" t="str">
        <f t="shared" si="59"/>
        <v>web</v>
      </c>
      <c r="S630" s="10">
        <f t="shared" si="57"/>
        <v>41803.692789351851</v>
      </c>
      <c r="T630" s="10">
        <f t="shared" si="58"/>
        <v>41833.692789351851</v>
      </c>
    </row>
    <row r="631" spans="1:20" ht="43.75" x14ac:dyDescent="0.4">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9">
        <f t="shared" si="54"/>
        <v>1.75E-3</v>
      </c>
      <c r="P631">
        <f t="shared" si="55"/>
        <v>116.66666666666667</v>
      </c>
      <c r="Q631" t="str">
        <f t="shared" si="56"/>
        <v>technology</v>
      </c>
      <c r="R631" t="str">
        <f t="shared" si="59"/>
        <v>web</v>
      </c>
      <c r="S631" s="10">
        <f t="shared" si="57"/>
        <v>42474.637824074074</v>
      </c>
      <c r="T631" s="10">
        <f t="shared" si="58"/>
        <v>42504.637824074074</v>
      </c>
    </row>
    <row r="632" spans="1:20" ht="58.3" x14ac:dyDescent="0.4">
      <c r="A632">
        <v>630</v>
      </c>
      <c r="B632" s="3" t="s">
        <v>631</v>
      </c>
      <c r="C632" s="3" t="s">
        <v>4740</v>
      </c>
      <c r="D632">
        <v>11999</v>
      </c>
      <c r="E632">
        <v>10</v>
      </c>
      <c r="F632" t="s">
        <v>8220</v>
      </c>
      <c r="G632" t="s">
        <v>8224</v>
      </c>
      <c r="H632" t="s">
        <v>8246</v>
      </c>
      <c r="I632">
        <v>1441516200</v>
      </c>
      <c r="J632">
        <v>1438959121</v>
      </c>
      <c r="K632" t="b">
        <v>0</v>
      </c>
      <c r="L632">
        <v>1</v>
      </c>
      <c r="M632" t="b">
        <v>0</v>
      </c>
      <c r="N632" t="s">
        <v>8272</v>
      </c>
      <c r="O632" s="9">
        <f t="shared" si="54"/>
        <v>8.3340278356529708E-4</v>
      </c>
      <c r="P632">
        <f t="shared" si="55"/>
        <v>10</v>
      </c>
      <c r="Q632" t="str">
        <f t="shared" si="56"/>
        <v>technology</v>
      </c>
      <c r="R632" t="str">
        <f t="shared" si="59"/>
        <v>web</v>
      </c>
      <c r="S632" s="10">
        <f t="shared" si="57"/>
        <v>42223.619456018518</v>
      </c>
      <c r="T632" s="10">
        <f t="shared" si="58"/>
        <v>42253.215277777781</v>
      </c>
    </row>
    <row r="633" spans="1:20" ht="29.15" x14ac:dyDescent="0.4">
      <c r="A633">
        <v>631</v>
      </c>
      <c r="B633" s="3" t="s">
        <v>632</v>
      </c>
      <c r="C633" s="3" t="s">
        <v>4741</v>
      </c>
      <c r="D633">
        <v>50000</v>
      </c>
      <c r="E633">
        <v>690</v>
      </c>
      <c r="F633" t="s">
        <v>8220</v>
      </c>
      <c r="G633" t="s">
        <v>8229</v>
      </c>
      <c r="H633" t="s">
        <v>8251</v>
      </c>
      <c r="I633">
        <v>1464460329</v>
      </c>
      <c r="J633">
        <v>1461954729</v>
      </c>
      <c r="K633" t="b">
        <v>0</v>
      </c>
      <c r="L633">
        <v>9</v>
      </c>
      <c r="M633" t="b">
        <v>0</v>
      </c>
      <c r="N633" t="s">
        <v>8272</v>
      </c>
      <c r="O633" s="9">
        <f t="shared" si="54"/>
        <v>1.38E-2</v>
      </c>
      <c r="P633">
        <f t="shared" si="55"/>
        <v>76.666666666666671</v>
      </c>
      <c r="Q633" t="str">
        <f t="shared" si="56"/>
        <v>technology</v>
      </c>
      <c r="R633" t="str">
        <f t="shared" si="59"/>
        <v>web</v>
      </c>
      <c r="S633" s="10">
        <f t="shared" si="57"/>
        <v>42489.772326388891</v>
      </c>
      <c r="T633" s="10">
        <f t="shared" si="58"/>
        <v>42518.772326388891</v>
      </c>
    </row>
    <row r="634" spans="1:20" ht="43.75" x14ac:dyDescent="0.4">
      <c r="A634">
        <v>632</v>
      </c>
      <c r="B634" s="3" t="s">
        <v>633</v>
      </c>
      <c r="C634" s="3" t="s">
        <v>4742</v>
      </c>
      <c r="D634">
        <v>20000</v>
      </c>
      <c r="E634">
        <v>0</v>
      </c>
      <c r="F634" t="s">
        <v>8220</v>
      </c>
      <c r="G634" t="s">
        <v>8233</v>
      </c>
      <c r="H634" t="s">
        <v>8249</v>
      </c>
      <c r="I634">
        <v>1448470165</v>
      </c>
      <c r="J634">
        <v>1445874565</v>
      </c>
      <c r="K634" t="b">
        <v>0</v>
      </c>
      <c r="L634">
        <v>0</v>
      </c>
      <c r="M634" t="b">
        <v>0</v>
      </c>
      <c r="N634" t="s">
        <v>8272</v>
      </c>
      <c r="O634" s="9">
        <f t="shared" si="54"/>
        <v>0</v>
      </c>
      <c r="P634">
        <f t="shared" si="55"/>
        <v>0</v>
      </c>
      <c r="Q634" t="str">
        <f t="shared" si="56"/>
        <v>technology</v>
      </c>
      <c r="R634" t="str">
        <f t="shared" si="59"/>
        <v>web</v>
      </c>
      <c r="S634" s="10">
        <f t="shared" si="57"/>
        <v>42303.659317129626</v>
      </c>
      <c r="T634" s="10">
        <f t="shared" si="58"/>
        <v>42333.700983796298</v>
      </c>
    </row>
    <row r="635" spans="1:20" ht="43.75" x14ac:dyDescent="0.4">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9">
        <f t="shared" si="54"/>
        <v>0.1245</v>
      </c>
      <c r="P635">
        <f t="shared" si="55"/>
        <v>49.8</v>
      </c>
      <c r="Q635" t="str">
        <f t="shared" si="56"/>
        <v>technology</v>
      </c>
      <c r="R635" t="str">
        <f t="shared" si="59"/>
        <v>web</v>
      </c>
      <c r="S635" s="10">
        <f t="shared" si="57"/>
        <v>42507.29932870371</v>
      </c>
      <c r="T635" s="10">
        <f t="shared" si="58"/>
        <v>42538.958333333328</v>
      </c>
    </row>
    <row r="636" spans="1:20" ht="29.15" x14ac:dyDescent="0.4">
      <c r="A636">
        <v>634</v>
      </c>
      <c r="B636" s="3" t="s">
        <v>635</v>
      </c>
      <c r="C636" s="3" t="s">
        <v>4744</v>
      </c>
      <c r="D636">
        <v>5000</v>
      </c>
      <c r="E636">
        <v>1</v>
      </c>
      <c r="F636" t="s">
        <v>8220</v>
      </c>
      <c r="G636" t="s">
        <v>8224</v>
      </c>
      <c r="H636" t="s">
        <v>8246</v>
      </c>
      <c r="I636">
        <v>1424989029</v>
      </c>
      <c r="J636">
        <v>1422397029</v>
      </c>
      <c r="K636" t="b">
        <v>0</v>
      </c>
      <c r="L636">
        <v>1</v>
      </c>
      <c r="M636" t="b">
        <v>0</v>
      </c>
      <c r="N636" t="s">
        <v>8272</v>
      </c>
      <c r="O636" s="9">
        <f t="shared" si="54"/>
        <v>2.0000000000000001E-4</v>
      </c>
      <c r="P636">
        <f t="shared" si="55"/>
        <v>1</v>
      </c>
      <c r="Q636" t="str">
        <f t="shared" si="56"/>
        <v>technology</v>
      </c>
      <c r="R636" t="str">
        <f t="shared" si="59"/>
        <v>web</v>
      </c>
      <c r="S636" s="10">
        <f t="shared" si="57"/>
        <v>42031.928576388891</v>
      </c>
      <c r="T636" s="10">
        <f t="shared" si="58"/>
        <v>42061.928576388891</v>
      </c>
    </row>
    <row r="637" spans="1:20" ht="29.15" x14ac:dyDescent="0.4">
      <c r="A637">
        <v>635</v>
      </c>
      <c r="B637" s="3" t="s">
        <v>636</v>
      </c>
      <c r="C637" s="3" t="s">
        <v>4745</v>
      </c>
      <c r="D637">
        <v>25000</v>
      </c>
      <c r="E637">
        <v>2</v>
      </c>
      <c r="F637" t="s">
        <v>8220</v>
      </c>
      <c r="G637" t="s">
        <v>8224</v>
      </c>
      <c r="H637" t="s">
        <v>8246</v>
      </c>
      <c r="I637">
        <v>1428804762</v>
      </c>
      <c r="J637">
        <v>1426212762</v>
      </c>
      <c r="K637" t="b">
        <v>0</v>
      </c>
      <c r="L637">
        <v>1</v>
      </c>
      <c r="M637" t="b">
        <v>0</v>
      </c>
      <c r="N637" t="s">
        <v>8272</v>
      </c>
      <c r="O637" s="9">
        <f t="shared" si="54"/>
        <v>8.0000000000000007E-5</v>
      </c>
      <c r="P637">
        <f t="shared" si="55"/>
        <v>2</v>
      </c>
      <c r="Q637" t="str">
        <f t="shared" si="56"/>
        <v>technology</v>
      </c>
      <c r="R637" t="str">
        <f t="shared" si="59"/>
        <v>web</v>
      </c>
      <c r="S637" s="10">
        <f t="shared" si="57"/>
        <v>42076.092152777783</v>
      </c>
      <c r="T637" s="10">
        <f t="shared" si="58"/>
        <v>42106.092152777783</v>
      </c>
    </row>
    <row r="638" spans="1:20" ht="43.75" x14ac:dyDescent="0.4">
      <c r="A638">
        <v>636</v>
      </c>
      <c r="B638" s="3" t="s">
        <v>637</v>
      </c>
      <c r="C638" s="3" t="s">
        <v>4746</v>
      </c>
      <c r="D638">
        <v>2000</v>
      </c>
      <c r="E638">
        <v>4</v>
      </c>
      <c r="F638" t="s">
        <v>8220</v>
      </c>
      <c r="G638" t="s">
        <v>8225</v>
      </c>
      <c r="H638" t="s">
        <v>8247</v>
      </c>
      <c r="I638">
        <v>1433587620</v>
      </c>
      <c r="J638">
        <v>1430996150</v>
      </c>
      <c r="K638" t="b">
        <v>0</v>
      </c>
      <c r="L638">
        <v>1</v>
      </c>
      <c r="M638" t="b">
        <v>0</v>
      </c>
      <c r="N638" t="s">
        <v>8272</v>
      </c>
      <c r="O638" s="9">
        <f t="shared" si="54"/>
        <v>2E-3</v>
      </c>
      <c r="P638">
        <f t="shared" si="55"/>
        <v>4</v>
      </c>
      <c r="Q638" t="str">
        <f t="shared" si="56"/>
        <v>technology</v>
      </c>
      <c r="R638" t="str">
        <f t="shared" si="59"/>
        <v>web</v>
      </c>
      <c r="S638" s="10">
        <f t="shared" si="57"/>
        <v>42131.455439814818</v>
      </c>
      <c r="T638" s="10">
        <f t="shared" si="58"/>
        <v>42161.44930555555</v>
      </c>
    </row>
    <row r="639" spans="1:20" ht="43.75" x14ac:dyDescent="0.4">
      <c r="A639">
        <v>637</v>
      </c>
      <c r="B639" s="3" t="s">
        <v>638</v>
      </c>
      <c r="C639" s="3" t="s">
        <v>4747</v>
      </c>
      <c r="D639">
        <v>100000</v>
      </c>
      <c r="E639">
        <v>0</v>
      </c>
      <c r="F639" t="s">
        <v>8220</v>
      </c>
      <c r="G639" t="s">
        <v>8225</v>
      </c>
      <c r="H639" t="s">
        <v>8247</v>
      </c>
      <c r="I639">
        <v>1488063840</v>
      </c>
      <c r="J639">
        <v>1485558318</v>
      </c>
      <c r="K639" t="b">
        <v>0</v>
      </c>
      <c r="L639">
        <v>0</v>
      </c>
      <c r="M639" t="b">
        <v>0</v>
      </c>
      <c r="N639" t="s">
        <v>8272</v>
      </c>
      <c r="O639" s="9">
        <f t="shared" si="54"/>
        <v>0</v>
      </c>
      <c r="P639">
        <f t="shared" si="55"/>
        <v>0</v>
      </c>
      <c r="Q639" t="str">
        <f t="shared" si="56"/>
        <v>technology</v>
      </c>
      <c r="R639" t="str">
        <f t="shared" si="59"/>
        <v>web</v>
      </c>
      <c r="S639" s="10">
        <f t="shared" si="57"/>
        <v>42762.962013888886</v>
      </c>
      <c r="T639" s="10">
        <f t="shared" si="58"/>
        <v>42791.961111111115</v>
      </c>
    </row>
    <row r="640" spans="1:20" x14ac:dyDescent="0.4">
      <c r="A640">
        <v>638</v>
      </c>
      <c r="B640" s="3" t="s">
        <v>639</v>
      </c>
      <c r="C640" s="3" t="s">
        <v>4748</v>
      </c>
      <c r="D640">
        <v>200000</v>
      </c>
      <c r="E640">
        <v>18</v>
      </c>
      <c r="F640" t="s">
        <v>8220</v>
      </c>
      <c r="G640" t="s">
        <v>8236</v>
      </c>
      <c r="H640" t="s">
        <v>8249</v>
      </c>
      <c r="I640">
        <v>1490447662</v>
      </c>
      <c r="J640">
        <v>1485267262</v>
      </c>
      <c r="K640" t="b">
        <v>0</v>
      </c>
      <c r="L640">
        <v>6</v>
      </c>
      <c r="M640" t="b">
        <v>0</v>
      </c>
      <c r="N640" t="s">
        <v>8272</v>
      </c>
      <c r="O640" s="9">
        <f t="shared" si="54"/>
        <v>9.0000000000000006E-5</v>
      </c>
      <c r="P640">
        <f t="shared" si="55"/>
        <v>3</v>
      </c>
      <c r="Q640" t="str">
        <f t="shared" si="56"/>
        <v>technology</v>
      </c>
      <c r="R640" t="str">
        <f t="shared" si="59"/>
        <v>web</v>
      </c>
      <c r="S640" s="10">
        <f t="shared" si="57"/>
        <v>42759.593310185184</v>
      </c>
      <c r="T640" s="10">
        <f t="shared" si="58"/>
        <v>42819.55164351852</v>
      </c>
    </row>
    <row r="641" spans="1:20" ht="29.15" x14ac:dyDescent="0.4">
      <c r="A641">
        <v>639</v>
      </c>
      <c r="B641" s="3" t="s">
        <v>640</v>
      </c>
      <c r="C641" s="3" t="s">
        <v>4749</v>
      </c>
      <c r="D641">
        <v>1000000</v>
      </c>
      <c r="E641">
        <v>1</v>
      </c>
      <c r="F641" t="s">
        <v>8220</v>
      </c>
      <c r="G641" t="s">
        <v>8224</v>
      </c>
      <c r="H641" t="s">
        <v>8246</v>
      </c>
      <c r="I641">
        <v>1413208795</v>
      </c>
      <c r="J641">
        <v>1408024795</v>
      </c>
      <c r="K641" t="b">
        <v>0</v>
      </c>
      <c r="L641">
        <v>1</v>
      </c>
      <c r="M641" t="b">
        <v>0</v>
      </c>
      <c r="N641" t="s">
        <v>8272</v>
      </c>
      <c r="O641" s="9">
        <f t="shared" si="54"/>
        <v>9.9999999999999995E-7</v>
      </c>
      <c r="P641">
        <f t="shared" si="55"/>
        <v>1</v>
      </c>
      <c r="Q641" t="str">
        <f t="shared" si="56"/>
        <v>technology</v>
      </c>
      <c r="R641" t="str">
        <f t="shared" si="59"/>
        <v>web</v>
      </c>
      <c r="S641" s="10">
        <f t="shared" si="57"/>
        <v>41865.583275462966</v>
      </c>
      <c r="T641" s="10">
        <f t="shared" si="58"/>
        <v>41925.583275462966</v>
      </c>
    </row>
    <row r="642" spans="1:20" ht="43.75" x14ac:dyDescent="0.4">
      <c r="A642">
        <v>640</v>
      </c>
      <c r="B642" s="3" t="s">
        <v>641</v>
      </c>
      <c r="C642" s="3" t="s">
        <v>4750</v>
      </c>
      <c r="D642">
        <v>70</v>
      </c>
      <c r="E642">
        <v>101</v>
      </c>
      <c r="F642" t="s">
        <v>8219</v>
      </c>
      <c r="G642" t="s">
        <v>8230</v>
      </c>
      <c r="H642" t="s">
        <v>8249</v>
      </c>
      <c r="I642">
        <v>1480028400</v>
      </c>
      <c r="J642">
        <v>1478685915</v>
      </c>
      <c r="K642" t="b">
        <v>0</v>
      </c>
      <c r="L642">
        <v>2</v>
      </c>
      <c r="M642" t="b">
        <v>1</v>
      </c>
      <c r="N642" t="s">
        <v>8273</v>
      </c>
      <c r="O642" s="9">
        <f t="shared" ref="O642:O705" si="60">E642/D642</f>
        <v>1.4428571428571428</v>
      </c>
      <c r="P642">
        <f t="shared" ref="P642:P705" si="61">IFERROR(E642/L642,0)</f>
        <v>50.5</v>
      </c>
      <c r="Q642" t="str">
        <f t="shared" ref="Q642:Q705" si="62">LEFT(N642, FIND("/",N642) - 1)</f>
        <v>technology</v>
      </c>
      <c r="R642" t="str">
        <f t="shared" si="59"/>
        <v>wearables</v>
      </c>
      <c r="S642" s="10">
        <f t="shared" ref="S642:S705" si="63">(((J642/60)/60)/24) + DATE(1970,1,1)</f>
        <v>42683.420312500006</v>
      </c>
      <c r="T642" s="10">
        <f t="shared" ref="T642:T705" si="64">(((I642/60)/60)/24) + DATE(1970,1,1)</f>
        <v>42698.958333333328</v>
      </c>
    </row>
    <row r="643" spans="1:20" ht="43.75" x14ac:dyDescent="0.4">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9">
        <f t="shared" si="60"/>
        <v>1.1916249999999999</v>
      </c>
      <c r="P643">
        <f t="shared" si="61"/>
        <v>151.31746031746033</v>
      </c>
      <c r="Q643" t="str">
        <f t="shared" si="62"/>
        <v>technology</v>
      </c>
      <c r="R643" t="str">
        <f t="shared" ref="R643:R706" si="65">RIGHT(N643, LEN(N643) - FIND("/",N643))</f>
        <v>wearables</v>
      </c>
      <c r="S643" s="10">
        <f t="shared" si="63"/>
        <v>42199.57</v>
      </c>
      <c r="T643" s="10">
        <f t="shared" si="64"/>
        <v>42229.57</v>
      </c>
    </row>
    <row r="644" spans="1:20" ht="43.75" x14ac:dyDescent="0.4">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9">
        <f t="shared" si="60"/>
        <v>14.604850000000001</v>
      </c>
      <c r="P644">
        <f t="shared" si="61"/>
        <v>134.3592456301748</v>
      </c>
      <c r="Q644" t="str">
        <f t="shared" si="62"/>
        <v>technology</v>
      </c>
      <c r="R644" t="str">
        <f t="shared" si="65"/>
        <v>wearables</v>
      </c>
      <c r="S644" s="10">
        <f t="shared" si="63"/>
        <v>42199.651319444441</v>
      </c>
      <c r="T644" s="10">
        <f t="shared" si="64"/>
        <v>42235.651319444441</v>
      </c>
    </row>
    <row r="645" spans="1:20" ht="43.75" x14ac:dyDescent="0.4">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9">
        <f t="shared" si="60"/>
        <v>1.0580799999999999</v>
      </c>
      <c r="P645">
        <f t="shared" si="61"/>
        <v>174.02631578947367</v>
      </c>
      <c r="Q645" t="str">
        <f t="shared" si="62"/>
        <v>technology</v>
      </c>
      <c r="R645" t="str">
        <f t="shared" si="65"/>
        <v>wearables</v>
      </c>
      <c r="S645" s="10">
        <f t="shared" si="63"/>
        <v>42100.642071759255</v>
      </c>
      <c r="T645" s="10">
        <f t="shared" si="64"/>
        <v>42155.642071759255</v>
      </c>
    </row>
    <row r="646" spans="1:20" ht="43.75" x14ac:dyDescent="0.4">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9">
        <f t="shared" si="60"/>
        <v>3.0011791999999997</v>
      </c>
      <c r="P646">
        <f t="shared" si="61"/>
        <v>73.486268364348675</v>
      </c>
      <c r="Q646" t="str">
        <f t="shared" si="62"/>
        <v>technology</v>
      </c>
      <c r="R646" t="str">
        <f t="shared" si="65"/>
        <v>wearables</v>
      </c>
      <c r="S646" s="10">
        <f t="shared" si="63"/>
        <v>41898.665960648148</v>
      </c>
      <c r="T646" s="10">
        <f t="shared" si="64"/>
        <v>41941.041666666664</v>
      </c>
    </row>
    <row r="647" spans="1:20" ht="29.15" x14ac:dyDescent="0.4">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9">
        <f t="shared" si="60"/>
        <v>2.7869999999999999</v>
      </c>
      <c r="P647">
        <f t="shared" si="61"/>
        <v>23.518987341772153</v>
      </c>
      <c r="Q647" t="str">
        <f t="shared" si="62"/>
        <v>technology</v>
      </c>
      <c r="R647" t="str">
        <f t="shared" si="65"/>
        <v>wearables</v>
      </c>
      <c r="S647" s="10">
        <f t="shared" si="63"/>
        <v>42564.026319444441</v>
      </c>
      <c r="T647" s="10">
        <f t="shared" si="64"/>
        <v>42594.026319444441</v>
      </c>
    </row>
    <row r="648" spans="1:20" ht="43.75" x14ac:dyDescent="0.4">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9">
        <f t="shared" si="60"/>
        <v>1.3187625000000001</v>
      </c>
      <c r="P648">
        <f t="shared" si="61"/>
        <v>39.074444444444445</v>
      </c>
      <c r="Q648" t="str">
        <f t="shared" si="62"/>
        <v>technology</v>
      </c>
      <c r="R648" t="str">
        <f t="shared" si="65"/>
        <v>wearables</v>
      </c>
      <c r="S648" s="10">
        <f t="shared" si="63"/>
        <v>41832.852627314816</v>
      </c>
      <c r="T648" s="10">
        <f t="shared" si="64"/>
        <v>41862.852627314816</v>
      </c>
    </row>
    <row r="649" spans="1:20" ht="43.75" x14ac:dyDescent="0.4">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9">
        <f t="shared" si="60"/>
        <v>1.0705</v>
      </c>
      <c r="P649">
        <f t="shared" si="61"/>
        <v>125.94117647058823</v>
      </c>
      <c r="Q649" t="str">
        <f t="shared" si="62"/>
        <v>technology</v>
      </c>
      <c r="R649" t="str">
        <f t="shared" si="65"/>
        <v>wearables</v>
      </c>
      <c r="S649" s="10">
        <f t="shared" si="63"/>
        <v>42416.767928240741</v>
      </c>
      <c r="T649" s="10">
        <f t="shared" si="64"/>
        <v>42446.726261574076</v>
      </c>
    </row>
    <row r="650" spans="1:20" ht="29.15" x14ac:dyDescent="0.4">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9">
        <f t="shared" si="60"/>
        <v>1.2682285714285715</v>
      </c>
      <c r="P650">
        <f t="shared" si="61"/>
        <v>1644</v>
      </c>
      <c r="Q650" t="str">
        <f t="shared" si="62"/>
        <v>technology</v>
      </c>
      <c r="R650" t="str">
        <f t="shared" si="65"/>
        <v>wearables</v>
      </c>
      <c r="S650" s="10">
        <f t="shared" si="63"/>
        <v>41891.693379629629</v>
      </c>
      <c r="T650" s="10">
        <f t="shared" si="64"/>
        <v>41926.693379629629</v>
      </c>
    </row>
    <row r="651" spans="1:20" ht="43.75" x14ac:dyDescent="0.4">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9">
        <f t="shared" si="60"/>
        <v>1.3996</v>
      </c>
      <c r="P651">
        <f t="shared" si="61"/>
        <v>42.670731707317074</v>
      </c>
      <c r="Q651" t="str">
        <f t="shared" si="62"/>
        <v>technology</v>
      </c>
      <c r="R651" t="str">
        <f t="shared" si="65"/>
        <v>wearables</v>
      </c>
      <c r="S651" s="10">
        <f t="shared" si="63"/>
        <v>41877.912187499998</v>
      </c>
      <c r="T651" s="10">
        <f t="shared" si="64"/>
        <v>41898.912187499998</v>
      </c>
    </row>
    <row r="652" spans="1:20" ht="43.75" x14ac:dyDescent="0.4">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9">
        <f t="shared" si="60"/>
        <v>1.1240000000000001</v>
      </c>
      <c r="P652">
        <f t="shared" si="61"/>
        <v>35.125</v>
      </c>
      <c r="Q652" t="str">
        <f t="shared" si="62"/>
        <v>technology</v>
      </c>
      <c r="R652" t="str">
        <f t="shared" si="65"/>
        <v>wearables</v>
      </c>
      <c r="S652" s="10">
        <f t="shared" si="63"/>
        <v>41932.036851851852</v>
      </c>
      <c r="T652" s="10">
        <f t="shared" si="64"/>
        <v>41992.078518518523</v>
      </c>
    </row>
    <row r="653" spans="1:20" ht="43.75" x14ac:dyDescent="0.4">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9">
        <f t="shared" si="60"/>
        <v>1.00528</v>
      </c>
      <c r="P653">
        <f t="shared" si="61"/>
        <v>239.35238095238094</v>
      </c>
      <c r="Q653" t="str">
        <f t="shared" si="62"/>
        <v>technology</v>
      </c>
      <c r="R653" t="str">
        <f t="shared" si="65"/>
        <v>wearables</v>
      </c>
      <c r="S653" s="10">
        <f t="shared" si="63"/>
        <v>41956.017488425925</v>
      </c>
      <c r="T653" s="10">
        <f t="shared" si="64"/>
        <v>41986.017488425925</v>
      </c>
    </row>
    <row r="654" spans="1:20" ht="58.3" x14ac:dyDescent="0.4">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9">
        <f t="shared" si="60"/>
        <v>1.0046666666666666</v>
      </c>
      <c r="P654">
        <f t="shared" si="61"/>
        <v>107.64285714285714</v>
      </c>
      <c r="Q654" t="str">
        <f t="shared" si="62"/>
        <v>technology</v>
      </c>
      <c r="R654" t="str">
        <f t="shared" si="65"/>
        <v>wearables</v>
      </c>
      <c r="S654" s="10">
        <f t="shared" si="63"/>
        <v>42675.690393518518</v>
      </c>
      <c r="T654" s="10">
        <f t="shared" si="64"/>
        <v>42705.732060185182</v>
      </c>
    </row>
    <row r="655" spans="1:20" ht="58.3" x14ac:dyDescent="0.4">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9">
        <f t="shared" si="60"/>
        <v>1.4144600000000001</v>
      </c>
      <c r="P655">
        <f t="shared" si="61"/>
        <v>95.830623306233065</v>
      </c>
      <c r="Q655" t="str">
        <f t="shared" si="62"/>
        <v>technology</v>
      </c>
      <c r="R655" t="str">
        <f t="shared" si="65"/>
        <v>wearables</v>
      </c>
      <c r="S655" s="10">
        <f t="shared" si="63"/>
        <v>42199.618518518517</v>
      </c>
      <c r="T655" s="10">
        <f t="shared" si="64"/>
        <v>42236.618518518517</v>
      </c>
    </row>
    <row r="656" spans="1:20" ht="43.75" x14ac:dyDescent="0.4">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9">
        <f t="shared" si="60"/>
        <v>2.6729166666666666</v>
      </c>
      <c r="P656">
        <f t="shared" si="61"/>
        <v>31.663376110562684</v>
      </c>
      <c r="Q656" t="str">
        <f t="shared" si="62"/>
        <v>technology</v>
      </c>
      <c r="R656" t="str">
        <f t="shared" si="65"/>
        <v>wearables</v>
      </c>
      <c r="S656" s="10">
        <f t="shared" si="63"/>
        <v>42163.957326388889</v>
      </c>
      <c r="T656" s="10">
        <f t="shared" si="64"/>
        <v>42193.957326388889</v>
      </c>
    </row>
    <row r="657" spans="1:20" ht="43.75" x14ac:dyDescent="0.4">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9">
        <f t="shared" si="60"/>
        <v>1.4688749999999999</v>
      </c>
      <c r="P657">
        <f t="shared" si="61"/>
        <v>42.886861313868614</v>
      </c>
      <c r="Q657" t="str">
        <f t="shared" si="62"/>
        <v>technology</v>
      </c>
      <c r="R657" t="str">
        <f t="shared" si="65"/>
        <v>wearables</v>
      </c>
      <c r="S657" s="10">
        <f t="shared" si="63"/>
        <v>42045.957314814819</v>
      </c>
      <c r="T657" s="10">
        <f t="shared" si="64"/>
        <v>42075.915648148148</v>
      </c>
    </row>
    <row r="658" spans="1:20" ht="43.75" x14ac:dyDescent="0.4">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9">
        <f t="shared" si="60"/>
        <v>2.1356000000000002</v>
      </c>
      <c r="P658">
        <f t="shared" si="61"/>
        <v>122.73563218390805</v>
      </c>
      <c r="Q658" t="str">
        <f t="shared" si="62"/>
        <v>technology</v>
      </c>
      <c r="R658" t="str">
        <f t="shared" si="65"/>
        <v>wearables</v>
      </c>
      <c r="S658" s="10">
        <f t="shared" si="63"/>
        <v>42417.804618055554</v>
      </c>
      <c r="T658" s="10">
        <f t="shared" si="64"/>
        <v>42477.762951388882</v>
      </c>
    </row>
    <row r="659" spans="1:20" ht="43.75" x14ac:dyDescent="0.4">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9">
        <f t="shared" si="60"/>
        <v>1.2569999999999999</v>
      </c>
      <c r="P659">
        <f t="shared" si="61"/>
        <v>190.45454545454547</v>
      </c>
      <c r="Q659" t="str">
        <f t="shared" si="62"/>
        <v>technology</v>
      </c>
      <c r="R659" t="str">
        <f t="shared" si="65"/>
        <v>wearables</v>
      </c>
      <c r="S659" s="10">
        <f t="shared" si="63"/>
        <v>42331.84574074074</v>
      </c>
      <c r="T659" s="10">
        <f t="shared" si="64"/>
        <v>42361.84574074074</v>
      </c>
    </row>
    <row r="660" spans="1:20" ht="43.75" x14ac:dyDescent="0.4">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9">
        <f t="shared" si="60"/>
        <v>1.0446206037108834</v>
      </c>
      <c r="P660">
        <f t="shared" si="61"/>
        <v>109.33695652173913</v>
      </c>
      <c r="Q660" t="str">
        <f t="shared" si="62"/>
        <v>technology</v>
      </c>
      <c r="R660" t="str">
        <f t="shared" si="65"/>
        <v>wearables</v>
      </c>
      <c r="S660" s="10">
        <f t="shared" si="63"/>
        <v>42179.160752314812</v>
      </c>
      <c r="T660" s="10">
        <f t="shared" si="64"/>
        <v>42211.75</v>
      </c>
    </row>
    <row r="661" spans="1:20" x14ac:dyDescent="0.4">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9">
        <f t="shared" si="60"/>
        <v>1.0056666666666667</v>
      </c>
      <c r="P661">
        <f t="shared" si="61"/>
        <v>143.66666666666666</v>
      </c>
      <c r="Q661" t="str">
        <f t="shared" si="62"/>
        <v>technology</v>
      </c>
      <c r="R661" t="str">
        <f t="shared" si="65"/>
        <v>wearables</v>
      </c>
      <c r="S661" s="10">
        <f t="shared" si="63"/>
        <v>42209.593692129631</v>
      </c>
      <c r="T661" s="10">
        <f t="shared" si="64"/>
        <v>42239.593692129631</v>
      </c>
    </row>
    <row r="662" spans="1:20" ht="43.75" x14ac:dyDescent="0.4">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9">
        <f t="shared" si="60"/>
        <v>3.058E-2</v>
      </c>
      <c r="P662">
        <f t="shared" si="61"/>
        <v>84.944444444444443</v>
      </c>
      <c r="Q662" t="str">
        <f t="shared" si="62"/>
        <v>technology</v>
      </c>
      <c r="R662" t="str">
        <f t="shared" si="65"/>
        <v>wearables</v>
      </c>
      <c r="S662" s="10">
        <f t="shared" si="63"/>
        <v>41922.741655092592</v>
      </c>
      <c r="T662" s="10">
        <f t="shared" si="64"/>
        <v>41952.783321759263</v>
      </c>
    </row>
    <row r="663" spans="1:20" ht="43.75" x14ac:dyDescent="0.4">
      <c r="A663">
        <v>661</v>
      </c>
      <c r="B663" s="3" t="s">
        <v>662</v>
      </c>
      <c r="C663" s="3" t="s">
        <v>4771</v>
      </c>
      <c r="D663">
        <v>10000</v>
      </c>
      <c r="E663">
        <v>95</v>
      </c>
      <c r="F663" t="s">
        <v>8221</v>
      </c>
      <c r="G663" t="s">
        <v>8224</v>
      </c>
      <c r="H663" t="s">
        <v>8246</v>
      </c>
      <c r="I663">
        <v>1477236559</v>
      </c>
      <c r="J663">
        <v>1474644559</v>
      </c>
      <c r="K663" t="b">
        <v>0</v>
      </c>
      <c r="L663">
        <v>9</v>
      </c>
      <c r="M663" t="b">
        <v>0</v>
      </c>
      <c r="N663" t="s">
        <v>8273</v>
      </c>
      <c r="O663" s="9">
        <f t="shared" si="60"/>
        <v>9.4999999999999998E-3</v>
      </c>
      <c r="P663">
        <f t="shared" si="61"/>
        <v>10.555555555555555</v>
      </c>
      <c r="Q663" t="str">
        <f t="shared" si="62"/>
        <v>technology</v>
      </c>
      <c r="R663" t="str">
        <f t="shared" si="65"/>
        <v>wearables</v>
      </c>
      <c r="S663" s="10">
        <f t="shared" si="63"/>
        <v>42636.645358796297</v>
      </c>
      <c r="T663" s="10">
        <f t="shared" si="64"/>
        <v>42666.645358796297</v>
      </c>
    </row>
    <row r="664" spans="1:20" ht="43.75" x14ac:dyDescent="0.4">
      <c r="A664">
        <v>662</v>
      </c>
      <c r="B664" s="3" t="s">
        <v>663</v>
      </c>
      <c r="C664" s="3" t="s">
        <v>4772</v>
      </c>
      <c r="D664">
        <v>39000</v>
      </c>
      <c r="E664">
        <v>156</v>
      </c>
      <c r="F664" t="s">
        <v>8221</v>
      </c>
      <c r="G664" t="s">
        <v>8224</v>
      </c>
      <c r="H664" t="s">
        <v>8246</v>
      </c>
      <c r="I664">
        <v>1421404247</v>
      </c>
      <c r="J664">
        <v>1418812247</v>
      </c>
      <c r="K664" t="b">
        <v>0</v>
      </c>
      <c r="L664">
        <v>4</v>
      </c>
      <c r="M664" t="b">
        <v>0</v>
      </c>
      <c r="N664" t="s">
        <v>8273</v>
      </c>
      <c r="O664" s="9">
        <f t="shared" si="60"/>
        <v>4.0000000000000001E-3</v>
      </c>
      <c r="P664">
        <f t="shared" si="61"/>
        <v>39</v>
      </c>
      <c r="Q664" t="str">
        <f t="shared" si="62"/>
        <v>technology</v>
      </c>
      <c r="R664" t="str">
        <f t="shared" si="65"/>
        <v>wearables</v>
      </c>
      <c r="S664" s="10">
        <f t="shared" si="63"/>
        <v>41990.438043981485</v>
      </c>
      <c r="T664" s="10">
        <f t="shared" si="64"/>
        <v>42020.438043981485</v>
      </c>
    </row>
    <row r="665" spans="1:20" ht="43.75" x14ac:dyDescent="0.4">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9">
        <f t="shared" si="60"/>
        <v>3.5000000000000001E-3</v>
      </c>
      <c r="P665">
        <f t="shared" si="61"/>
        <v>100</v>
      </c>
      <c r="Q665" t="str">
        <f t="shared" si="62"/>
        <v>technology</v>
      </c>
      <c r="R665" t="str">
        <f t="shared" si="65"/>
        <v>wearables</v>
      </c>
      <c r="S665" s="10">
        <f t="shared" si="63"/>
        <v>42173.843240740738</v>
      </c>
      <c r="T665" s="10">
        <f t="shared" si="64"/>
        <v>42203.843240740738</v>
      </c>
    </row>
    <row r="666" spans="1:20" ht="43.75" x14ac:dyDescent="0.4">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9">
        <f t="shared" si="60"/>
        <v>7.5333333333333335E-2</v>
      </c>
      <c r="P666">
        <f t="shared" si="61"/>
        <v>31.172413793103448</v>
      </c>
      <c r="Q666" t="str">
        <f t="shared" si="62"/>
        <v>technology</v>
      </c>
      <c r="R666" t="str">
        <f t="shared" si="65"/>
        <v>wearables</v>
      </c>
      <c r="S666" s="10">
        <f t="shared" si="63"/>
        <v>42077.666377314818</v>
      </c>
      <c r="T666" s="10">
        <f t="shared" si="64"/>
        <v>42107.666377314818</v>
      </c>
    </row>
    <row r="667" spans="1:20" ht="58.3" x14ac:dyDescent="0.4">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9">
        <f t="shared" si="60"/>
        <v>0.18640000000000001</v>
      </c>
      <c r="P667">
        <f t="shared" si="61"/>
        <v>155.33333333333334</v>
      </c>
      <c r="Q667" t="str">
        <f t="shared" si="62"/>
        <v>technology</v>
      </c>
      <c r="R667" t="str">
        <f t="shared" si="65"/>
        <v>wearables</v>
      </c>
      <c r="S667" s="10">
        <f t="shared" si="63"/>
        <v>42688.711354166662</v>
      </c>
      <c r="T667" s="10">
        <f t="shared" si="64"/>
        <v>42748.711354166662</v>
      </c>
    </row>
    <row r="668" spans="1:20" ht="43.75" x14ac:dyDescent="0.4">
      <c r="A668">
        <v>666</v>
      </c>
      <c r="B668" s="3" t="s">
        <v>667</v>
      </c>
      <c r="C668" s="3" t="s">
        <v>4776</v>
      </c>
      <c r="D668">
        <v>200000</v>
      </c>
      <c r="E668">
        <v>8</v>
      </c>
      <c r="F668" t="s">
        <v>8221</v>
      </c>
      <c r="G668" t="s">
        <v>8224</v>
      </c>
      <c r="H668" t="s">
        <v>8246</v>
      </c>
      <c r="I668">
        <v>1408305498</v>
      </c>
      <c r="J668">
        <v>1405713498</v>
      </c>
      <c r="K668" t="b">
        <v>0</v>
      </c>
      <c r="L668">
        <v>4</v>
      </c>
      <c r="M668" t="b">
        <v>0</v>
      </c>
      <c r="N668" t="s">
        <v>8273</v>
      </c>
      <c r="O668" s="9">
        <f t="shared" si="60"/>
        <v>4.0000000000000003E-5</v>
      </c>
      <c r="P668">
        <f t="shared" si="61"/>
        <v>2</v>
      </c>
      <c r="Q668" t="str">
        <f t="shared" si="62"/>
        <v>technology</v>
      </c>
      <c r="R668" t="str">
        <f t="shared" si="65"/>
        <v>wearables</v>
      </c>
      <c r="S668" s="10">
        <f t="shared" si="63"/>
        <v>41838.832152777781</v>
      </c>
      <c r="T668" s="10">
        <f t="shared" si="64"/>
        <v>41868.832152777781</v>
      </c>
    </row>
    <row r="669" spans="1:20" ht="58.3" x14ac:dyDescent="0.4">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9">
        <f t="shared" si="60"/>
        <v>0.1002</v>
      </c>
      <c r="P669">
        <f t="shared" si="61"/>
        <v>178.92857142857142</v>
      </c>
      <c r="Q669" t="str">
        <f t="shared" si="62"/>
        <v>technology</v>
      </c>
      <c r="R669" t="str">
        <f t="shared" si="65"/>
        <v>wearables</v>
      </c>
      <c r="S669" s="10">
        <f t="shared" si="63"/>
        <v>42632.373414351852</v>
      </c>
      <c r="T669" s="10">
        <f t="shared" si="64"/>
        <v>42672.373414351852</v>
      </c>
    </row>
    <row r="670" spans="1:20" ht="43.75" x14ac:dyDescent="0.4">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9">
        <f t="shared" si="60"/>
        <v>4.5600000000000002E-2</v>
      </c>
      <c r="P670">
        <f t="shared" si="61"/>
        <v>27.36</v>
      </c>
      <c r="Q670" t="str">
        <f t="shared" si="62"/>
        <v>technology</v>
      </c>
      <c r="R670" t="str">
        <f t="shared" si="65"/>
        <v>wearables</v>
      </c>
      <c r="S670" s="10">
        <f t="shared" si="63"/>
        <v>42090.831273148149</v>
      </c>
      <c r="T670" s="10">
        <f t="shared" si="64"/>
        <v>42135.831273148149</v>
      </c>
    </row>
    <row r="671" spans="1:20" ht="58.3" x14ac:dyDescent="0.4">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9">
        <f t="shared" si="60"/>
        <v>0.21507499999999999</v>
      </c>
      <c r="P671">
        <f t="shared" si="61"/>
        <v>1536.25</v>
      </c>
      <c r="Q671" t="str">
        <f t="shared" si="62"/>
        <v>technology</v>
      </c>
      <c r="R671" t="str">
        <f t="shared" si="65"/>
        <v>wearables</v>
      </c>
      <c r="S671" s="10">
        <f t="shared" si="63"/>
        <v>42527.625671296293</v>
      </c>
      <c r="T671" s="10">
        <f t="shared" si="64"/>
        <v>42557.625671296293</v>
      </c>
    </row>
    <row r="672" spans="1:20" ht="58.3" x14ac:dyDescent="0.4">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9">
        <f t="shared" si="60"/>
        <v>0.29276666666666668</v>
      </c>
      <c r="P672">
        <f t="shared" si="61"/>
        <v>84.99677419354839</v>
      </c>
      <c r="Q672" t="str">
        <f t="shared" si="62"/>
        <v>technology</v>
      </c>
      <c r="R672" t="str">
        <f t="shared" si="65"/>
        <v>wearables</v>
      </c>
      <c r="S672" s="10">
        <f t="shared" si="63"/>
        <v>42506.709722222222</v>
      </c>
      <c r="T672" s="10">
        <f t="shared" si="64"/>
        <v>42540.340277777781</v>
      </c>
    </row>
    <row r="673" spans="1:20" ht="58.3" x14ac:dyDescent="0.4">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9">
        <f t="shared" si="60"/>
        <v>0.39426666666666665</v>
      </c>
      <c r="P673">
        <f t="shared" si="61"/>
        <v>788.5333333333333</v>
      </c>
      <c r="Q673" t="str">
        <f t="shared" si="62"/>
        <v>technology</v>
      </c>
      <c r="R673" t="str">
        <f t="shared" si="65"/>
        <v>wearables</v>
      </c>
      <c r="S673" s="10">
        <f t="shared" si="63"/>
        <v>41984.692731481482</v>
      </c>
      <c r="T673" s="10">
        <f t="shared" si="64"/>
        <v>42018.166666666672</v>
      </c>
    </row>
    <row r="674" spans="1:20" ht="43.75" x14ac:dyDescent="0.4">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9">
        <f t="shared" si="60"/>
        <v>0.21628</v>
      </c>
      <c r="P674">
        <f t="shared" si="61"/>
        <v>50.29767441860465</v>
      </c>
      <c r="Q674" t="str">
        <f t="shared" si="62"/>
        <v>technology</v>
      </c>
      <c r="R674" t="str">
        <f t="shared" si="65"/>
        <v>wearables</v>
      </c>
      <c r="S674" s="10">
        <f t="shared" si="63"/>
        <v>41974.219490740739</v>
      </c>
      <c r="T674" s="10">
        <f t="shared" si="64"/>
        <v>42005.207638888889</v>
      </c>
    </row>
    <row r="675" spans="1:20" ht="58.3" x14ac:dyDescent="0.4">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9">
        <f t="shared" si="60"/>
        <v>2.0500000000000002E-3</v>
      </c>
      <c r="P675">
        <f t="shared" si="61"/>
        <v>68.333333333333329</v>
      </c>
      <c r="Q675" t="str">
        <f t="shared" si="62"/>
        <v>technology</v>
      </c>
      <c r="R675" t="str">
        <f t="shared" si="65"/>
        <v>wearables</v>
      </c>
      <c r="S675" s="10">
        <f t="shared" si="63"/>
        <v>41838.840474537035</v>
      </c>
      <c r="T675" s="10">
        <f t="shared" si="64"/>
        <v>41883.840474537035</v>
      </c>
    </row>
    <row r="676" spans="1:20" ht="29.15" x14ac:dyDescent="0.4">
      <c r="A676">
        <v>674</v>
      </c>
      <c r="B676" s="3" t="s">
        <v>675</v>
      </c>
      <c r="C676" s="3" t="s">
        <v>4784</v>
      </c>
      <c r="D676">
        <v>50000</v>
      </c>
      <c r="E676">
        <v>15</v>
      </c>
      <c r="F676" t="s">
        <v>8221</v>
      </c>
      <c r="G676" t="s">
        <v>8224</v>
      </c>
      <c r="H676" t="s">
        <v>8246</v>
      </c>
      <c r="I676">
        <v>1407811627</v>
      </c>
      <c r="J676">
        <v>1402627627</v>
      </c>
      <c r="K676" t="b">
        <v>0</v>
      </c>
      <c r="L676">
        <v>2</v>
      </c>
      <c r="M676" t="b">
        <v>0</v>
      </c>
      <c r="N676" t="s">
        <v>8273</v>
      </c>
      <c r="O676" s="9">
        <f t="shared" si="60"/>
        <v>2.9999999999999997E-4</v>
      </c>
      <c r="P676">
        <f t="shared" si="61"/>
        <v>7.5</v>
      </c>
      <c r="Q676" t="str">
        <f t="shared" si="62"/>
        <v>technology</v>
      </c>
      <c r="R676" t="str">
        <f t="shared" si="65"/>
        <v>wearables</v>
      </c>
      <c r="S676" s="10">
        <f t="shared" si="63"/>
        <v>41803.116053240738</v>
      </c>
      <c r="T676" s="10">
        <f t="shared" si="64"/>
        <v>41863.116053240738</v>
      </c>
    </row>
    <row r="677" spans="1:20" ht="43.75" x14ac:dyDescent="0.4">
      <c r="A677">
        <v>675</v>
      </c>
      <c r="B677" s="3" t="s">
        <v>676</v>
      </c>
      <c r="C677" s="3" t="s">
        <v>4785</v>
      </c>
      <c r="D677">
        <v>6000</v>
      </c>
      <c r="E677">
        <v>891</v>
      </c>
      <c r="F677" t="s">
        <v>8221</v>
      </c>
      <c r="G677" t="s">
        <v>8224</v>
      </c>
      <c r="H677" t="s">
        <v>8246</v>
      </c>
      <c r="I677">
        <v>1420095540</v>
      </c>
      <c r="J677">
        <v>1417558804</v>
      </c>
      <c r="K677" t="b">
        <v>0</v>
      </c>
      <c r="L677">
        <v>26</v>
      </c>
      <c r="M677" t="b">
        <v>0</v>
      </c>
      <c r="N677" t="s">
        <v>8273</v>
      </c>
      <c r="O677" s="9">
        <f t="shared" si="60"/>
        <v>0.14849999999999999</v>
      </c>
      <c r="P677">
        <f t="shared" si="61"/>
        <v>34.269230769230766</v>
      </c>
      <c r="Q677" t="str">
        <f t="shared" si="62"/>
        <v>technology</v>
      </c>
      <c r="R677" t="str">
        <f t="shared" si="65"/>
        <v>wearables</v>
      </c>
      <c r="S677" s="10">
        <f t="shared" si="63"/>
        <v>41975.930601851855</v>
      </c>
      <c r="T677" s="10">
        <f t="shared" si="64"/>
        <v>42005.290972222225</v>
      </c>
    </row>
    <row r="678" spans="1:20" ht="58.3" x14ac:dyDescent="0.4">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9">
        <f t="shared" si="60"/>
        <v>1.4710000000000001E-2</v>
      </c>
      <c r="P678">
        <f t="shared" si="61"/>
        <v>61.291666666666664</v>
      </c>
      <c r="Q678" t="str">
        <f t="shared" si="62"/>
        <v>technology</v>
      </c>
      <c r="R678" t="str">
        <f t="shared" si="65"/>
        <v>wearables</v>
      </c>
      <c r="S678" s="10">
        <f t="shared" si="63"/>
        <v>42012.768298611118</v>
      </c>
      <c r="T678" s="10">
        <f t="shared" si="64"/>
        <v>42042.768298611118</v>
      </c>
    </row>
    <row r="679" spans="1:20" ht="58.3" x14ac:dyDescent="0.4">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9">
        <f t="shared" si="60"/>
        <v>0.25584000000000001</v>
      </c>
      <c r="P679">
        <f t="shared" si="61"/>
        <v>133.25</v>
      </c>
      <c r="Q679" t="str">
        <f t="shared" si="62"/>
        <v>technology</v>
      </c>
      <c r="R679" t="str">
        <f t="shared" si="65"/>
        <v>wearables</v>
      </c>
      <c r="S679" s="10">
        <f t="shared" si="63"/>
        <v>42504.403877314813</v>
      </c>
      <c r="T679" s="10">
        <f t="shared" si="64"/>
        <v>42549.403877314813</v>
      </c>
    </row>
    <row r="680" spans="1:20" ht="43.75" x14ac:dyDescent="0.4">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9">
        <f t="shared" si="60"/>
        <v>3.8206896551724136E-2</v>
      </c>
      <c r="P680">
        <f t="shared" si="61"/>
        <v>65.17647058823529</v>
      </c>
      <c r="Q680" t="str">
        <f t="shared" si="62"/>
        <v>technology</v>
      </c>
      <c r="R680" t="str">
        <f t="shared" si="65"/>
        <v>wearables</v>
      </c>
      <c r="S680" s="10">
        <f t="shared" si="63"/>
        <v>42481.376597222217</v>
      </c>
      <c r="T680" s="10">
        <f t="shared" si="64"/>
        <v>42511.376597222217</v>
      </c>
    </row>
    <row r="681" spans="1:20" ht="43.75" x14ac:dyDescent="0.4">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9">
        <f t="shared" si="60"/>
        <v>0.15485964912280703</v>
      </c>
      <c r="P681">
        <f t="shared" si="61"/>
        <v>93.90425531914893</v>
      </c>
      <c r="Q681" t="str">
        <f t="shared" si="62"/>
        <v>technology</v>
      </c>
      <c r="R681" t="str">
        <f t="shared" si="65"/>
        <v>wearables</v>
      </c>
      <c r="S681" s="10">
        <f t="shared" si="63"/>
        <v>42556.695706018523</v>
      </c>
      <c r="T681" s="10">
        <f t="shared" si="64"/>
        <v>42616.695706018523</v>
      </c>
    </row>
    <row r="682" spans="1:20" ht="58.3" x14ac:dyDescent="0.4">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9">
        <f t="shared" si="60"/>
        <v>0.25912000000000002</v>
      </c>
      <c r="P682">
        <f t="shared" si="61"/>
        <v>150.65116279069767</v>
      </c>
      <c r="Q682" t="str">
        <f t="shared" si="62"/>
        <v>technology</v>
      </c>
      <c r="R682" t="str">
        <f t="shared" si="65"/>
        <v>wearables</v>
      </c>
      <c r="S682" s="10">
        <f t="shared" si="63"/>
        <v>41864.501516203702</v>
      </c>
      <c r="T682" s="10">
        <f t="shared" si="64"/>
        <v>41899.501516203702</v>
      </c>
    </row>
    <row r="683" spans="1:20" ht="43.75" x14ac:dyDescent="0.4">
      <c r="A683">
        <v>681</v>
      </c>
      <c r="B683" s="3" t="s">
        <v>682</v>
      </c>
      <c r="C683" s="3" t="s">
        <v>4791</v>
      </c>
      <c r="D683">
        <v>2500</v>
      </c>
      <c r="E683">
        <v>1</v>
      </c>
      <c r="F683" t="s">
        <v>8221</v>
      </c>
      <c r="G683" t="s">
        <v>8224</v>
      </c>
      <c r="H683" t="s">
        <v>8246</v>
      </c>
      <c r="I683">
        <v>1477509604</v>
      </c>
      <c r="J683">
        <v>1474917604</v>
      </c>
      <c r="K683" t="b">
        <v>0</v>
      </c>
      <c r="L683">
        <v>1</v>
      </c>
      <c r="M683" t="b">
        <v>0</v>
      </c>
      <c r="N683" t="s">
        <v>8273</v>
      </c>
      <c r="O683" s="9">
        <f t="shared" si="60"/>
        <v>4.0000000000000002E-4</v>
      </c>
      <c r="P683">
        <f t="shared" si="61"/>
        <v>1</v>
      </c>
      <c r="Q683" t="str">
        <f t="shared" si="62"/>
        <v>technology</v>
      </c>
      <c r="R683" t="str">
        <f t="shared" si="65"/>
        <v>wearables</v>
      </c>
      <c r="S683" s="10">
        <f t="shared" si="63"/>
        <v>42639.805601851855</v>
      </c>
      <c r="T683" s="10">
        <f t="shared" si="64"/>
        <v>42669.805601851855</v>
      </c>
    </row>
    <row r="684" spans="1:20" ht="43.75" x14ac:dyDescent="0.4">
      <c r="A684">
        <v>682</v>
      </c>
      <c r="B684" s="3" t="s">
        <v>683</v>
      </c>
      <c r="C684" s="3" t="s">
        <v>4792</v>
      </c>
      <c r="D684">
        <v>50000</v>
      </c>
      <c r="E684">
        <v>53</v>
      </c>
      <c r="F684" t="s">
        <v>8221</v>
      </c>
      <c r="G684" t="s">
        <v>8224</v>
      </c>
      <c r="H684" t="s">
        <v>8246</v>
      </c>
      <c r="I684">
        <v>1489512122</v>
      </c>
      <c r="J684">
        <v>1486923722</v>
      </c>
      <c r="K684" t="b">
        <v>0</v>
      </c>
      <c r="L684">
        <v>4</v>
      </c>
      <c r="M684" t="b">
        <v>0</v>
      </c>
      <c r="N684" t="s">
        <v>8273</v>
      </c>
      <c r="O684" s="9">
        <f t="shared" si="60"/>
        <v>1.06E-3</v>
      </c>
      <c r="P684">
        <f t="shared" si="61"/>
        <v>13.25</v>
      </c>
      <c r="Q684" t="str">
        <f t="shared" si="62"/>
        <v>technology</v>
      </c>
      <c r="R684" t="str">
        <f t="shared" si="65"/>
        <v>wearables</v>
      </c>
      <c r="S684" s="10">
        <f t="shared" si="63"/>
        <v>42778.765300925923</v>
      </c>
      <c r="T684" s="10">
        <f t="shared" si="64"/>
        <v>42808.723634259266</v>
      </c>
    </row>
    <row r="685" spans="1:20" ht="43.75" x14ac:dyDescent="0.4">
      <c r="A685">
        <v>683</v>
      </c>
      <c r="B685" s="3" t="s">
        <v>684</v>
      </c>
      <c r="C685" s="3" t="s">
        <v>4793</v>
      </c>
      <c r="D685">
        <v>35000</v>
      </c>
      <c r="E685">
        <v>298</v>
      </c>
      <c r="F685" t="s">
        <v>8221</v>
      </c>
      <c r="G685" t="s">
        <v>8224</v>
      </c>
      <c r="H685" t="s">
        <v>8246</v>
      </c>
      <c r="I685">
        <v>1477949764</v>
      </c>
      <c r="J685">
        <v>1474493764</v>
      </c>
      <c r="K685" t="b">
        <v>0</v>
      </c>
      <c r="L685">
        <v>3</v>
      </c>
      <c r="M685" t="b">
        <v>0</v>
      </c>
      <c r="N685" t="s">
        <v>8273</v>
      </c>
      <c r="O685" s="9">
        <f t="shared" si="60"/>
        <v>8.5142857142857138E-3</v>
      </c>
      <c r="P685">
        <f t="shared" si="61"/>
        <v>99.333333333333329</v>
      </c>
      <c r="Q685" t="str">
        <f t="shared" si="62"/>
        <v>technology</v>
      </c>
      <c r="R685" t="str">
        <f t="shared" si="65"/>
        <v>wearables</v>
      </c>
      <c r="S685" s="10">
        <f t="shared" si="63"/>
        <v>42634.900046296301</v>
      </c>
      <c r="T685" s="10">
        <f t="shared" si="64"/>
        <v>42674.900046296301</v>
      </c>
    </row>
    <row r="686" spans="1:20" ht="29.15" x14ac:dyDescent="0.4">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9">
        <f t="shared" si="60"/>
        <v>7.4837500000000001E-2</v>
      </c>
      <c r="P686">
        <f t="shared" si="61"/>
        <v>177.39259259259259</v>
      </c>
      <c r="Q686" t="str">
        <f t="shared" si="62"/>
        <v>technology</v>
      </c>
      <c r="R686" t="str">
        <f t="shared" si="65"/>
        <v>wearables</v>
      </c>
      <c r="S686" s="10">
        <f t="shared" si="63"/>
        <v>41809.473275462966</v>
      </c>
      <c r="T686" s="10">
        <f t="shared" si="64"/>
        <v>41845.125</v>
      </c>
    </row>
    <row r="687" spans="1:20" ht="43.75" x14ac:dyDescent="0.4">
      <c r="A687">
        <v>685</v>
      </c>
      <c r="B687" s="3" t="s">
        <v>686</v>
      </c>
      <c r="C687" s="3" t="s">
        <v>4795</v>
      </c>
      <c r="D687">
        <v>2000</v>
      </c>
      <c r="E687">
        <v>553</v>
      </c>
      <c r="F687" t="s">
        <v>8221</v>
      </c>
      <c r="G687" t="s">
        <v>8224</v>
      </c>
      <c r="H687" t="s">
        <v>8246</v>
      </c>
      <c r="I687">
        <v>1421095672</v>
      </c>
      <c r="J687">
        <v>1417207672</v>
      </c>
      <c r="K687" t="b">
        <v>0</v>
      </c>
      <c r="L687">
        <v>10</v>
      </c>
      <c r="M687" t="b">
        <v>0</v>
      </c>
      <c r="N687" t="s">
        <v>8273</v>
      </c>
      <c r="O687" s="9">
        <f t="shared" si="60"/>
        <v>0.27650000000000002</v>
      </c>
      <c r="P687">
        <f t="shared" si="61"/>
        <v>55.3</v>
      </c>
      <c r="Q687" t="str">
        <f t="shared" si="62"/>
        <v>technology</v>
      </c>
      <c r="R687" t="str">
        <f t="shared" si="65"/>
        <v>wearables</v>
      </c>
      <c r="S687" s="10">
        <f t="shared" si="63"/>
        <v>41971.866574074069</v>
      </c>
      <c r="T687" s="10">
        <f t="shared" si="64"/>
        <v>42016.866574074069</v>
      </c>
    </row>
    <row r="688" spans="1:20" ht="58.3" x14ac:dyDescent="0.4">
      <c r="A688">
        <v>686</v>
      </c>
      <c r="B688" s="3" t="s">
        <v>687</v>
      </c>
      <c r="C688" s="3" t="s">
        <v>4796</v>
      </c>
      <c r="D688">
        <v>500000</v>
      </c>
      <c r="E688">
        <v>0</v>
      </c>
      <c r="F688" t="s">
        <v>8221</v>
      </c>
      <c r="G688" t="s">
        <v>8237</v>
      </c>
      <c r="H688" t="s">
        <v>8249</v>
      </c>
      <c r="I688">
        <v>1438618170</v>
      </c>
      <c r="J688">
        <v>1436026170</v>
      </c>
      <c r="K688" t="b">
        <v>0</v>
      </c>
      <c r="L688">
        <v>0</v>
      </c>
      <c r="M688" t="b">
        <v>0</v>
      </c>
      <c r="N688" t="s">
        <v>8273</v>
      </c>
      <c r="O688" s="9">
        <f t="shared" si="60"/>
        <v>0</v>
      </c>
      <c r="P688">
        <f t="shared" si="61"/>
        <v>0</v>
      </c>
      <c r="Q688" t="str">
        <f t="shared" si="62"/>
        <v>technology</v>
      </c>
      <c r="R688" t="str">
        <f t="shared" si="65"/>
        <v>wearables</v>
      </c>
      <c r="S688" s="10">
        <f t="shared" si="63"/>
        <v>42189.673263888893</v>
      </c>
      <c r="T688" s="10">
        <f t="shared" si="64"/>
        <v>42219.673263888893</v>
      </c>
    </row>
    <row r="689" spans="1:20" ht="43.75" x14ac:dyDescent="0.4">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9">
        <f t="shared" si="60"/>
        <v>3.5499999999999997E-2</v>
      </c>
      <c r="P689">
        <f t="shared" si="61"/>
        <v>591.66666666666663</v>
      </c>
      <c r="Q689" t="str">
        <f t="shared" si="62"/>
        <v>technology</v>
      </c>
      <c r="R689" t="str">
        <f t="shared" si="65"/>
        <v>wearables</v>
      </c>
      <c r="S689" s="10">
        <f t="shared" si="63"/>
        <v>42711.750613425931</v>
      </c>
      <c r="T689" s="10">
        <f t="shared" si="64"/>
        <v>42771.750613425931</v>
      </c>
    </row>
    <row r="690" spans="1:20" ht="43.75" x14ac:dyDescent="0.4">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9">
        <f t="shared" si="60"/>
        <v>0.72989999999999999</v>
      </c>
      <c r="P690">
        <f t="shared" si="61"/>
        <v>405.5</v>
      </c>
      <c r="Q690" t="str">
        <f t="shared" si="62"/>
        <v>technology</v>
      </c>
      <c r="R690" t="str">
        <f t="shared" si="65"/>
        <v>wearables</v>
      </c>
      <c r="S690" s="10">
        <f t="shared" si="63"/>
        <v>42262.104780092588</v>
      </c>
      <c r="T690" s="10">
        <f t="shared" si="64"/>
        <v>42292.104780092588</v>
      </c>
    </row>
    <row r="691" spans="1:20" ht="43.75" x14ac:dyDescent="0.4">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9">
        <f t="shared" si="60"/>
        <v>0.57648750000000004</v>
      </c>
      <c r="P691">
        <f t="shared" si="61"/>
        <v>343.14732142857144</v>
      </c>
      <c r="Q691" t="str">
        <f t="shared" si="62"/>
        <v>technology</v>
      </c>
      <c r="R691" t="str">
        <f t="shared" si="65"/>
        <v>wearables</v>
      </c>
      <c r="S691" s="10">
        <f t="shared" si="63"/>
        <v>42675.66778935185</v>
      </c>
      <c r="T691" s="10">
        <f t="shared" si="64"/>
        <v>42712.207638888889</v>
      </c>
    </row>
    <row r="692" spans="1:20" ht="29.15" x14ac:dyDescent="0.4">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9">
        <f t="shared" si="60"/>
        <v>0.1234</v>
      </c>
      <c r="P692">
        <f t="shared" si="61"/>
        <v>72.588235294117652</v>
      </c>
      <c r="Q692" t="str">
        <f t="shared" si="62"/>
        <v>technology</v>
      </c>
      <c r="R692" t="str">
        <f t="shared" si="65"/>
        <v>wearables</v>
      </c>
      <c r="S692" s="10">
        <f t="shared" si="63"/>
        <v>42579.634733796294</v>
      </c>
      <c r="T692" s="10">
        <f t="shared" si="64"/>
        <v>42622.25</v>
      </c>
    </row>
    <row r="693" spans="1:20" ht="43.75" x14ac:dyDescent="0.4">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9">
        <f t="shared" si="60"/>
        <v>5.1999999999999998E-3</v>
      </c>
      <c r="P693">
        <f t="shared" si="61"/>
        <v>26</v>
      </c>
      <c r="Q693" t="str">
        <f t="shared" si="62"/>
        <v>technology</v>
      </c>
      <c r="R693" t="str">
        <f t="shared" si="65"/>
        <v>wearables</v>
      </c>
      <c r="S693" s="10">
        <f t="shared" si="63"/>
        <v>42158.028310185182</v>
      </c>
      <c r="T693" s="10">
        <f t="shared" si="64"/>
        <v>42186.028310185182</v>
      </c>
    </row>
    <row r="694" spans="1:20" ht="43.75" x14ac:dyDescent="0.4">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9">
        <f t="shared" si="60"/>
        <v>6.5299999999999997E-2</v>
      </c>
      <c r="P694">
        <f t="shared" si="61"/>
        <v>6.4975124378109452</v>
      </c>
      <c r="Q694" t="str">
        <f t="shared" si="62"/>
        <v>technology</v>
      </c>
      <c r="R694" t="str">
        <f t="shared" si="65"/>
        <v>wearables</v>
      </c>
      <c r="S694" s="10">
        <f t="shared" si="63"/>
        <v>42696.37572916667</v>
      </c>
      <c r="T694" s="10">
        <f t="shared" si="64"/>
        <v>42726.37572916667</v>
      </c>
    </row>
    <row r="695" spans="1:20" ht="43.75" x14ac:dyDescent="0.4">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9">
        <f t="shared" si="60"/>
        <v>0.35338000000000003</v>
      </c>
      <c r="P695">
        <f t="shared" si="61"/>
        <v>119.38513513513513</v>
      </c>
      <c r="Q695" t="str">
        <f t="shared" si="62"/>
        <v>technology</v>
      </c>
      <c r="R695" t="str">
        <f t="shared" si="65"/>
        <v>wearables</v>
      </c>
      <c r="S695" s="10">
        <f t="shared" si="63"/>
        <v>42094.808182870373</v>
      </c>
      <c r="T695" s="10">
        <f t="shared" si="64"/>
        <v>42124.808182870373</v>
      </c>
    </row>
    <row r="696" spans="1:20" ht="43.75" x14ac:dyDescent="0.4">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9">
        <f t="shared" si="60"/>
        <v>3.933333333333333E-3</v>
      </c>
      <c r="P696">
        <f t="shared" si="61"/>
        <v>84.285714285714292</v>
      </c>
      <c r="Q696" t="str">
        <f t="shared" si="62"/>
        <v>technology</v>
      </c>
      <c r="R696" t="str">
        <f t="shared" si="65"/>
        <v>wearables</v>
      </c>
      <c r="S696" s="10">
        <f t="shared" si="63"/>
        <v>42737.663877314815</v>
      </c>
      <c r="T696" s="10">
        <f t="shared" si="64"/>
        <v>42767.663877314815</v>
      </c>
    </row>
    <row r="697" spans="1:20" ht="58.3" x14ac:dyDescent="0.4">
      <c r="A697">
        <v>695</v>
      </c>
      <c r="B697" s="3" t="s">
        <v>696</v>
      </c>
      <c r="C697" s="3" t="s">
        <v>4805</v>
      </c>
      <c r="D697">
        <v>60000</v>
      </c>
      <c r="E697">
        <v>636</v>
      </c>
      <c r="F697" t="s">
        <v>8221</v>
      </c>
      <c r="G697" t="s">
        <v>8224</v>
      </c>
      <c r="H697" t="s">
        <v>8246</v>
      </c>
      <c r="I697">
        <v>1414758620</v>
      </c>
      <c r="J697">
        <v>1412166620</v>
      </c>
      <c r="K697" t="b">
        <v>0</v>
      </c>
      <c r="L697">
        <v>7</v>
      </c>
      <c r="M697" t="b">
        <v>0</v>
      </c>
      <c r="N697" t="s">
        <v>8273</v>
      </c>
      <c r="O697" s="9">
        <f t="shared" si="60"/>
        <v>1.06E-2</v>
      </c>
      <c r="P697">
        <f t="shared" si="61"/>
        <v>90.857142857142861</v>
      </c>
      <c r="Q697" t="str">
        <f t="shared" si="62"/>
        <v>technology</v>
      </c>
      <c r="R697" t="str">
        <f t="shared" si="65"/>
        <v>wearables</v>
      </c>
      <c r="S697" s="10">
        <f t="shared" si="63"/>
        <v>41913.521064814813</v>
      </c>
      <c r="T697" s="10">
        <f t="shared" si="64"/>
        <v>41943.521064814813</v>
      </c>
    </row>
    <row r="698" spans="1:20" ht="29.15" x14ac:dyDescent="0.4">
      <c r="A698">
        <v>696</v>
      </c>
      <c r="B698" s="3" t="s">
        <v>697</v>
      </c>
      <c r="C698" s="3" t="s">
        <v>4806</v>
      </c>
      <c r="D698">
        <v>175000</v>
      </c>
      <c r="E698">
        <v>1</v>
      </c>
      <c r="F698" t="s">
        <v>8221</v>
      </c>
      <c r="G698" t="s">
        <v>8233</v>
      </c>
      <c r="H698" t="s">
        <v>8249</v>
      </c>
      <c r="I698">
        <v>1406326502</v>
      </c>
      <c r="J698">
        <v>1403734502</v>
      </c>
      <c r="K698" t="b">
        <v>0</v>
      </c>
      <c r="L698">
        <v>1</v>
      </c>
      <c r="M698" t="b">
        <v>0</v>
      </c>
      <c r="N698" t="s">
        <v>8273</v>
      </c>
      <c r="O698" s="9">
        <f t="shared" si="60"/>
        <v>5.7142857142857145E-6</v>
      </c>
      <c r="P698">
        <f t="shared" si="61"/>
        <v>1</v>
      </c>
      <c r="Q698" t="str">
        <f t="shared" si="62"/>
        <v>technology</v>
      </c>
      <c r="R698" t="str">
        <f t="shared" si="65"/>
        <v>wearables</v>
      </c>
      <c r="S698" s="10">
        <f t="shared" si="63"/>
        <v>41815.927106481482</v>
      </c>
      <c r="T698" s="10">
        <f t="shared" si="64"/>
        <v>41845.927106481482</v>
      </c>
    </row>
    <row r="699" spans="1:20" ht="43.75" x14ac:dyDescent="0.4">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9">
        <f t="shared" si="60"/>
        <v>0.46379999999999999</v>
      </c>
      <c r="P699">
        <f t="shared" si="61"/>
        <v>20.342105263157894</v>
      </c>
      <c r="Q699" t="str">
        <f t="shared" si="62"/>
        <v>technology</v>
      </c>
      <c r="R699" t="str">
        <f t="shared" si="65"/>
        <v>wearables</v>
      </c>
      <c r="S699" s="10">
        <f t="shared" si="63"/>
        <v>42388.523020833338</v>
      </c>
      <c r="T699" s="10">
        <f t="shared" si="64"/>
        <v>42403.523020833338</v>
      </c>
    </row>
    <row r="700" spans="1:20" ht="43.75" x14ac:dyDescent="0.4">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9">
        <f t="shared" si="60"/>
        <v>0.15390000000000001</v>
      </c>
      <c r="P700">
        <f t="shared" si="61"/>
        <v>530.68965517241384</v>
      </c>
      <c r="Q700" t="str">
        <f t="shared" si="62"/>
        <v>technology</v>
      </c>
      <c r="R700" t="str">
        <f t="shared" si="65"/>
        <v>wearables</v>
      </c>
      <c r="S700" s="10">
        <f t="shared" si="63"/>
        <v>41866.931076388886</v>
      </c>
      <c r="T700" s="10">
        <f t="shared" si="64"/>
        <v>41900.083333333336</v>
      </c>
    </row>
    <row r="701" spans="1:20" ht="43.75" x14ac:dyDescent="0.4">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9">
        <f t="shared" si="60"/>
        <v>0.824221076923077</v>
      </c>
      <c r="P701">
        <f t="shared" si="61"/>
        <v>120.39184269662923</v>
      </c>
      <c r="Q701" t="str">
        <f t="shared" si="62"/>
        <v>technology</v>
      </c>
      <c r="R701" t="str">
        <f t="shared" si="65"/>
        <v>wearables</v>
      </c>
      <c r="S701" s="10">
        <f t="shared" si="63"/>
        <v>41563.485509259262</v>
      </c>
      <c r="T701" s="10">
        <f t="shared" si="64"/>
        <v>41600.666666666664</v>
      </c>
    </row>
    <row r="702" spans="1:20" ht="43.75" x14ac:dyDescent="0.4">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9">
        <f t="shared" si="60"/>
        <v>2.6866666666666667E-2</v>
      </c>
      <c r="P702">
        <f t="shared" si="61"/>
        <v>13</v>
      </c>
      <c r="Q702" t="str">
        <f t="shared" si="62"/>
        <v>technology</v>
      </c>
      <c r="R702" t="str">
        <f t="shared" si="65"/>
        <v>wearables</v>
      </c>
      <c r="S702" s="10">
        <f t="shared" si="63"/>
        <v>42715.688437500001</v>
      </c>
      <c r="T702" s="10">
        <f t="shared" si="64"/>
        <v>42745.688437500001</v>
      </c>
    </row>
    <row r="703" spans="1:20" ht="43.75" x14ac:dyDescent="0.4">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9">
        <f t="shared" si="60"/>
        <v>0.26600000000000001</v>
      </c>
      <c r="P703">
        <f t="shared" si="61"/>
        <v>291.33333333333331</v>
      </c>
      <c r="Q703" t="str">
        <f t="shared" si="62"/>
        <v>technology</v>
      </c>
      <c r="R703" t="str">
        <f t="shared" si="65"/>
        <v>wearables</v>
      </c>
      <c r="S703" s="10">
        <f t="shared" si="63"/>
        <v>41813.662962962961</v>
      </c>
      <c r="T703" s="10">
        <f t="shared" si="64"/>
        <v>41843.662962962961</v>
      </c>
    </row>
    <row r="704" spans="1:20" ht="43.75" x14ac:dyDescent="0.4">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9">
        <f t="shared" si="60"/>
        <v>0.30813400000000002</v>
      </c>
      <c r="P704">
        <f t="shared" si="61"/>
        <v>124.9191891891892</v>
      </c>
      <c r="Q704" t="str">
        <f t="shared" si="62"/>
        <v>technology</v>
      </c>
      <c r="R704" t="str">
        <f t="shared" si="65"/>
        <v>wearables</v>
      </c>
      <c r="S704" s="10">
        <f t="shared" si="63"/>
        <v>42668.726701388892</v>
      </c>
      <c r="T704" s="10">
        <f t="shared" si="64"/>
        <v>42698.768368055549</v>
      </c>
    </row>
    <row r="705" spans="1:20" ht="43.75" x14ac:dyDescent="0.4">
      <c r="A705">
        <v>703</v>
      </c>
      <c r="B705" s="3" t="s">
        <v>704</v>
      </c>
      <c r="C705" s="3" t="s">
        <v>4813</v>
      </c>
      <c r="D705">
        <v>15000</v>
      </c>
      <c r="E705">
        <v>837</v>
      </c>
      <c r="F705" t="s">
        <v>8221</v>
      </c>
      <c r="G705" t="s">
        <v>8224</v>
      </c>
      <c r="H705" t="s">
        <v>8246</v>
      </c>
      <c r="I705">
        <v>1485905520</v>
      </c>
      <c r="J705">
        <v>1481150949</v>
      </c>
      <c r="K705" t="b">
        <v>0</v>
      </c>
      <c r="L705">
        <v>7</v>
      </c>
      <c r="M705" t="b">
        <v>0</v>
      </c>
      <c r="N705" t="s">
        <v>8273</v>
      </c>
      <c r="O705" s="9">
        <f t="shared" si="60"/>
        <v>5.5800000000000002E-2</v>
      </c>
      <c r="P705">
        <f t="shared" si="61"/>
        <v>119.57142857142857</v>
      </c>
      <c r="Q705" t="str">
        <f t="shared" si="62"/>
        <v>technology</v>
      </c>
      <c r="R705" t="str">
        <f t="shared" si="65"/>
        <v>wearables</v>
      </c>
      <c r="S705" s="10">
        <f t="shared" si="63"/>
        <v>42711.950798611113</v>
      </c>
      <c r="T705" s="10">
        <f t="shared" si="64"/>
        <v>42766.98055555555</v>
      </c>
    </row>
    <row r="706" spans="1:20" ht="43.75" x14ac:dyDescent="0.4">
      <c r="A706">
        <v>704</v>
      </c>
      <c r="B706" s="3" t="s">
        <v>705</v>
      </c>
      <c r="C706" s="3" t="s">
        <v>4814</v>
      </c>
      <c r="D706">
        <v>55000</v>
      </c>
      <c r="E706">
        <v>481</v>
      </c>
      <c r="F706" t="s">
        <v>8221</v>
      </c>
      <c r="G706" t="s">
        <v>8229</v>
      </c>
      <c r="H706" t="s">
        <v>8251</v>
      </c>
      <c r="I706">
        <v>1487565468</v>
      </c>
      <c r="J706">
        <v>1482381468</v>
      </c>
      <c r="K706" t="b">
        <v>0</v>
      </c>
      <c r="L706">
        <v>4</v>
      </c>
      <c r="M706" t="b">
        <v>0</v>
      </c>
      <c r="N706" t="s">
        <v>8273</v>
      </c>
      <c r="O706" s="9">
        <f t="shared" ref="O706:O769" si="66">E706/D706</f>
        <v>8.7454545454545458E-3</v>
      </c>
      <c r="P706">
        <f t="shared" ref="P706:P769" si="67">IFERROR(E706/L706,0)</f>
        <v>120.25</v>
      </c>
      <c r="Q706" t="str">
        <f t="shared" ref="Q706:Q769" si="68">LEFT(N706, FIND("/",N706) - 1)</f>
        <v>technology</v>
      </c>
      <c r="R706" t="str">
        <f t="shared" si="65"/>
        <v>wearables</v>
      </c>
      <c r="S706" s="10">
        <f t="shared" ref="S706:S769" si="69">(((J706/60)/60)/24) + DATE(1970,1,1)</f>
        <v>42726.192916666667</v>
      </c>
      <c r="T706" s="10">
        <f t="shared" ref="T706:T769" si="70">(((I706/60)/60)/24) + DATE(1970,1,1)</f>
        <v>42786.192916666667</v>
      </c>
    </row>
    <row r="707" spans="1:20" ht="29.15" x14ac:dyDescent="0.4">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9">
        <f t="shared" si="66"/>
        <v>9.7699999999999992E-3</v>
      </c>
      <c r="P707">
        <f t="shared" si="67"/>
        <v>195.4</v>
      </c>
      <c r="Q707" t="str">
        <f t="shared" si="68"/>
        <v>technology</v>
      </c>
      <c r="R707" t="str">
        <f t="shared" ref="R707:R770" si="71">RIGHT(N707, LEN(N707) - FIND("/",N707))</f>
        <v>wearables</v>
      </c>
      <c r="S707" s="10">
        <f t="shared" si="69"/>
        <v>42726.491643518515</v>
      </c>
      <c r="T707" s="10">
        <f t="shared" si="70"/>
        <v>42756.491643518515</v>
      </c>
    </row>
    <row r="708" spans="1:20" ht="43.75" x14ac:dyDescent="0.4">
      <c r="A708">
        <v>706</v>
      </c>
      <c r="B708" s="3" t="s">
        <v>707</v>
      </c>
      <c r="C708" s="3" t="s">
        <v>4816</v>
      </c>
      <c r="D708">
        <v>100000</v>
      </c>
      <c r="E708">
        <v>0</v>
      </c>
      <c r="F708" t="s">
        <v>8221</v>
      </c>
      <c r="G708" t="s">
        <v>8227</v>
      </c>
      <c r="H708" t="s">
        <v>8249</v>
      </c>
      <c r="I708">
        <v>1481740740</v>
      </c>
      <c r="J708">
        <v>1478130783</v>
      </c>
      <c r="K708" t="b">
        <v>0</v>
      </c>
      <c r="L708">
        <v>0</v>
      </c>
      <c r="M708" t="b">
        <v>0</v>
      </c>
      <c r="N708" t="s">
        <v>8273</v>
      </c>
      <c r="O708" s="9">
        <f t="shared" si="66"/>
        <v>0</v>
      </c>
      <c r="P708">
        <f t="shared" si="67"/>
        <v>0</v>
      </c>
      <c r="Q708" t="str">
        <f t="shared" si="68"/>
        <v>technology</v>
      </c>
      <c r="R708" t="str">
        <f t="shared" si="71"/>
        <v>wearables</v>
      </c>
      <c r="S708" s="10">
        <f t="shared" si="69"/>
        <v>42676.995173611111</v>
      </c>
      <c r="T708" s="10">
        <f t="shared" si="70"/>
        <v>42718.777083333334</v>
      </c>
    </row>
    <row r="709" spans="1:20" ht="43.75" x14ac:dyDescent="0.4">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9">
        <f t="shared" si="66"/>
        <v>0.78927352941176465</v>
      </c>
      <c r="P709">
        <f t="shared" si="67"/>
        <v>117.69868421052631</v>
      </c>
      <c r="Q709" t="str">
        <f t="shared" si="68"/>
        <v>technology</v>
      </c>
      <c r="R709" t="str">
        <f t="shared" si="71"/>
        <v>wearables</v>
      </c>
      <c r="S709" s="10">
        <f t="shared" si="69"/>
        <v>42696.663506944446</v>
      </c>
      <c r="T709" s="10">
        <f t="shared" si="70"/>
        <v>42736.663506944446</v>
      </c>
    </row>
    <row r="710" spans="1:20" ht="43.75" x14ac:dyDescent="0.4">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9">
        <f t="shared" si="66"/>
        <v>0.22092500000000001</v>
      </c>
      <c r="P710">
        <f t="shared" si="67"/>
        <v>23.948509485094849</v>
      </c>
      <c r="Q710" t="str">
        <f t="shared" si="68"/>
        <v>technology</v>
      </c>
      <c r="R710" t="str">
        <f t="shared" si="71"/>
        <v>wearables</v>
      </c>
      <c r="S710" s="10">
        <f t="shared" si="69"/>
        <v>41835.581018518518</v>
      </c>
      <c r="T710" s="10">
        <f t="shared" si="70"/>
        <v>41895.581018518518</v>
      </c>
    </row>
    <row r="711" spans="1:20" ht="29.15" x14ac:dyDescent="0.4">
      <c r="A711">
        <v>709</v>
      </c>
      <c r="B711" s="3" t="s">
        <v>710</v>
      </c>
      <c r="C711" s="3" t="s">
        <v>4819</v>
      </c>
      <c r="D711">
        <v>15000</v>
      </c>
      <c r="E711">
        <v>61</v>
      </c>
      <c r="F711" t="s">
        <v>8221</v>
      </c>
      <c r="G711" t="s">
        <v>8224</v>
      </c>
      <c r="H711" t="s">
        <v>8246</v>
      </c>
      <c r="I711">
        <v>1417741159</v>
      </c>
      <c r="J711">
        <v>1415149159</v>
      </c>
      <c r="K711" t="b">
        <v>0</v>
      </c>
      <c r="L711">
        <v>2</v>
      </c>
      <c r="M711" t="b">
        <v>0</v>
      </c>
      <c r="N711" t="s">
        <v>8273</v>
      </c>
      <c r="O711" s="9">
        <f t="shared" si="66"/>
        <v>4.0666666666666663E-3</v>
      </c>
      <c r="P711">
        <f t="shared" si="67"/>
        <v>30.5</v>
      </c>
      <c r="Q711" t="str">
        <f t="shared" si="68"/>
        <v>technology</v>
      </c>
      <c r="R711" t="str">
        <f t="shared" si="71"/>
        <v>wearables</v>
      </c>
      <c r="S711" s="10">
        <f t="shared" si="69"/>
        <v>41948.041192129633</v>
      </c>
      <c r="T711" s="10">
        <f t="shared" si="70"/>
        <v>41978.041192129633</v>
      </c>
    </row>
    <row r="712" spans="1:20" ht="29.15" x14ac:dyDescent="0.4">
      <c r="A712">
        <v>710</v>
      </c>
      <c r="B712" s="3" t="s">
        <v>711</v>
      </c>
      <c r="C712" s="3" t="s">
        <v>4820</v>
      </c>
      <c r="D712">
        <v>1200</v>
      </c>
      <c r="E712">
        <v>0</v>
      </c>
      <c r="F712" t="s">
        <v>8221</v>
      </c>
      <c r="G712" t="s">
        <v>8229</v>
      </c>
      <c r="H712" t="s">
        <v>8251</v>
      </c>
      <c r="I712">
        <v>1408495440</v>
      </c>
      <c r="J712">
        <v>1405640302</v>
      </c>
      <c r="K712" t="b">
        <v>0</v>
      </c>
      <c r="L712">
        <v>0</v>
      </c>
      <c r="M712" t="b">
        <v>0</v>
      </c>
      <c r="N712" t="s">
        <v>8273</v>
      </c>
      <c r="O712" s="9">
        <f t="shared" si="66"/>
        <v>0</v>
      </c>
      <c r="P712">
        <f t="shared" si="67"/>
        <v>0</v>
      </c>
      <c r="Q712" t="str">
        <f t="shared" si="68"/>
        <v>technology</v>
      </c>
      <c r="R712" t="str">
        <f t="shared" si="71"/>
        <v>wearables</v>
      </c>
      <c r="S712" s="10">
        <f t="shared" si="69"/>
        <v>41837.984976851854</v>
      </c>
      <c r="T712" s="10">
        <f t="shared" si="70"/>
        <v>41871.030555555553</v>
      </c>
    </row>
    <row r="713" spans="1:20" ht="58.3" x14ac:dyDescent="0.4">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9">
        <f t="shared" si="66"/>
        <v>0.33790999999999999</v>
      </c>
      <c r="P713">
        <f t="shared" si="67"/>
        <v>99.973372781065095</v>
      </c>
      <c r="Q713" t="str">
        <f t="shared" si="68"/>
        <v>technology</v>
      </c>
      <c r="R713" t="str">
        <f t="shared" si="71"/>
        <v>wearables</v>
      </c>
      <c r="S713" s="10">
        <f t="shared" si="69"/>
        <v>42678.459120370375</v>
      </c>
      <c r="T713" s="10">
        <f t="shared" si="70"/>
        <v>42718.500787037032</v>
      </c>
    </row>
    <row r="714" spans="1:20" ht="58.3" x14ac:dyDescent="0.4">
      <c r="A714">
        <v>712</v>
      </c>
      <c r="B714" s="3" t="s">
        <v>713</v>
      </c>
      <c r="C714" s="3" t="s">
        <v>4822</v>
      </c>
      <c r="D714">
        <v>48500</v>
      </c>
      <c r="E714">
        <v>105</v>
      </c>
      <c r="F714" t="s">
        <v>8221</v>
      </c>
      <c r="G714" t="s">
        <v>8224</v>
      </c>
      <c r="H714" t="s">
        <v>8246</v>
      </c>
      <c r="I714">
        <v>1455466832</v>
      </c>
      <c r="J714">
        <v>1452874832</v>
      </c>
      <c r="K714" t="b">
        <v>0</v>
      </c>
      <c r="L714">
        <v>4</v>
      </c>
      <c r="M714" t="b">
        <v>0</v>
      </c>
      <c r="N714" t="s">
        <v>8273</v>
      </c>
      <c r="O714" s="9">
        <f t="shared" si="66"/>
        <v>2.1649484536082476E-3</v>
      </c>
      <c r="P714">
        <f t="shared" si="67"/>
        <v>26.25</v>
      </c>
      <c r="Q714" t="str">
        <f t="shared" si="68"/>
        <v>technology</v>
      </c>
      <c r="R714" t="str">
        <f t="shared" si="71"/>
        <v>wearables</v>
      </c>
      <c r="S714" s="10">
        <f t="shared" si="69"/>
        <v>42384.680925925932</v>
      </c>
      <c r="T714" s="10">
        <f t="shared" si="70"/>
        <v>42414.680925925932</v>
      </c>
    </row>
    <row r="715" spans="1:20" ht="43.75" x14ac:dyDescent="0.4">
      <c r="A715">
        <v>713</v>
      </c>
      <c r="B715" s="3" t="s">
        <v>714</v>
      </c>
      <c r="C715" s="3" t="s">
        <v>4823</v>
      </c>
      <c r="D715">
        <v>25000</v>
      </c>
      <c r="E715">
        <v>199</v>
      </c>
      <c r="F715" t="s">
        <v>8221</v>
      </c>
      <c r="G715" t="s">
        <v>8237</v>
      </c>
      <c r="H715" t="s">
        <v>8249</v>
      </c>
      <c r="I715">
        <v>1465130532</v>
      </c>
      <c r="J715">
        <v>1462538532</v>
      </c>
      <c r="K715" t="b">
        <v>0</v>
      </c>
      <c r="L715">
        <v>1</v>
      </c>
      <c r="M715" t="b">
        <v>0</v>
      </c>
      <c r="N715" t="s">
        <v>8273</v>
      </c>
      <c r="O715" s="9">
        <f t="shared" si="66"/>
        <v>7.9600000000000001E-3</v>
      </c>
      <c r="P715">
        <f t="shared" si="67"/>
        <v>199</v>
      </c>
      <c r="Q715" t="str">
        <f t="shared" si="68"/>
        <v>technology</v>
      </c>
      <c r="R715" t="str">
        <f t="shared" si="71"/>
        <v>wearables</v>
      </c>
      <c r="S715" s="10">
        <f t="shared" si="69"/>
        <v>42496.529305555552</v>
      </c>
      <c r="T715" s="10">
        <f t="shared" si="70"/>
        <v>42526.529305555552</v>
      </c>
    </row>
    <row r="716" spans="1:20" ht="43.75" x14ac:dyDescent="0.4">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9">
        <f t="shared" si="66"/>
        <v>0.14993333333333334</v>
      </c>
      <c r="P716">
        <f t="shared" si="67"/>
        <v>80.321428571428569</v>
      </c>
      <c r="Q716" t="str">
        <f t="shared" si="68"/>
        <v>technology</v>
      </c>
      <c r="R716" t="str">
        <f t="shared" si="71"/>
        <v>wearables</v>
      </c>
      <c r="S716" s="10">
        <f t="shared" si="69"/>
        <v>42734.787986111114</v>
      </c>
      <c r="T716" s="10">
        <f t="shared" si="70"/>
        <v>42794.787986111114</v>
      </c>
    </row>
    <row r="717" spans="1:20" ht="58.3" x14ac:dyDescent="0.4">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9">
        <f t="shared" si="66"/>
        <v>5.0509090909090906E-2</v>
      </c>
      <c r="P717">
        <f t="shared" si="67"/>
        <v>115.75</v>
      </c>
      <c r="Q717" t="str">
        <f t="shared" si="68"/>
        <v>technology</v>
      </c>
      <c r="R717" t="str">
        <f t="shared" si="71"/>
        <v>wearables</v>
      </c>
      <c r="S717" s="10">
        <f t="shared" si="69"/>
        <v>42273.090740740736</v>
      </c>
      <c r="T717" s="10">
        <f t="shared" si="70"/>
        <v>42313.132407407407</v>
      </c>
    </row>
    <row r="718" spans="1:20" ht="43.75" x14ac:dyDescent="0.4">
      <c r="A718">
        <v>716</v>
      </c>
      <c r="B718" s="3" t="s">
        <v>717</v>
      </c>
      <c r="C718" s="3" t="s">
        <v>4826</v>
      </c>
      <c r="D718">
        <v>7000</v>
      </c>
      <c r="E718">
        <v>715</v>
      </c>
      <c r="F718" t="s">
        <v>8221</v>
      </c>
      <c r="G718" t="s">
        <v>8224</v>
      </c>
      <c r="H718" t="s">
        <v>8246</v>
      </c>
      <c r="I718">
        <v>1417392000</v>
      </c>
      <c r="J718">
        <v>1414511307</v>
      </c>
      <c r="K718" t="b">
        <v>0</v>
      </c>
      <c r="L718">
        <v>16</v>
      </c>
      <c r="M718" t="b">
        <v>0</v>
      </c>
      <c r="N718" t="s">
        <v>8273</v>
      </c>
      <c r="O718" s="9">
        <f t="shared" si="66"/>
        <v>0.10214285714285715</v>
      </c>
      <c r="P718">
        <f t="shared" si="67"/>
        <v>44.6875</v>
      </c>
      <c r="Q718" t="str">
        <f t="shared" si="68"/>
        <v>technology</v>
      </c>
      <c r="R718" t="str">
        <f t="shared" si="71"/>
        <v>wearables</v>
      </c>
      <c r="S718" s="10">
        <f t="shared" si="69"/>
        <v>41940.658645833333</v>
      </c>
      <c r="T718" s="10">
        <f t="shared" si="70"/>
        <v>41974</v>
      </c>
    </row>
    <row r="719" spans="1:20" x14ac:dyDescent="0.4">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9">
        <f t="shared" si="66"/>
        <v>3.0500000000000002E-3</v>
      </c>
      <c r="P719">
        <f t="shared" si="67"/>
        <v>76.25</v>
      </c>
      <c r="Q719" t="str">
        <f t="shared" si="68"/>
        <v>technology</v>
      </c>
      <c r="R719" t="str">
        <f t="shared" si="71"/>
        <v>wearables</v>
      </c>
      <c r="S719" s="10">
        <f t="shared" si="69"/>
        <v>41857.854189814818</v>
      </c>
      <c r="T719" s="10">
        <f t="shared" si="70"/>
        <v>41887.854189814818</v>
      </c>
    </row>
    <row r="720" spans="1:20" ht="43.75" x14ac:dyDescent="0.4">
      <c r="A720">
        <v>718</v>
      </c>
      <c r="B720" s="3" t="s">
        <v>719</v>
      </c>
      <c r="C720" s="3" t="s">
        <v>4828</v>
      </c>
      <c r="D720">
        <v>12000</v>
      </c>
      <c r="E720">
        <v>90</v>
      </c>
      <c r="F720" t="s">
        <v>8221</v>
      </c>
      <c r="G720" t="s">
        <v>8224</v>
      </c>
      <c r="H720" t="s">
        <v>8246</v>
      </c>
      <c r="I720">
        <v>1487397540</v>
      </c>
      <c r="J720">
        <v>1484684247</v>
      </c>
      <c r="K720" t="b">
        <v>0</v>
      </c>
      <c r="L720">
        <v>4</v>
      </c>
      <c r="M720" t="b">
        <v>0</v>
      </c>
      <c r="N720" t="s">
        <v>8273</v>
      </c>
      <c r="O720" s="9">
        <f t="shared" si="66"/>
        <v>7.4999999999999997E-3</v>
      </c>
      <c r="P720">
        <f t="shared" si="67"/>
        <v>22.5</v>
      </c>
      <c r="Q720" t="str">
        <f t="shared" si="68"/>
        <v>technology</v>
      </c>
      <c r="R720" t="str">
        <f t="shared" si="71"/>
        <v>wearables</v>
      </c>
      <c r="S720" s="10">
        <f t="shared" si="69"/>
        <v>42752.845451388886</v>
      </c>
      <c r="T720" s="10">
        <f t="shared" si="70"/>
        <v>42784.249305555553</v>
      </c>
    </row>
    <row r="721" spans="1:20" ht="43.75" x14ac:dyDescent="0.4">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9">
        <f t="shared" si="66"/>
        <v>1.2933333333333333E-2</v>
      </c>
      <c r="P721">
        <f t="shared" si="67"/>
        <v>19.399999999999999</v>
      </c>
      <c r="Q721" t="str">
        <f t="shared" si="68"/>
        <v>technology</v>
      </c>
      <c r="R721" t="str">
        <f t="shared" si="71"/>
        <v>wearables</v>
      </c>
      <c r="S721" s="10">
        <f t="shared" si="69"/>
        <v>42409.040231481486</v>
      </c>
      <c r="T721" s="10">
        <f t="shared" si="70"/>
        <v>42423.040231481486</v>
      </c>
    </row>
    <row r="722" spans="1:20" ht="43.75" x14ac:dyDescent="0.4">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9">
        <f t="shared" si="66"/>
        <v>1.4394736842105262</v>
      </c>
      <c r="P722">
        <f t="shared" si="67"/>
        <v>66.707317073170728</v>
      </c>
      <c r="Q722" t="str">
        <f t="shared" si="68"/>
        <v>publishing</v>
      </c>
      <c r="R722" t="str">
        <f t="shared" si="71"/>
        <v>nonfiction</v>
      </c>
      <c r="S722" s="10">
        <f t="shared" si="69"/>
        <v>40909.649201388893</v>
      </c>
      <c r="T722" s="10">
        <f t="shared" si="70"/>
        <v>40937.649201388893</v>
      </c>
    </row>
    <row r="723" spans="1:20" ht="58.3" x14ac:dyDescent="0.4">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9">
        <f t="shared" si="66"/>
        <v>1.2210975609756098</v>
      </c>
      <c r="P723">
        <f t="shared" si="67"/>
        <v>84.142857142857139</v>
      </c>
      <c r="Q723" t="str">
        <f t="shared" si="68"/>
        <v>publishing</v>
      </c>
      <c r="R723" t="str">
        <f t="shared" si="71"/>
        <v>nonfiction</v>
      </c>
      <c r="S723" s="10">
        <f t="shared" si="69"/>
        <v>41807.571840277778</v>
      </c>
      <c r="T723" s="10">
        <f t="shared" si="70"/>
        <v>41852.571840277778</v>
      </c>
    </row>
    <row r="724" spans="1:20" ht="43.75" x14ac:dyDescent="0.4">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9">
        <f t="shared" si="66"/>
        <v>1.3202400000000001</v>
      </c>
      <c r="P724">
        <f t="shared" si="67"/>
        <v>215.72549019607843</v>
      </c>
      <c r="Q724" t="str">
        <f t="shared" si="68"/>
        <v>publishing</v>
      </c>
      <c r="R724" t="str">
        <f t="shared" si="71"/>
        <v>nonfiction</v>
      </c>
      <c r="S724" s="10">
        <f t="shared" si="69"/>
        <v>40977.805300925924</v>
      </c>
      <c r="T724" s="10">
        <f t="shared" si="70"/>
        <v>41007.76363425926</v>
      </c>
    </row>
    <row r="725" spans="1:20" ht="29.15" x14ac:dyDescent="0.4">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9">
        <f t="shared" si="66"/>
        <v>1.0938000000000001</v>
      </c>
      <c r="P725">
        <f t="shared" si="67"/>
        <v>54.69</v>
      </c>
      <c r="Q725" t="str">
        <f t="shared" si="68"/>
        <v>publishing</v>
      </c>
      <c r="R725" t="str">
        <f t="shared" si="71"/>
        <v>nonfiction</v>
      </c>
      <c r="S725" s="10">
        <f t="shared" si="69"/>
        <v>42184.816539351858</v>
      </c>
      <c r="T725" s="10">
        <f t="shared" si="70"/>
        <v>42215.165972222225</v>
      </c>
    </row>
    <row r="726" spans="1:20" ht="43.75" x14ac:dyDescent="0.4">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9">
        <f t="shared" si="66"/>
        <v>1.0547157142857144</v>
      </c>
      <c r="P726">
        <f t="shared" si="67"/>
        <v>51.62944055944056</v>
      </c>
      <c r="Q726" t="str">
        <f t="shared" si="68"/>
        <v>publishing</v>
      </c>
      <c r="R726" t="str">
        <f t="shared" si="71"/>
        <v>nonfiction</v>
      </c>
      <c r="S726" s="10">
        <f t="shared" si="69"/>
        <v>40694.638460648144</v>
      </c>
      <c r="T726" s="10">
        <f t="shared" si="70"/>
        <v>40724.638460648144</v>
      </c>
    </row>
    <row r="727" spans="1:20" ht="43.75" x14ac:dyDescent="0.4">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9">
        <f t="shared" si="66"/>
        <v>1.0035000000000001</v>
      </c>
      <c r="P727">
        <f t="shared" si="67"/>
        <v>143.35714285714286</v>
      </c>
      <c r="Q727" t="str">
        <f t="shared" si="68"/>
        <v>publishing</v>
      </c>
      <c r="R727" t="str">
        <f t="shared" si="71"/>
        <v>nonfiction</v>
      </c>
      <c r="S727" s="10">
        <f t="shared" si="69"/>
        <v>42321.626296296294</v>
      </c>
      <c r="T727" s="10">
        <f t="shared" si="70"/>
        <v>42351.626296296294</v>
      </c>
    </row>
    <row r="728" spans="1:20" ht="43.75" x14ac:dyDescent="0.4">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9">
        <f t="shared" si="66"/>
        <v>1.014</v>
      </c>
      <c r="P728">
        <f t="shared" si="67"/>
        <v>72.428571428571431</v>
      </c>
      <c r="Q728" t="str">
        <f t="shared" si="68"/>
        <v>publishing</v>
      </c>
      <c r="R728" t="str">
        <f t="shared" si="71"/>
        <v>nonfiction</v>
      </c>
      <c r="S728" s="10">
        <f t="shared" si="69"/>
        <v>41346.042673611111</v>
      </c>
      <c r="T728" s="10">
        <f t="shared" si="70"/>
        <v>41376.042673611111</v>
      </c>
    </row>
    <row r="729" spans="1:20" ht="58.3" x14ac:dyDescent="0.4">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9">
        <f t="shared" si="66"/>
        <v>1.5551428571428572</v>
      </c>
      <c r="P729">
        <f t="shared" si="67"/>
        <v>36.530201342281877</v>
      </c>
      <c r="Q729" t="str">
        <f t="shared" si="68"/>
        <v>publishing</v>
      </c>
      <c r="R729" t="str">
        <f t="shared" si="71"/>
        <v>nonfiction</v>
      </c>
      <c r="S729" s="10">
        <f t="shared" si="69"/>
        <v>41247.020243055551</v>
      </c>
      <c r="T729" s="10">
        <f t="shared" si="70"/>
        <v>41288.888888888891</v>
      </c>
    </row>
    <row r="730" spans="1:20" ht="43.75" x14ac:dyDescent="0.4">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9">
        <f t="shared" si="66"/>
        <v>1.05566</v>
      </c>
      <c r="P730">
        <f t="shared" si="67"/>
        <v>60.903461538461535</v>
      </c>
      <c r="Q730" t="str">
        <f t="shared" si="68"/>
        <v>publishing</v>
      </c>
      <c r="R730" t="str">
        <f t="shared" si="71"/>
        <v>nonfiction</v>
      </c>
      <c r="S730" s="10">
        <f t="shared" si="69"/>
        <v>40731.837465277778</v>
      </c>
      <c r="T730" s="10">
        <f t="shared" si="70"/>
        <v>40776.837465277778</v>
      </c>
    </row>
    <row r="731" spans="1:20" ht="43.75" x14ac:dyDescent="0.4">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9">
        <f t="shared" si="66"/>
        <v>1.3065</v>
      </c>
      <c r="P731">
        <f t="shared" si="67"/>
        <v>43.55</v>
      </c>
      <c r="Q731" t="str">
        <f t="shared" si="68"/>
        <v>publishing</v>
      </c>
      <c r="R731" t="str">
        <f t="shared" si="71"/>
        <v>nonfiction</v>
      </c>
      <c r="S731" s="10">
        <f t="shared" si="69"/>
        <v>41111.185891203706</v>
      </c>
      <c r="T731" s="10">
        <f t="shared" si="70"/>
        <v>41171.185891203706</v>
      </c>
    </row>
    <row r="732" spans="1:20" ht="29.15" x14ac:dyDescent="0.4">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9">
        <f t="shared" si="66"/>
        <v>1.3219000000000001</v>
      </c>
      <c r="P732">
        <f t="shared" si="67"/>
        <v>99.766037735849054</v>
      </c>
      <c r="Q732" t="str">
        <f t="shared" si="68"/>
        <v>publishing</v>
      </c>
      <c r="R732" t="str">
        <f t="shared" si="71"/>
        <v>nonfiction</v>
      </c>
      <c r="S732" s="10">
        <f t="shared" si="69"/>
        <v>40854.745266203703</v>
      </c>
      <c r="T732" s="10">
        <f t="shared" si="70"/>
        <v>40884.745266203703</v>
      </c>
    </row>
    <row r="733" spans="1:20" ht="43.75" x14ac:dyDescent="0.4">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9">
        <f t="shared" si="66"/>
        <v>1.26</v>
      </c>
      <c r="P733">
        <f t="shared" si="67"/>
        <v>88.732394366197184</v>
      </c>
      <c r="Q733" t="str">
        <f t="shared" si="68"/>
        <v>publishing</v>
      </c>
      <c r="R733" t="str">
        <f t="shared" si="71"/>
        <v>nonfiction</v>
      </c>
      <c r="S733" s="10">
        <f t="shared" si="69"/>
        <v>40879.795682870368</v>
      </c>
      <c r="T733" s="10">
        <f t="shared" si="70"/>
        <v>40930.25</v>
      </c>
    </row>
    <row r="734" spans="1:20" ht="43.75" x14ac:dyDescent="0.4">
      <c r="A734">
        <v>732</v>
      </c>
      <c r="B734" s="3" t="s">
        <v>733</v>
      </c>
      <c r="C734" s="3" t="s">
        <v>4842</v>
      </c>
      <c r="D734">
        <v>40</v>
      </c>
      <c r="E734">
        <v>64</v>
      </c>
      <c r="F734" t="s">
        <v>8219</v>
      </c>
      <c r="G734" t="s">
        <v>8225</v>
      </c>
      <c r="H734" t="s">
        <v>8247</v>
      </c>
      <c r="I734">
        <v>1380449461</v>
      </c>
      <c r="J734">
        <v>1375265461</v>
      </c>
      <c r="K734" t="b">
        <v>0</v>
      </c>
      <c r="L734">
        <v>13</v>
      </c>
      <c r="M734" t="b">
        <v>1</v>
      </c>
      <c r="N734" t="s">
        <v>8274</v>
      </c>
      <c r="O734" s="9">
        <f t="shared" si="66"/>
        <v>1.6</v>
      </c>
      <c r="P734">
        <f t="shared" si="67"/>
        <v>4.9230769230769234</v>
      </c>
      <c r="Q734" t="str">
        <f t="shared" si="68"/>
        <v>publishing</v>
      </c>
      <c r="R734" t="str">
        <f t="shared" si="71"/>
        <v>nonfiction</v>
      </c>
      <c r="S734" s="10">
        <f t="shared" si="69"/>
        <v>41486.424317129626</v>
      </c>
      <c r="T734" s="10">
        <f t="shared" si="70"/>
        <v>41546.424317129626</v>
      </c>
    </row>
    <row r="735" spans="1:20" ht="58.3" x14ac:dyDescent="0.4">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9">
        <f t="shared" si="66"/>
        <v>1.2048000000000001</v>
      </c>
      <c r="P735">
        <f t="shared" si="67"/>
        <v>17.822485207100591</v>
      </c>
      <c r="Q735" t="str">
        <f t="shared" si="68"/>
        <v>publishing</v>
      </c>
      <c r="R735" t="str">
        <f t="shared" si="71"/>
        <v>nonfiction</v>
      </c>
      <c r="S735" s="10">
        <f t="shared" si="69"/>
        <v>41598.420046296298</v>
      </c>
      <c r="T735" s="10">
        <f t="shared" si="70"/>
        <v>41628.420046296298</v>
      </c>
    </row>
    <row r="736" spans="1:20" ht="43.75" x14ac:dyDescent="0.4">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9">
        <f t="shared" si="66"/>
        <v>1.2552941176470589</v>
      </c>
      <c r="P736">
        <f t="shared" si="67"/>
        <v>187.19298245614036</v>
      </c>
      <c r="Q736" t="str">
        <f t="shared" si="68"/>
        <v>publishing</v>
      </c>
      <c r="R736" t="str">
        <f t="shared" si="71"/>
        <v>nonfiction</v>
      </c>
      <c r="S736" s="10">
        <f t="shared" si="69"/>
        <v>42102.164583333331</v>
      </c>
      <c r="T736" s="10">
        <f t="shared" si="70"/>
        <v>42133.208333333328</v>
      </c>
    </row>
    <row r="737" spans="1:20" ht="43.75" x14ac:dyDescent="0.4">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9">
        <f t="shared" si="66"/>
        <v>1.1440638297872341</v>
      </c>
      <c r="P737">
        <f t="shared" si="67"/>
        <v>234.80786026200875</v>
      </c>
      <c r="Q737" t="str">
        <f t="shared" si="68"/>
        <v>publishing</v>
      </c>
      <c r="R737" t="str">
        <f t="shared" si="71"/>
        <v>nonfiction</v>
      </c>
      <c r="S737" s="10">
        <f t="shared" si="69"/>
        <v>41946.029467592591</v>
      </c>
      <c r="T737" s="10">
        <f t="shared" si="70"/>
        <v>41977.027083333334</v>
      </c>
    </row>
    <row r="738" spans="1:20" ht="43.75" x14ac:dyDescent="0.4">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9">
        <f t="shared" si="66"/>
        <v>3.151388888888889</v>
      </c>
      <c r="P738">
        <f t="shared" si="67"/>
        <v>105.04629629629629</v>
      </c>
      <c r="Q738" t="str">
        <f t="shared" si="68"/>
        <v>publishing</v>
      </c>
      <c r="R738" t="str">
        <f t="shared" si="71"/>
        <v>nonfiction</v>
      </c>
      <c r="S738" s="10">
        <f t="shared" si="69"/>
        <v>41579.734259259261</v>
      </c>
      <c r="T738" s="10">
        <f t="shared" si="70"/>
        <v>41599.207638888889</v>
      </c>
    </row>
    <row r="739" spans="1:20" ht="43.75" x14ac:dyDescent="0.4">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9">
        <f t="shared" si="66"/>
        <v>1.224</v>
      </c>
      <c r="P739">
        <f t="shared" si="67"/>
        <v>56.666666666666664</v>
      </c>
      <c r="Q739" t="str">
        <f t="shared" si="68"/>
        <v>publishing</v>
      </c>
      <c r="R739" t="str">
        <f t="shared" si="71"/>
        <v>nonfiction</v>
      </c>
      <c r="S739" s="10">
        <f t="shared" si="69"/>
        <v>41667.275312500002</v>
      </c>
      <c r="T739" s="10">
        <f t="shared" si="70"/>
        <v>41684.833333333336</v>
      </c>
    </row>
    <row r="740" spans="1:20" ht="29.15" x14ac:dyDescent="0.4">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9">
        <f t="shared" si="66"/>
        <v>1.0673333333333332</v>
      </c>
      <c r="P740">
        <f t="shared" si="67"/>
        <v>39.048780487804876</v>
      </c>
      <c r="Q740" t="str">
        <f t="shared" si="68"/>
        <v>publishing</v>
      </c>
      <c r="R740" t="str">
        <f t="shared" si="71"/>
        <v>nonfiction</v>
      </c>
      <c r="S740" s="10">
        <f t="shared" si="69"/>
        <v>41943.604097222218</v>
      </c>
      <c r="T740" s="10">
        <f t="shared" si="70"/>
        <v>41974.207638888889</v>
      </c>
    </row>
    <row r="741" spans="1:20" ht="43.75" x14ac:dyDescent="0.4">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9">
        <f t="shared" si="66"/>
        <v>1.5833333333333333</v>
      </c>
      <c r="P741">
        <f t="shared" si="67"/>
        <v>68.345323741007192</v>
      </c>
      <c r="Q741" t="str">
        <f t="shared" si="68"/>
        <v>publishing</v>
      </c>
      <c r="R741" t="str">
        <f t="shared" si="71"/>
        <v>nonfiction</v>
      </c>
      <c r="S741" s="10">
        <f t="shared" si="69"/>
        <v>41829.502650462964</v>
      </c>
      <c r="T741" s="10">
        <f t="shared" si="70"/>
        <v>41862.502650462964</v>
      </c>
    </row>
    <row r="742" spans="1:20" ht="58.3" x14ac:dyDescent="0.4">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9">
        <f t="shared" si="66"/>
        <v>1.0740000000000001</v>
      </c>
      <c r="P742">
        <f t="shared" si="67"/>
        <v>169.57894736842104</v>
      </c>
      <c r="Q742" t="str">
        <f t="shared" si="68"/>
        <v>publishing</v>
      </c>
      <c r="R742" t="str">
        <f t="shared" si="71"/>
        <v>nonfiction</v>
      </c>
      <c r="S742" s="10">
        <f t="shared" si="69"/>
        <v>42162.146782407406</v>
      </c>
      <c r="T742" s="10">
        <f t="shared" si="70"/>
        <v>42176.146782407406</v>
      </c>
    </row>
    <row r="743" spans="1:20" ht="29.15" x14ac:dyDescent="0.4">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9">
        <f t="shared" si="66"/>
        <v>1.0226</v>
      </c>
      <c r="P743">
        <f t="shared" si="67"/>
        <v>141.42340425531913</v>
      </c>
      <c r="Q743" t="str">
        <f t="shared" si="68"/>
        <v>publishing</v>
      </c>
      <c r="R743" t="str">
        <f t="shared" si="71"/>
        <v>nonfiction</v>
      </c>
      <c r="S743" s="10">
        <f t="shared" si="69"/>
        <v>41401.648217592592</v>
      </c>
      <c r="T743" s="10">
        <f t="shared" si="70"/>
        <v>41436.648217592592</v>
      </c>
    </row>
    <row r="744" spans="1:20" ht="58.3" x14ac:dyDescent="0.4">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9">
        <f t="shared" si="66"/>
        <v>1.1071428571428572</v>
      </c>
      <c r="P744">
        <f t="shared" si="67"/>
        <v>67.391304347826093</v>
      </c>
      <c r="Q744" t="str">
        <f t="shared" si="68"/>
        <v>publishing</v>
      </c>
      <c r="R744" t="str">
        <f t="shared" si="71"/>
        <v>nonfiction</v>
      </c>
      <c r="S744" s="10">
        <f t="shared" si="69"/>
        <v>41689.917962962965</v>
      </c>
      <c r="T744" s="10">
        <f t="shared" si="70"/>
        <v>41719.876296296294</v>
      </c>
    </row>
    <row r="745" spans="1:20" ht="43.75" x14ac:dyDescent="0.4">
      <c r="A745">
        <v>743</v>
      </c>
      <c r="B745" s="3" t="s">
        <v>744</v>
      </c>
      <c r="C745" s="3" t="s">
        <v>4853</v>
      </c>
      <c r="D745">
        <v>550</v>
      </c>
      <c r="E745">
        <v>814</v>
      </c>
      <c r="F745" t="s">
        <v>8219</v>
      </c>
      <c r="G745" t="s">
        <v>8224</v>
      </c>
      <c r="H745" t="s">
        <v>8246</v>
      </c>
      <c r="I745">
        <v>1334610000</v>
      </c>
      <c r="J745">
        <v>1332435685</v>
      </c>
      <c r="K745" t="b">
        <v>0</v>
      </c>
      <c r="L745">
        <v>15</v>
      </c>
      <c r="M745" t="b">
        <v>1</v>
      </c>
      <c r="N745" t="s">
        <v>8274</v>
      </c>
      <c r="O745" s="9">
        <f t="shared" si="66"/>
        <v>1.48</v>
      </c>
      <c r="P745">
        <f t="shared" si="67"/>
        <v>54.266666666666666</v>
      </c>
      <c r="Q745" t="str">
        <f t="shared" si="68"/>
        <v>publishing</v>
      </c>
      <c r="R745" t="str">
        <f t="shared" si="71"/>
        <v>nonfiction</v>
      </c>
      <c r="S745" s="10">
        <f t="shared" si="69"/>
        <v>40990.709317129629</v>
      </c>
      <c r="T745" s="10">
        <f t="shared" si="70"/>
        <v>41015.875</v>
      </c>
    </row>
    <row r="746" spans="1:20" ht="43.75" x14ac:dyDescent="0.4">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9">
        <f t="shared" si="66"/>
        <v>1.0232000000000001</v>
      </c>
      <c r="P746">
        <f t="shared" si="67"/>
        <v>82.516129032258064</v>
      </c>
      <c r="Q746" t="str">
        <f t="shared" si="68"/>
        <v>publishing</v>
      </c>
      <c r="R746" t="str">
        <f t="shared" si="71"/>
        <v>nonfiction</v>
      </c>
      <c r="S746" s="10">
        <f t="shared" si="69"/>
        <v>41226.95721064815</v>
      </c>
      <c r="T746" s="10">
        <f t="shared" si="70"/>
        <v>41256.95721064815</v>
      </c>
    </row>
    <row r="747" spans="1:20" ht="43.75" x14ac:dyDescent="0.4">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9">
        <f t="shared" si="66"/>
        <v>1.7909909909909909</v>
      </c>
      <c r="P747">
        <f t="shared" si="67"/>
        <v>53.729729729729726</v>
      </c>
      <c r="Q747" t="str">
        <f t="shared" si="68"/>
        <v>publishing</v>
      </c>
      <c r="R747" t="str">
        <f t="shared" si="71"/>
        <v>nonfiction</v>
      </c>
      <c r="S747" s="10">
        <f t="shared" si="69"/>
        <v>41367.572280092594</v>
      </c>
      <c r="T747" s="10">
        <f t="shared" si="70"/>
        <v>41397.572280092594</v>
      </c>
    </row>
    <row r="748" spans="1:20" ht="29.15" x14ac:dyDescent="0.4">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9">
        <f t="shared" si="66"/>
        <v>1.1108135252761968</v>
      </c>
      <c r="P748">
        <f t="shared" si="67"/>
        <v>34.206185567010309</v>
      </c>
      <c r="Q748" t="str">
        <f t="shared" si="68"/>
        <v>publishing</v>
      </c>
      <c r="R748" t="str">
        <f t="shared" si="71"/>
        <v>nonfiction</v>
      </c>
      <c r="S748" s="10">
        <f t="shared" si="69"/>
        <v>41157.042928240742</v>
      </c>
      <c r="T748" s="10">
        <f t="shared" si="70"/>
        <v>41175.165972222225</v>
      </c>
    </row>
    <row r="749" spans="1:20" ht="43.75" x14ac:dyDescent="0.4">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9">
        <f t="shared" si="66"/>
        <v>1.0004285714285714</v>
      </c>
      <c r="P749">
        <f t="shared" si="67"/>
        <v>127.32727272727273</v>
      </c>
      <c r="Q749" t="str">
        <f t="shared" si="68"/>
        <v>publishing</v>
      </c>
      <c r="R749" t="str">
        <f t="shared" si="71"/>
        <v>nonfiction</v>
      </c>
      <c r="S749" s="10">
        <f t="shared" si="69"/>
        <v>41988.548831018517</v>
      </c>
      <c r="T749" s="10">
        <f t="shared" si="70"/>
        <v>42019.454166666663</v>
      </c>
    </row>
    <row r="750" spans="1:20" ht="43.75" x14ac:dyDescent="0.4">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9">
        <f t="shared" si="66"/>
        <v>1.0024999999999999</v>
      </c>
      <c r="P750">
        <f t="shared" si="67"/>
        <v>45.56818181818182</v>
      </c>
      <c r="Q750" t="str">
        <f t="shared" si="68"/>
        <v>publishing</v>
      </c>
      <c r="R750" t="str">
        <f t="shared" si="71"/>
        <v>nonfiction</v>
      </c>
      <c r="S750" s="10">
        <f t="shared" si="69"/>
        <v>41831.846828703703</v>
      </c>
      <c r="T750" s="10">
        <f t="shared" si="70"/>
        <v>41861.846828703703</v>
      </c>
    </row>
    <row r="751" spans="1:20" ht="43.75" x14ac:dyDescent="0.4">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9">
        <f t="shared" si="66"/>
        <v>1.0556000000000001</v>
      </c>
      <c r="P751">
        <f t="shared" si="67"/>
        <v>95.963636363636368</v>
      </c>
      <c r="Q751" t="str">
        <f t="shared" si="68"/>
        <v>publishing</v>
      </c>
      <c r="R751" t="str">
        <f t="shared" si="71"/>
        <v>nonfiction</v>
      </c>
      <c r="S751" s="10">
        <f t="shared" si="69"/>
        <v>42733.94131944445</v>
      </c>
      <c r="T751" s="10">
        <f t="shared" si="70"/>
        <v>42763.94131944445</v>
      </c>
    </row>
    <row r="752" spans="1:20" ht="43.75" x14ac:dyDescent="0.4">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9">
        <f t="shared" si="66"/>
        <v>1.0258775877587758</v>
      </c>
      <c r="P752">
        <f t="shared" si="67"/>
        <v>77.271186440677965</v>
      </c>
      <c r="Q752" t="str">
        <f t="shared" si="68"/>
        <v>publishing</v>
      </c>
      <c r="R752" t="str">
        <f t="shared" si="71"/>
        <v>nonfiction</v>
      </c>
      <c r="S752" s="10">
        <f t="shared" si="69"/>
        <v>41299.878148148149</v>
      </c>
      <c r="T752" s="10">
        <f t="shared" si="70"/>
        <v>41329.878148148149</v>
      </c>
    </row>
    <row r="753" spans="1:20" ht="43.75" x14ac:dyDescent="0.4">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9">
        <f t="shared" si="66"/>
        <v>1.1850000000000001</v>
      </c>
      <c r="P753">
        <f t="shared" si="67"/>
        <v>57.338709677419352</v>
      </c>
      <c r="Q753" t="str">
        <f t="shared" si="68"/>
        <v>publishing</v>
      </c>
      <c r="R753" t="str">
        <f t="shared" si="71"/>
        <v>nonfiction</v>
      </c>
      <c r="S753" s="10">
        <f t="shared" si="69"/>
        <v>40713.630497685182</v>
      </c>
      <c r="T753" s="10">
        <f t="shared" si="70"/>
        <v>40759.630497685182</v>
      </c>
    </row>
    <row r="754" spans="1:20" ht="58.3" x14ac:dyDescent="0.4">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9">
        <f t="shared" si="66"/>
        <v>1.117</v>
      </c>
      <c r="P754">
        <f t="shared" si="67"/>
        <v>53.19047619047619</v>
      </c>
      <c r="Q754" t="str">
        <f t="shared" si="68"/>
        <v>publishing</v>
      </c>
      <c r="R754" t="str">
        <f t="shared" si="71"/>
        <v>nonfiction</v>
      </c>
      <c r="S754" s="10">
        <f t="shared" si="69"/>
        <v>42639.421493055561</v>
      </c>
      <c r="T754" s="10">
        <f t="shared" si="70"/>
        <v>42659.458333333328</v>
      </c>
    </row>
    <row r="755" spans="1:20" ht="43.75" x14ac:dyDescent="0.4">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9">
        <f t="shared" si="66"/>
        <v>1.28</v>
      </c>
      <c r="P755">
        <f t="shared" si="67"/>
        <v>492.30769230769232</v>
      </c>
      <c r="Q755" t="str">
        <f t="shared" si="68"/>
        <v>publishing</v>
      </c>
      <c r="R755" t="str">
        <f t="shared" si="71"/>
        <v>nonfiction</v>
      </c>
      <c r="S755" s="10">
        <f t="shared" si="69"/>
        <v>42019.590173611112</v>
      </c>
      <c r="T755" s="10">
        <f t="shared" si="70"/>
        <v>42049.590173611112</v>
      </c>
    </row>
    <row r="756" spans="1:20" ht="43.75" x14ac:dyDescent="0.4">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9">
        <f t="shared" si="66"/>
        <v>1.0375000000000001</v>
      </c>
      <c r="P756">
        <f t="shared" si="67"/>
        <v>42.346938775510203</v>
      </c>
      <c r="Q756" t="str">
        <f t="shared" si="68"/>
        <v>publishing</v>
      </c>
      <c r="R756" t="str">
        <f t="shared" si="71"/>
        <v>nonfiction</v>
      </c>
      <c r="S756" s="10">
        <f t="shared" si="69"/>
        <v>41249.749085648145</v>
      </c>
      <c r="T756" s="10">
        <f t="shared" si="70"/>
        <v>41279.749085648145</v>
      </c>
    </row>
    <row r="757" spans="1:20" ht="43.75" x14ac:dyDescent="0.4">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9">
        <f t="shared" si="66"/>
        <v>1.0190760000000001</v>
      </c>
      <c r="P757">
        <f t="shared" si="67"/>
        <v>37.466029411764708</v>
      </c>
      <c r="Q757" t="str">
        <f t="shared" si="68"/>
        <v>publishing</v>
      </c>
      <c r="R757" t="str">
        <f t="shared" si="71"/>
        <v>nonfiction</v>
      </c>
      <c r="S757" s="10">
        <f t="shared" si="69"/>
        <v>41383.605057870373</v>
      </c>
      <c r="T757" s="10">
        <f t="shared" si="70"/>
        <v>41414.02847222222</v>
      </c>
    </row>
    <row r="758" spans="1:20" ht="43.75" x14ac:dyDescent="0.4">
      <c r="A758">
        <v>756</v>
      </c>
      <c r="B758" s="3" t="s">
        <v>757</v>
      </c>
      <c r="C758" s="3" t="s">
        <v>4866</v>
      </c>
      <c r="D758">
        <v>700</v>
      </c>
      <c r="E758">
        <v>824</v>
      </c>
      <c r="F758" t="s">
        <v>8219</v>
      </c>
      <c r="G758" t="s">
        <v>8224</v>
      </c>
      <c r="H758" t="s">
        <v>8246</v>
      </c>
      <c r="I758">
        <v>1303147459</v>
      </c>
      <c r="J758">
        <v>1297880659</v>
      </c>
      <c r="K758" t="b">
        <v>0</v>
      </c>
      <c r="L758">
        <v>22</v>
      </c>
      <c r="M758" t="b">
        <v>1</v>
      </c>
      <c r="N758" t="s">
        <v>8274</v>
      </c>
      <c r="O758" s="9">
        <f t="shared" si="66"/>
        <v>1.177142857142857</v>
      </c>
      <c r="P758">
        <f t="shared" si="67"/>
        <v>37.454545454545453</v>
      </c>
      <c r="Q758" t="str">
        <f t="shared" si="68"/>
        <v>publishing</v>
      </c>
      <c r="R758" t="str">
        <f t="shared" si="71"/>
        <v>nonfiction</v>
      </c>
      <c r="S758" s="10">
        <f t="shared" si="69"/>
        <v>40590.766886574071</v>
      </c>
      <c r="T758" s="10">
        <f t="shared" si="70"/>
        <v>40651.725219907406</v>
      </c>
    </row>
    <row r="759" spans="1:20" ht="43.75" x14ac:dyDescent="0.4">
      <c r="A759">
        <v>757</v>
      </c>
      <c r="B759" s="3" t="s">
        <v>758</v>
      </c>
      <c r="C759" s="3" t="s">
        <v>4867</v>
      </c>
      <c r="D759">
        <v>250</v>
      </c>
      <c r="E759">
        <v>595</v>
      </c>
      <c r="F759" t="s">
        <v>8219</v>
      </c>
      <c r="G759" t="s">
        <v>8224</v>
      </c>
      <c r="H759" t="s">
        <v>8246</v>
      </c>
      <c r="I759">
        <v>1354756714</v>
      </c>
      <c r="J759">
        <v>1353547114</v>
      </c>
      <c r="K759" t="b">
        <v>0</v>
      </c>
      <c r="L759">
        <v>18</v>
      </c>
      <c r="M759" t="b">
        <v>1</v>
      </c>
      <c r="N759" t="s">
        <v>8274</v>
      </c>
      <c r="O759" s="9">
        <f t="shared" si="66"/>
        <v>2.38</v>
      </c>
      <c r="P759">
        <f t="shared" si="67"/>
        <v>33.055555555555557</v>
      </c>
      <c r="Q759" t="str">
        <f t="shared" si="68"/>
        <v>publishing</v>
      </c>
      <c r="R759" t="str">
        <f t="shared" si="71"/>
        <v>nonfiction</v>
      </c>
      <c r="S759" s="10">
        <f t="shared" si="69"/>
        <v>41235.054560185185</v>
      </c>
      <c r="T759" s="10">
        <f t="shared" si="70"/>
        <v>41249.054560185185</v>
      </c>
    </row>
    <row r="760" spans="1:20" ht="29.15" x14ac:dyDescent="0.4">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9">
        <f t="shared" si="66"/>
        <v>1.02</v>
      </c>
      <c r="P760">
        <f t="shared" si="67"/>
        <v>134.21052631578948</v>
      </c>
      <c r="Q760" t="str">
        <f t="shared" si="68"/>
        <v>publishing</v>
      </c>
      <c r="R760" t="str">
        <f t="shared" si="71"/>
        <v>nonfiction</v>
      </c>
      <c r="S760" s="10">
        <f t="shared" si="69"/>
        <v>40429.836435185185</v>
      </c>
      <c r="T760" s="10">
        <f t="shared" si="70"/>
        <v>40459.836435185185</v>
      </c>
    </row>
    <row r="761" spans="1:20" ht="43.75" x14ac:dyDescent="0.4">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9">
        <f t="shared" si="66"/>
        <v>1.0192000000000001</v>
      </c>
      <c r="P761">
        <f t="shared" si="67"/>
        <v>51.474747474747474</v>
      </c>
      <c r="Q761" t="str">
        <f t="shared" si="68"/>
        <v>publishing</v>
      </c>
      <c r="R761" t="str">
        <f t="shared" si="71"/>
        <v>nonfiction</v>
      </c>
      <c r="S761" s="10">
        <f t="shared" si="69"/>
        <v>41789.330312500002</v>
      </c>
      <c r="T761" s="10">
        <f t="shared" si="70"/>
        <v>41829.330312500002</v>
      </c>
    </row>
    <row r="762" spans="1:20" ht="43.75" x14ac:dyDescent="0.4">
      <c r="A762">
        <v>760</v>
      </c>
      <c r="B762" s="3" t="s">
        <v>761</v>
      </c>
      <c r="C762" s="3" t="s">
        <v>4870</v>
      </c>
      <c r="D762">
        <v>2200</v>
      </c>
      <c r="E762">
        <v>0</v>
      </c>
      <c r="F762" t="s">
        <v>8221</v>
      </c>
      <c r="G762" t="s">
        <v>8224</v>
      </c>
      <c r="H762" t="s">
        <v>8246</v>
      </c>
      <c r="I762">
        <v>1480188013</v>
      </c>
      <c r="J762">
        <v>1477592413</v>
      </c>
      <c r="K762" t="b">
        <v>0</v>
      </c>
      <c r="L762">
        <v>0</v>
      </c>
      <c r="M762" t="b">
        <v>0</v>
      </c>
      <c r="N762" t="s">
        <v>8275</v>
      </c>
      <c r="O762" s="9">
        <f t="shared" si="66"/>
        <v>0</v>
      </c>
      <c r="P762">
        <f t="shared" si="67"/>
        <v>0</v>
      </c>
      <c r="Q762" t="str">
        <f t="shared" si="68"/>
        <v>publishing</v>
      </c>
      <c r="R762" t="str">
        <f t="shared" si="71"/>
        <v>fiction</v>
      </c>
      <c r="S762" s="10">
        <f t="shared" si="69"/>
        <v>42670.764039351852</v>
      </c>
      <c r="T762" s="10">
        <f t="shared" si="70"/>
        <v>42700.805706018517</v>
      </c>
    </row>
    <row r="763" spans="1:20" ht="43.75" x14ac:dyDescent="0.4">
      <c r="A763">
        <v>761</v>
      </c>
      <c r="B763" s="3" t="s">
        <v>762</v>
      </c>
      <c r="C763" s="3" t="s">
        <v>4871</v>
      </c>
      <c r="D763">
        <v>5000</v>
      </c>
      <c r="E763">
        <v>235</v>
      </c>
      <c r="F763" t="s">
        <v>8221</v>
      </c>
      <c r="G763" t="s">
        <v>8224</v>
      </c>
      <c r="H763" t="s">
        <v>8246</v>
      </c>
      <c r="I763">
        <v>1391364126</v>
      </c>
      <c r="J763">
        <v>1388772126</v>
      </c>
      <c r="K763" t="b">
        <v>0</v>
      </c>
      <c r="L763">
        <v>6</v>
      </c>
      <c r="M763" t="b">
        <v>0</v>
      </c>
      <c r="N763" t="s">
        <v>8275</v>
      </c>
      <c r="O763" s="9">
        <f t="shared" si="66"/>
        <v>4.7E-2</v>
      </c>
      <c r="P763">
        <f t="shared" si="67"/>
        <v>39.166666666666664</v>
      </c>
      <c r="Q763" t="str">
        <f t="shared" si="68"/>
        <v>publishing</v>
      </c>
      <c r="R763" t="str">
        <f t="shared" si="71"/>
        <v>fiction</v>
      </c>
      <c r="S763" s="10">
        <f t="shared" si="69"/>
        <v>41642.751458333332</v>
      </c>
      <c r="T763" s="10">
        <f t="shared" si="70"/>
        <v>41672.751458333332</v>
      </c>
    </row>
    <row r="764" spans="1:20" ht="43.75" x14ac:dyDescent="0.4">
      <c r="A764">
        <v>762</v>
      </c>
      <c r="B764" s="3" t="s">
        <v>763</v>
      </c>
      <c r="C764" s="3" t="s">
        <v>4872</v>
      </c>
      <c r="D764">
        <v>3500</v>
      </c>
      <c r="E764">
        <v>0</v>
      </c>
      <c r="F764" t="s">
        <v>8221</v>
      </c>
      <c r="G764" t="s">
        <v>8238</v>
      </c>
      <c r="H764" t="s">
        <v>8256</v>
      </c>
      <c r="I764">
        <v>1480831200</v>
      </c>
      <c r="J764">
        <v>1479328570</v>
      </c>
      <c r="K764" t="b">
        <v>0</v>
      </c>
      <c r="L764">
        <v>0</v>
      </c>
      <c r="M764" t="b">
        <v>0</v>
      </c>
      <c r="N764" t="s">
        <v>8275</v>
      </c>
      <c r="O764" s="9">
        <f t="shared" si="66"/>
        <v>0</v>
      </c>
      <c r="P764">
        <f t="shared" si="67"/>
        <v>0</v>
      </c>
      <c r="Q764" t="str">
        <f t="shared" si="68"/>
        <v>publishing</v>
      </c>
      <c r="R764" t="str">
        <f t="shared" si="71"/>
        <v>fiction</v>
      </c>
      <c r="S764" s="10">
        <f t="shared" si="69"/>
        <v>42690.858449074076</v>
      </c>
      <c r="T764" s="10">
        <f t="shared" si="70"/>
        <v>42708.25</v>
      </c>
    </row>
    <row r="765" spans="1:20" ht="43.75" x14ac:dyDescent="0.4">
      <c r="A765">
        <v>763</v>
      </c>
      <c r="B765" s="3" t="s">
        <v>764</v>
      </c>
      <c r="C765" s="3" t="s">
        <v>4873</v>
      </c>
      <c r="D765">
        <v>4290</v>
      </c>
      <c r="E765">
        <v>5</v>
      </c>
      <c r="F765" t="s">
        <v>8221</v>
      </c>
      <c r="G765" t="s">
        <v>8225</v>
      </c>
      <c r="H765" t="s">
        <v>8247</v>
      </c>
      <c r="I765">
        <v>1376563408</v>
      </c>
      <c r="J765">
        <v>1373971408</v>
      </c>
      <c r="K765" t="b">
        <v>0</v>
      </c>
      <c r="L765">
        <v>1</v>
      </c>
      <c r="M765" t="b">
        <v>0</v>
      </c>
      <c r="N765" t="s">
        <v>8275</v>
      </c>
      <c r="O765" s="9">
        <f t="shared" si="66"/>
        <v>1.1655011655011655E-3</v>
      </c>
      <c r="P765">
        <f t="shared" si="67"/>
        <v>5</v>
      </c>
      <c r="Q765" t="str">
        <f t="shared" si="68"/>
        <v>publishing</v>
      </c>
      <c r="R765" t="str">
        <f t="shared" si="71"/>
        <v>fiction</v>
      </c>
      <c r="S765" s="10">
        <f t="shared" si="69"/>
        <v>41471.446851851848</v>
      </c>
      <c r="T765" s="10">
        <f t="shared" si="70"/>
        <v>41501.446851851848</v>
      </c>
    </row>
    <row r="766" spans="1:20" ht="43.75" x14ac:dyDescent="0.4">
      <c r="A766">
        <v>764</v>
      </c>
      <c r="B766" s="3" t="s">
        <v>765</v>
      </c>
      <c r="C766" s="3" t="s">
        <v>4874</v>
      </c>
      <c r="D766">
        <v>5000</v>
      </c>
      <c r="E766">
        <v>0</v>
      </c>
      <c r="F766" t="s">
        <v>8221</v>
      </c>
      <c r="G766" t="s">
        <v>8224</v>
      </c>
      <c r="H766" t="s">
        <v>8246</v>
      </c>
      <c r="I766">
        <v>1441858161</v>
      </c>
      <c r="J766">
        <v>1439266161</v>
      </c>
      <c r="K766" t="b">
        <v>0</v>
      </c>
      <c r="L766">
        <v>0</v>
      </c>
      <c r="M766" t="b">
        <v>0</v>
      </c>
      <c r="N766" t="s">
        <v>8275</v>
      </c>
      <c r="O766" s="9">
        <f t="shared" si="66"/>
        <v>0</v>
      </c>
      <c r="P766">
        <f t="shared" si="67"/>
        <v>0</v>
      </c>
      <c r="Q766" t="str">
        <f t="shared" si="68"/>
        <v>publishing</v>
      </c>
      <c r="R766" t="str">
        <f t="shared" si="71"/>
        <v>fiction</v>
      </c>
      <c r="S766" s="10">
        <f t="shared" si="69"/>
        <v>42227.173159722224</v>
      </c>
      <c r="T766" s="10">
        <f t="shared" si="70"/>
        <v>42257.173159722224</v>
      </c>
    </row>
    <row r="767" spans="1:20" ht="43.75" x14ac:dyDescent="0.4">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9">
        <f t="shared" si="66"/>
        <v>0.36014285714285715</v>
      </c>
      <c r="P767">
        <f t="shared" si="67"/>
        <v>57.295454545454547</v>
      </c>
      <c r="Q767" t="str">
        <f t="shared" si="68"/>
        <v>publishing</v>
      </c>
      <c r="R767" t="str">
        <f t="shared" si="71"/>
        <v>fiction</v>
      </c>
      <c r="S767" s="10">
        <f t="shared" si="69"/>
        <v>41901.542638888888</v>
      </c>
      <c r="T767" s="10">
        <f t="shared" si="70"/>
        <v>41931.542638888888</v>
      </c>
    </row>
    <row r="768" spans="1:20" ht="43.75" x14ac:dyDescent="0.4">
      <c r="A768">
        <v>766</v>
      </c>
      <c r="B768" s="3" t="s">
        <v>767</v>
      </c>
      <c r="C768" s="3" t="s">
        <v>4876</v>
      </c>
      <c r="D768">
        <v>4000</v>
      </c>
      <c r="E768">
        <v>0</v>
      </c>
      <c r="F768" t="s">
        <v>8221</v>
      </c>
      <c r="G768" t="s">
        <v>8229</v>
      </c>
      <c r="H768" t="s">
        <v>8251</v>
      </c>
      <c r="I768">
        <v>1424112483</v>
      </c>
      <c r="J768">
        <v>1421520483</v>
      </c>
      <c r="K768" t="b">
        <v>0</v>
      </c>
      <c r="L768">
        <v>0</v>
      </c>
      <c r="M768" t="b">
        <v>0</v>
      </c>
      <c r="N768" t="s">
        <v>8275</v>
      </c>
      <c r="O768" s="9">
        <f t="shared" si="66"/>
        <v>0</v>
      </c>
      <c r="P768">
        <f t="shared" si="67"/>
        <v>0</v>
      </c>
      <c r="Q768" t="str">
        <f t="shared" si="68"/>
        <v>publishing</v>
      </c>
      <c r="R768" t="str">
        <f t="shared" si="71"/>
        <v>fiction</v>
      </c>
      <c r="S768" s="10">
        <f t="shared" si="69"/>
        <v>42021.783368055556</v>
      </c>
      <c r="T768" s="10">
        <f t="shared" si="70"/>
        <v>42051.783368055556</v>
      </c>
    </row>
    <row r="769" spans="1:20" ht="58.3" x14ac:dyDescent="0.4">
      <c r="A769">
        <v>767</v>
      </c>
      <c r="B769" s="3" t="s">
        <v>768</v>
      </c>
      <c r="C769" s="3" t="s">
        <v>4877</v>
      </c>
      <c r="D769">
        <v>5000</v>
      </c>
      <c r="E769">
        <v>177</v>
      </c>
      <c r="F769" t="s">
        <v>8221</v>
      </c>
      <c r="G769" t="s">
        <v>8224</v>
      </c>
      <c r="H769" t="s">
        <v>8246</v>
      </c>
      <c r="I769">
        <v>1432178810</v>
      </c>
      <c r="J769">
        <v>1429586810</v>
      </c>
      <c r="K769" t="b">
        <v>0</v>
      </c>
      <c r="L769">
        <v>3</v>
      </c>
      <c r="M769" t="b">
        <v>0</v>
      </c>
      <c r="N769" t="s">
        <v>8275</v>
      </c>
      <c r="O769" s="9">
        <f t="shared" si="66"/>
        <v>3.5400000000000001E-2</v>
      </c>
      <c r="P769">
        <f t="shared" si="67"/>
        <v>59</v>
      </c>
      <c r="Q769" t="str">
        <f t="shared" si="68"/>
        <v>publishing</v>
      </c>
      <c r="R769" t="str">
        <f t="shared" si="71"/>
        <v>fiction</v>
      </c>
      <c r="S769" s="10">
        <f t="shared" si="69"/>
        <v>42115.143634259264</v>
      </c>
      <c r="T769" s="10">
        <f t="shared" si="70"/>
        <v>42145.143634259264</v>
      </c>
    </row>
    <row r="770" spans="1:20" ht="43.75" x14ac:dyDescent="0.4">
      <c r="A770">
        <v>768</v>
      </c>
      <c r="B770" s="3" t="s">
        <v>769</v>
      </c>
      <c r="C770" s="3" t="s">
        <v>4878</v>
      </c>
      <c r="D770">
        <v>2500</v>
      </c>
      <c r="E770">
        <v>0</v>
      </c>
      <c r="F770" t="s">
        <v>8221</v>
      </c>
      <c r="G770" t="s">
        <v>8224</v>
      </c>
      <c r="H770" t="s">
        <v>8246</v>
      </c>
      <c r="I770">
        <v>1387169890</v>
      </c>
      <c r="J770">
        <v>1384577890</v>
      </c>
      <c r="K770" t="b">
        <v>0</v>
      </c>
      <c r="L770">
        <v>0</v>
      </c>
      <c r="M770" t="b">
        <v>0</v>
      </c>
      <c r="N770" t="s">
        <v>8275</v>
      </c>
      <c r="O770" s="9">
        <f t="shared" ref="O770:O833" si="72">E770/D770</f>
        <v>0</v>
      </c>
      <c r="P770">
        <f t="shared" ref="P770:P833" si="73">IFERROR(E770/L770,0)</f>
        <v>0</v>
      </c>
      <c r="Q770" t="str">
        <f t="shared" ref="Q770:Q833" si="74">LEFT(N770, FIND("/",N770) - 1)</f>
        <v>publishing</v>
      </c>
      <c r="R770" t="str">
        <f t="shared" si="71"/>
        <v>fiction</v>
      </c>
      <c r="S770" s="10">
        <f t="shared" ref="S770:S833" si="75">(((J770/60)/60)/24) + DATE(1970,1,1)</f>
        <v>41594.207060185188</v>
      </c>
      <c r="T770" s="10">
        <f t="shared" ref="T770:T833" si="76">(((I770/60)/60)/24) + DATE(1970,1,1)</f>
        <v>41624.207060185188</v>
      </c>
    </row>
    <row r="771" spans="1:20" ht="58.3" x14ac:dyDescent="0.4">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9">
        <f t="shared" si="72"/>
        <v>0.41399999999999998</v>
      </c>
      <c r="P771">
        <f t="shared" si="73"/>
        <v>31.846153846153847</v>
      </c>
      <c r="Q771" t="str">
        <f t="shared" si="74"/>
        <v>publishing</v>
      </c>
      <c r="R771" t="str">
        <f t="shared" ref="R771:R834" si="77">RIGHT(N771, LEN(N771) - FIND("/",N771))</f>
        <v>fiction</v>
      </c>
      <c r="S771" s="10">
        <f t="shared" si="75"/>
        <v>41604.996458333335</v>
      </c>
      <c r="T771" s="10">
        <f t="shared" si="76"/>
        <v>41634.996458333335</v>
      </c>
    </row>
    <row r="772" spans="1:20" ht="43.75" x14ac:dyDescent="0.4">
      <c r="A772">
        <v>770</v>
      </c>
      <c r="B772" s="3" t="s">
        <v>771</v>
      </c>
      <c r="C772" s="3" t="s">
        <v>4880</v>
      </c>
      <c r="D772">
        <v>17500</v>
      </c>
      <c r="E772">
        <v>0</v>
      </c>
      <c r="F772" t="s">
        <v>8221</v>
      </c>
      <c r="G772" t="s">
        <v>8224</v>
      </c>
      <c r="H772" t="s">
        <v>8246</v>
      </c>
      <c r="I772">
        <v>1361750369</v>
      </c>
      <c r="J772">
        <v>1358294369</v>
      </c>
      <c r="K772" t="b">
        <v>0</v>
      </c>
      <c r="L772">
        <v>0</v>
      </c>
      <c r="M772" t="b">
        <v>0</v>
      </c>
      <c r="N772" t="s">
        <v>8275</v>
      </c>
      <c r="O772" s="9">
        <f t="shared" si="72"/>
        <v>0</v>
      </c>
      <c r="P772">
        <f t="shared" si="73"/>
        <v>0</v>
      </c>
      <c r="Q772" t="str">
        <f t="shared" si="74"/>
        <v>publishing</v>
      </c>
      <c r="R772" t="str">
        <f t="shared" si="77"/>
        <v>fiction</v>
      </c>
      <c r="S772" s="10">
        <f t="shared" si="75"/>
        <v>41289.999641203707</v>
      </c>
      <c r="T772" s="10">
        <f t="shared" si="76"/>
        <v>41329.999641203707</v>
      </c>
    </row>
    <row r="773" spans="1:20" ht="43.75" x14ac:dyDescent="0.4">
      <c r="A773">
        <v>771</v>
      </c>
      <c r="B773" s="3" t="s">
        <v>772</v>
      </c>
      <c r="C773" s="3" t="s">
        <v>4881</v>
      </c>
      <c r="D773">
        <v>38000</v>
      </c>
      <c r="E773">
        <v>10</v>
      </c>
      <c r="F773" t="s">
        <v>8221</v>
      </c>
      <c r="G773" t="s">
        <v>8224</v>
      </c>
      <c r="H773" t="s">
        <v>8246</v>
      </c>
      <c r="I773">
        <v>1454183202</v>
      </c>
      <c r="J773">
        <v>1449863202</v>
      </c>
      <c r="K773" t="b">
        <v>0</v>
      </c>
      <c r="L773">
        <v>1</v>
      </c>
      <c r="M773" t="b">
        <v>0</v>
      </c>
      <c r="N773" t="s">
        <v>8275</v>
      </c>
      <c r="O773" s="9">
        <f t="shared" si="72"/>
        <v>2.631578947368421E-4</v>
      </c>
      <c r="P773">
        <f t="shared" si="73"/>
        <v>10</v>
      </c>
      <c r="Q773" t="str">
        <f t="shared" si="74"/>
        <v>publishing</v>
      </c>
      <c r="R773" t="str">
        <f t="shared" si="77"/>
        <v>fiction</v>
      </c>
      <c r="S773" s="10">
        <f t="shared" si="75"/>
        <v>42349.824097222227</v>
      </c>
      <c r="T773" s="10">
        <f t="shared" si="76"/>
        <v>42399.824097222227</v>
      </c>
    </row>
    <row r="774" spans="1:20" ht="58.3" x14ac:dyDescent="0.4">
      <c r="A774">
        <v>772</v>
      </c>
      <c r="B774" s="3" t="s">
        <v>773</v>
      </c>
      <c r="C774" s="3" t="s">
        <v>4882</v>
      </c>
      <c r="D774">
        <v>1500</v>
      </c>
      <c r="E774">
        <v>50</v>
      </c>
      <c r="F774" t="s">
        <v>8221</v>
      </c>
      <c r="G774" t="s">
        <v>8224</v>
      </c>
      <c r="H774" t="s">
        <v>8246</v>
      </c>
      <c r="I774">
        <v>1257047940</v>
      </c>
      <c r="J774">
        <v>1252718519</v>
      </c>
      <c r="K774" t="b">
        <v>0</v>
      </c>
      <c r="L774">
        <v>1</v>
      </c>
      <c r="M774" t="b">
        <v>0</v>
      </c>
      <c r="N774" t="s">
        <v>8275</v>
      </c>
      <c r="O774" s="9">
        <f t="shared" si="72"/>
        <v>3.3333333333333333E-2</v>
      </c>
      <c r="P774">
        <f t="shared" si="73"/>
        <v>50</v>
      </c>
      <c r="Q774" t="str">
        <f t="shared" si="74"/>
        <v>publishing</v>
      </c>
      <c r="R774" t="str">
        <f t="shared" si="77"/>
        <v>fiction</v>
      </c>
      <c r="S774" s="10">
        <f t="shared" si="75"/>
        <v>40068.056932870371</v>
      </c>
      <c r="T774" s="10">
        <f t="shared" si="76"/>
        <v>40118.165972222225</v>
      </c>
    </row>
    <row r="775" spans="1:20" ht="43.75" x14ac:dyDescent="0.4">
      <c r="A775">
        <v>773</v>
      </c>
      <c r="B775" s="3" t="s">
        <v>774</v>
      </c>
      <c r="C775" s="3" t="s">
        <v>4883</v>
      </c>
      <c r="D775">
        <v>3759</v>
      </c>
      <c r="E775">
        <v>32</v>
      </c>
      <c r="F775" t="s">
        <v>8221</v>
      </c>
      <c r="G775" t="s">
        <v>8225</v>
      </c>
      <c r="H775" t="s">
        <v>8247</v>
      </c>
      <c r="I775">
        <v>1431298860</v>
      </c>
      <c r="J775">
        <v>1428341985</v>
      </c>
      <c r="K775" t="b">
        <v>0</v>
      </c>
      <c r="L775">
        <v>2</v>
      </c>
      <c r="M775" t="b">
        <v>0</v>
      </c>
      <c r="N775" t="s">
        <v>8275</v>
      </c>
      <c r="O775" s="9">
        <f t="shared" si="72"/>
        <v>8.5129023676509714E-3</v>
      </c>
      <c r="P775">
        <f t="shared" si="73"/>
        <v>16</v>
      </c>
      <c r="Q775" t="str">
        <f t="shared" si="74"/>
        <v>publishing</v>
      </c>
      <c r="R775" t="str">
        <f t="shared" si="77"/>
        <v>fiction</v>
      </c>
      <c r="S775" s="10">
        <f t="shared" si="75"/>
        <v>42100.735937499994</v>
      </c>
      <c r="T775" s="10">
        <f t="shared" si="76"/>
        <v>42134.959027777775</v>
      </c>
    </row>
    <row r="776" spans="1:20" ht="43.75" x14ac:dyDescent="0.4">
      <c r="A776">
        <v>774</v>
      </c>
      <c r="B776" s="3" t="s">
        <v>775</v>
      </c>
      <c r="C776" s="3" t="s">
        <v>4884</v>
      </c>
      <c r="D776">
        <v>500</v>
      </c>
      <c r="E776">
        <v>351</v>
      </c>
      <c r="F776" t="s">
        <v>8221</v>
      </c>
      <c r="G776" t="s">
        <v>8224</v>
      </c>
      <c r="H776" t="s">
        <v>8246</v>
      </c>
      <c r="I776">
        <v>1393181018</v>
      </c>
      <c r="J776">
        <v>1390589018</v>
      </c>
      <c r="K776" t="b">
        <v>0</v>
      </c>
      <c r="L776">
        <v>9</v>
      </c>
      <c r="M776" t="b">
        <v>0</v>
      </c>
      <c r="N776" t="s">
        <v>8275</v>
      </c>
      <c r="O776" s="9">
        <f t="shared" si="72"/>
        <v>0.70199999999999996</v>
      </c>
      <c r="P776">
        <f t="shared" si="73"/>
        <v>39</v>
      </c>
      <c r="Q776" t="str">
        <f t="shared" si="74"/>
        <v>publishing</v>
      </c>
      <c r="R776" t="str">
        <f t="shared" si="77"/>
        <v>fiction</v>
      </c>
      <c r="S776" s="10">
        <f t="shared" si="75"/>
        <v>41663.780300925922</v>
      </c>
      <c r="T776" s="10">
        <f t="shared" si="76"/>
        <v>41693.780300925922</v>
      </c>
    </row>
    <row r="777" spans="1:20" ht="43.75" x14ac:dyDescent="0.4">
      <c r="A777">
        <v>775</v>
      </c>
      <c r="B777" s="3" t="s">
        <v>776</v>
      </c>
      <c r="C777" s="3" t="s">
        <v>4885</v>
      </c>
      <c r="D777">
        <v>10000</v>
      </c>
      <c r="E777">
        <v>170</v>
      </c>
      <c r="F777" t="s">
        <v>8221</v>
      </c>
      <c r="G777" t="s">
        <v>8224</v>
      </c>
      <c r="H777" t="s">
        <v>8246</v>
      </c>
      <c r="I777">
        <v>1323998795</v>
      </c>
      <c r="J777">
        <v>1321406795</v>
      </c>
      <c r="K777" t="b">
        <v>0</v>
      </c>
      <c r="L777">
        <v>5</v>
      </c>
      <c r="M777" t="b">
        <v>0</v>
      </c>
      <c r="N777" t="s">
        <v>8275</v>
      </c>
      <c r="O777" s="9">
        <f t="shared" si="72"/>
        <v>1.7000000000000001E-2</v>
      </c>
      <c r="P777">
        <f t="shared" si="73"/>
        <v>34</v>
      </c>
      <c r="Q777" t="str">
        <f t="shared" si="74"/>
        <v>publishing</v>
      </c>
      <c r="R777" t="str">
        <f t="shared" si="77"/>
        <v>fiction</v>
      </c>
      <c r="S777" s="10">
        <f t="shared" si="75"/>
        <v>40863.060127314813</v>
      </c>
      <c r="T777" s="10">
        <f t="shared" si="76"/>
        <v>40893.060127314813</v>
      </c>
    </row>
    <row r="778" spans="1:20" ht="43.75" x14ac:dyDescent="0.4">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9">
        <f t="shared" si="72"/>
        <v>0.51400000000000001</v>
      </c>
      <c r="P778">
        <f t="shared" si="73"/>
        <v>63.122807017543863</v>
      </c>
      <c r="Q778" t="str">
        <f t="shared" si="74"/>
        <v>publishing</v>
      </c>
      <c r="R778" t="str">
        <f t="shared" si="77"/>
        <v>fiction</v>
      </c>
      <c r="S778" s="10">
        <f t="shared" si="75"/>
        <v>42250.685706018514</v>
      </c>
      <c r="T778" s="10">
        <f t="shared" si="76"/>
        <v>42288.208333333328</v>
      </c>
    </row>
    <row r="779" spans="1:20" ht="58.3" x14ac:dyDescent="0.4">
      <c r="A779">
        <v>777</v>
      </c>
      <c r="B779" s="3" t="s">
        <v>778</v>
      </c>
      <c r="C779" s="3" t="s">
        <v>4887</v>
      </c>
      <c r="D779">
        <v>3000</v>
      </c>
      <c r="E779">
        <v>21</v>
      </c>
      <c r="F779" t="s">
        <v>8221</v>
      </c>
      <c r="G779" t="s">
        <v>8224</v>
      </c>
      <c r="H779" t="s">
        <v>8246</v>
      </c>
      <c r="I779">
        <v>1375313577</v>
      </c>
      <c r="J779">
        <v>1372721577</v>
      </c>
      <c r="K779" t="b">
        <v>0</v>
      </c>
      <c r="L779">
        <v>3</v>
      </c>
      <c r="M779" t="b">
        <v>0</v>
      </c>
      <c r="N779" t="s">
        <v>8275</v>
      </c>
      <c r="O779" s="9">
        <f t="shared" si="72"/>
        <v>7.0000000000000001E-3</v>
      </c>
      <c r="P779">
        <f t="shared" si="73"/>
        <v>7</v>
      </c>
      <c r="Q779" t="str">
        <f t="shared" si="74"/>
        <v>publishing</v>
      </c>
      <c r="R779" t="str">
        <f t="shared" si="77"/>
        <v>fiction</v>
      </c>
      <c r="S779" s="10">
        <f t="shared" si="75"/>
        <v>41456.981215277774</v>
      </c>
      <c r="T779" s="10">
        <f t="shared" si="76"/>
        <v>41486.981215277774</v>
      </c>
    </row>
    <row r="780" spans="1:20" ht="43.75" x14ac:dyDescent="0.4">
      <c r="A780">
        <v>778</v>
      </c>
      <c r="B780" s="3" t="s">
        <v>779</v>
      </c>
      <c r="C780" s="3" t="s">
        <v>4888</v>
      </c>
      <c r="D780">
        <v>500</v>
      </c>
      <c r="E780">
        <v>2</v>
      </c>
      <c r="F780" t="s">
        <v>8221</v>
      </c>
      <c r="G780" t="s">
        <v>8224</v>
      </c>
      <c r="H780" t="s">
        <v>8246</v>
      </c>
      <c r="I780">
        <v>1398876680</v>
      </c>
      <c r="J780">
        <v>1396284680</v>
      </c>
      <c r="K780" t="b">
        <v>0</v>
      </c>
      <c r="L780">
        <v>1</v>
      </c>
      <c r="M780" t="b">
        <v>0</v>
      </c>
      <c r="N780" t="s">
        <v>8275</v>
      </c>
      <c r="O780" s="9">
        <f t="shared" si="72"/>
        <v>4.0000000000000001E-3</v>
      </c>
      <c r="P780">
        <f t="shared" si="73"/>
        <v>2</v>
      </c>
      <c r="Q780" t="str">
        <f t="shared" si="74"/>
        <v>publishing</v>
      </c>
      <c r="R780" t="str">
        <f t="shared" si="77"/>
        <v>fiction</v>
      </c>
      <c r="S780" s="10">
        <f t="shared" si="75"/>
        <v>41729.702314814815</v>
      </c>
      <c r="T780" s="10">
        <f t="shared" si="76"/>
        <v>41759.702314814815</v>
      </c>
    </row>
    <row r="781" spans="1:20" ht="58.3" x14ac:dyDescent="0.4">
      <c r="A781">
        <v>779</v>
      </c>
      <c r="B781" s="3" t="s">
        <v>780</v>
      </c>
      <c r="C781" s="3" t="s">
        <v>4889</v>
      </c>
      <c r="D781">
        <v>15000</v>
      </c>
      <c r="E781">
        <v>400</v>
      </c>
      <c r="F781" t="s">
        <v>8221</v>
      </c>
      <c r="G781" t="s">
        <v>8224</v>
      </c>
      <c r="H781" t="s">
        <v>8246</v>
      </c>
      <c r="I781">
        <v>1287115200</v>
      </c>
      <c r="J781">
        <v>1284567905</v>
      </c>
      <c r="K781" t="b">
        <v>0</v>
      </c>
      <c r="L781">
        <v>6</v>
      </c>
      <c r="M781" t="b">
        <v>0</v>
      </c>
      <c r="N781" t="s">
        <v>8275</v>
      </c>
      <c r="O781" s="9">
        <f t="shared" si="72"/>
        <v>2.6666666666666668E-2</v>
      </c>
      <c r="P781">
        <f t="shared" si="73"/>
        <v>66.666666666666671</v>
      </c>
      <c r="Q781" t="str">
        <f t="shared" si="74"/>
        <v>publishing</v>
      </c>
      <c r="R781" t="str">
        <f t="shared" si="77"/>
        <v>fiction</v>
      </c>
      <c r="S781" s="10">
        <f t="shared" si="75"/>
        <v>40436.68408564815</v>
      </c>
      <c r="T781" s="10">
        <f t="shared" si="76"/>
        <v>40466.166666666664</v>
      </c>
    </row>
    <row r="782" spans="1:20" ht="43.75" x14ac:dyDescent="0.4">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9">
        <f t="shared" si="72"/>
        <v>1.04</v>
      </c>
      <c r="P782">
        <f t="shared" si="73"/>
        <v>38.518518518518519</v>
      </c>
      <c r="Q782" t="str">
        <f t="shared" si="74"/>
        <v>music</v>
      </c>
      <c r="R782" t="str">
        <f t="shared" si="77"/>
        <v>rock</v>
      </c>
      <c r="S782" s="10">
        <f t="shared" si="75"/>
        <v>40636.673900462964</v>
      </c>
      <c r="T782" s="10">
        <f t="shared" si="76"/>
        <v>40666.673900462964</v>
      </c>
    </row>
    <row r="783" spans="1:20" ht="43.75" x14ac:dyDescent="0.4">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9">
        <f t="shared" si="72"/>
        <v>1.3315375</v>
      </c>
      <c r="P783">
        <f t="shared" si="73"/>
        <v>42.609200000000001</v>
      </c>
      <c r="Q783" t="str">
        <f t="shared" si="74"/>
        <v>music</v>
      </c>
      <c r="R783" t="str">
        <f t="shared" si="77"/>
        <v>rock</v>
      </c>
      <c r="S783" s="10">
        <f t="shared" si="75"/>
        <v>41403.000856481485</v>
      </c>
      <c r="T783" s="10">
        <f t="shared" si="76"/>
        <v>41433.000856481485</v>
      </c>
    </row>
    <row r="784" spans="1:20" ht="43.75" x14ac:dyDescent="0.4">
      <c r="A784">
        <v>782</v>
      </c>
      <c r="B784" s="3" t="s">
        <v>783</v>
      </c>
      <c r="C784" s="3" t="s">
        <v>4892</v>
      </c>
      <c r="D784">
        <v>700</v>
      </c>
      <c r="E784">
        <v>700</v>
      </c>
      <c r="F784" t="s">
        <v>8219</v>
      </c>
      <c r="G784" t="s">
        <v>8224</v>
      </c>
      <c r="H784" t="s">
        <v>8246</v>
      </c>
      <c r="I784">
        <v>1345918302</v>
      </c>
      <c r="J784">
        <v>1343326302</v>
      </c>
      <c r="K784" t="b">
        <v>0</v>
      </c>
      <c r="L784">
        <v>14</v>
      </c>
      <c r="M784" t="b">
        <v>1</v>
      </c>
      <c r="N784" t="s">
        <v>8276</v>
      </c>
      <c r="O784" s="9">
        <f t="shared" si="72"/>
        <v>1</v>
      </c>
      <c r="P784">
        <f t="shared" si="73"/>
        <v>50</v>
      </c>
      <c r="Q784" t="str">
        <f t="shared" si="74"/>
        <v>music</v>
      </c>
      <c r="R784" t="str">
        <f t="shared" si="77"/>
        <v>rock</v>
      </c>
      <c r="S784" s="10">
        <f t="shared" si="75"/>
        <v>41116.758125</v>
      </c>
      <c r="T784" s="10">
        <f t="shared" si="76"/>
        <v>41146.758125</v>
      </c>
    </row>
    <row r="785" spans="1:20" ht="43.75" x14ac:dyDescent="0.4">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9">
        <f t="shared" si="72"/>
        <v>1.4813333333333334</v>
      </c>
      <c r="P785">
        <f t="shared" si="73"/>
        <v>63.485714285714288</v>
      </c>
      <c r="Q785" t="str">
        <f t="shared" si="74"/>
        <v>music</v>
      </c>
      <c r="R785" t="str">
        <f t="shared" si="77"/>
        <v>rock</v>
      </c>
      <c r="S785" s="10">
        <f t="shared" si="75"/>
        <v>40987.773715277777</v>
      </c>
      <c r="T785" s="10">
        <f t="shared" si="76"/>
        <v>41026.916666666664</v>
      </c>
    </row>
    <row r="786" spans="1:20" ht="43.75" x14ac:dyDescent="0.4">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9">
        <f t="shared" si="72"/>
        <v>1.0249999999999999</v>
      </c>
      <c r="P786">
        <f t="shared" si="73"/>
        <v>102.5</v>
      </c>
      <c r="Q786" t="str">
        <f t="shared" si="74"/>
        <v>music</v>
      </c>
      <c r="R786" t="str">
        <f t="shared" si="77"/>
        <v>rock</v>
      </c>
      <c r="S786" s="10">
        <f t="shared" si="75"/>
        <v>41675.149525462963</v>
      </c>
      <c r="T786" s="10">
        <f t="shared" si="76"/>
        <v>41715.107858796298</v>
      </c>
    </row>
    <row r="787" spans="1:20" ht="43.75" x14ac:dyDescent="0.4">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9">
        <f t="shared" si="72"/>
        <v>1.8062799999999999</v>
      </c>
      <c r="P787">
        <f t="shared" si="73"/>
        <v>31.142758620689655</v>
      </c>
      <c r="Q787" t="str">
        <f t="shared" si="74"/>
        <v>music</v>
      </c>
      <c r="R787" t="str">
        <f t="shared" si="77"/>
        <v>rock</v>
      </c>
      <c r="S787" s="10">
        <f t="shared" si="75"/>
        <v>41303.593923611108</v>
      </c>
      <c r="T787" s="10">
        <f t="shared" si="76"/>
        <v>41333.593923611108</v>
      </c>
    </row>
    <row r="788" spans="1:20" ht="43.75" x14ac:dyDescent="0.4">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9">
        <f t="shared" si="72"/>
        <v>1.4279999999999999</v>
      </c>
      <c r="P788">
        <f t="shared" si="73"/>
        <v>162.27272727272728</v>
      </c>
      <c r="Q788" t="str">
        <f t="shared" si="74"/>
        <v>music</v>
      </c>
      <c r="R788" t="str">
        <f t="shared" si="77"/>
        <v>rock</v>
      </c>
      <c r="S788" s="10">
        <f t="shared" si="75"/>
        <v>40983.055949074071</v>
      </c>
      <c r="T788" s="10">
        <f t="shared" si="76"/>
        <v>41040.657638888886</v>
      </c>
    </row>
    <row r="789" spans="1:20" ht="43.75" x14ac:dyDescent="0.4">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9">
        <f t="shared" si="72"/>
        <v>1.1416666666666666</v>
      </c>
      <c r="P789">
        <f t="shared" si="73"/>
        <v>80.588235294117652</v>
      </c>
      <c r="Q789" t="str">
        <f t="shared" si="74"/>
        <v>music</v>
      </c>
      <c r="R789" t="str">
        <f t="shared" si="77"/>
        <v>rock</v>
      </c>
      <c r="S789" s="10">
        <f t="shared" si="75"/>
        <v>41549.627615740741</v>
      </c>
      <c r="T789" s="10">
        <f t="shared" si="76"/>
        <v>41579.627615740741</v>
      </c>
    </row>
    <row r="790" spans="1:20" ht="43.75" x14ac:dyDescent="0.4">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9">
        <f t="shared" si="72"/>
        <v>2.03505</v>
      </c>
      <c r="P790">
        <f t="shared" si="73"/>
        <v>59.85441176470588</v>
      </c>
      <c r="Q790" t="str">
        <f t="shared" si="74"/>
        <v>music</v>
      </c>
      <c r="R790" t="str">
        <f t="shared" si="77"/>
        <v>rock</v>
      </c>
      <c r="S790" s="10">
        <f t="shared" si="75"/>
        <v>41059.006805555553</v>
      </c>
      <c r="T790" s="10">
        <f t="shared" si="76"/>
        <v>41097.165972222225</v>
      </c>
    </row>
    <row r="791" spans="1:20" ht="43.75" x14ac:dyDescent="0.4">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9">
        <f t="shared" si="72"/>
        <v>1.0941176470588236</v>
      </c>
      <c r="P791">
        <f t="shared" si="73"/>
        <v>132.85714285714286</v>
      </c>
      <c r="Q791" t="str">
        <f t="shared" si="74"/>
        <v>music</v>
      </c>
      <c r="R791" t="str">
        <f t="shared" si="77"/>
        <v>rock</v>
      </c>
      <c r="S791" s="10">
        <f t="shared" si="75"/>
        <v>41277.186111111114</v>
      </c>
      <c r="T791" s="10">
        <f t="shared" si="76"/>
        <v>41295.332638888889</v>
      </c>
    </row>
    <row r="792" spans="1:20" ht="43.75" x14ac:dyDescent="0.4">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9">
        <f t="shared" si="72"/>
        <v>1.443746</v>
      </c>
      <c r="P792">
        <f t="shared" si="73"/>
        <v>92.547820512820508</v>
      </c>
      <c r="Q792" t="str">
        <f t="shared" si="74"/>
        <v>music</v>
      </c>
      <c r="R792" t="str">
        <f t="shared" si="77"/>
        <v>rock</v>
      </c>
      <c r="S792" s="10">
        <f t="shared" si="75"/>
        <v>41276.047905092593</v>
      </c>
      <c r="T792" s="10">
        <f t="shared" si="76"/>
        <v>41306.047905092593</v>
      </c>
    </row>
    <row r="793" spans="1:20" ht="43.75" x14ac:dyDescent="0.4">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9">
        <f t="shared" si="72"/>
        <v>1.0386666666666666</v>
      </c>
      <c r="P793">
        <f t="shared" si="73"/>
        <v>60.859375</v>
      </c>
      <c r="Q793" t="str">
        <f t="shared" si="74"/>
        <v>music</v>
      </c>
      <c r="R793" t="str">
        <f t="shared" si="77"/>
        <v>rock</v>
      </c>
      <c r="S793" s="10">
        <f t="shared" si="75"/>
        <v>41557.780624999999</v>
      </c>
      <c r="T793" s="10">
        <f t="shared" si="76"/>
        <v>41591.249305555553</v>
      </c>
    </row>
    <row r="794" spans="1:20" ht="29.15" x14ac:dyDescent="0.4">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9">
        <f t="shared" si="72"/>
        <v>1.0044440000000001</v>
      </c>
      <c r="P794">
        <f t="shared" si="73"/>
        <v>41.851833333333339</v>
      </c>
      <c r="Q794" t="str">
        <f t="shared" si="74"/>
        <v>music</v>
      </c>
      <c r="R794" t="str">
        <f t="shared" si="77"/>
        <v>rock</v>
      </c>
      <c r="S794" s="10">
        <f t="shared" si="75"/>
        <v>41555.873645833337</v>
      </c>
      <c r="T794" s="10">
        <f t="shared" si="76"/>
        <v>41585.915312500001</v>
      </c>
    </row>
    <row r="795" spans="1:20" ht="43.75" x14ac:dyDescent="0.4">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9">
        <f t="shared" si="72"/>
        <v>1.0277927272727272</v>
      </c>
      <c r="P795">
        <f t="shared" si="73"/>
        <v>88.325937499999995</v>
      </c>
      <c r="Q795" t="str">
        <f t="shared" si="74"/>
        <v>music</v>
      </c>
      <c r="R795" t="str">
        <f t="shared" si="77"/>
        <v>rock</v>
      </c>
      <c r="S795" s="10">
        <f t="shared" si="75"/>
        <v>41442.741249999999</v>
      </c>
      <c r="T795" s="10">
        <f t="shared" si="76"/>
        <v>41458.207638888889</v>
      </c>
    </row>
    <row r="796" spans="1:20" ht="43.75" x14ac:dyDescent="0.4">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9">
        <f t="shared" si="72"/>
        <v>1.0531250000000001</v>
      </c>
      <c r="P796">
        <f t="shared" si="73"/>
        <v>158.96226415094338</v>
      </c>
      <c r="Q796" t="str">
        <f t="shared" si="74"/>
        <v>music</v>
      </c>
      <c r="R796" t="str">
        <f t="shared" si="77"/>
        <v>rock</v>
      </c>
      <c r="S796" s="10">
        <f t="shared" si="75"/>
        <v>40736.115011574075</v>
      </c>
      <c r="T796" s="10">
        <f t="shared" si="76"/>
        <v>40791.712500000001</v>
      </c>
    </row>
    <row r="797" spans="1:20" ht="43.75" x14ac:dyDescent="0.4">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9">
        <f t="shared" si="72"/>
        <v>1.1178571428571429</v>
      </c>
      <c r="P797">
        <f t="shared" si="73"/>
        <v>85.054347826086953</v>
      </c>
      <c r="Q797" t="str">
        <f t="shared" si="74"/>
        <v>music</v>
      </c>
      <c r="R797" t="str">
        <f t="shared" si="77"/>
        <v>rock</v>
      </c>
      <c r="S797" s="10">
        <f t="shared" si="75"/>
        <v>40963.613032407404</v>
      </c>
      <c r="T797" s="10">
        <f t="shared" si="76"/>
        <v>41006.207638888889</v>
      </c>
    </row>
    <row r="798" spans="1:20" ht="58.3" x14ac:dyDescent="0.4">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9">
        <f t="shared" si="72"/>
        <v>1.0135000000000001</v>
      </c>
      <c r="P798">
        <f t="shared" si="73"/>
        <v>112.61111111111111</v>
      </c>
      <c r="Q798" t="str">
        <f t="shared" si="74"/>
        <v>music</v>
      </c>
      <c r="R798" t="str">
        <f t="shared" si="77"/>
        <v>rock</v>
      </c>
      <c r="S798" s="10">
        <f t="shared" si="75"/>
        <v>41502.882928240739</v>
      </c>
      <c r="T798" s="10">
        <f t="shared" si="76"/>
        <v>41532.881944444445</v>
      </c>
    </row>
    <row r="799" spans="1:20" ht="43.75" x14ac:dyDescent="0.4">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9">
        <f t="shared" si="72"/>
        <v>1.0753333333333333</v>
      </c>
      <c r="P799">
        <f t="shared" si="73"/>
        <v>45.436619718309856</v>
      </c>
      <c r="Q799" t="str">
        <f t="shared" si="74"/>
        <v>music</v>
      </c>
      <c r="R799" t="str">
        <f t="shared" si="77"/>
        <v>rock</v>
      </c>
      <c r="S799" s="10">
        <f t="shared" si="75"/>
        <v>40996.994074074071</v>
      </c>
      <c r="T799" s="10">
        <f t="shared" si="76"/>
        <v>41028.166666666664</v>
      </c>
    </row>
    <row r="800" spans="1:20" ht="43.75" x14ac:dyDescent="0.4">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9">
        <f t="shared" si="72"/>
        <v>1.1488571428571428</v>
      </c>
      <c r="P800">
        <f t="shared" si="73"/>
        <v>46.218390804597703</v>
      </c>
      <c r="Q800" t="str">
        <f t="shared" si="74"/>
        <v>music</v>
      </c>
      <c r="R800" t="str">
        <f t="shared" si="77"/>
        <v>rock</v>
      </c>
      <c r="S800" s="10">
        <f t="shared" si="75"/>
        <v>41882.590127314819</v>
      </c>
      <c r="T800" s="10">
        <f t="shared" si="76"/>
        <v>41912.590127314819</v>
      </c>
    </row>
    <row r="801" spans="1:20" ht="43.75" x14ac:dyDescent="0.4">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9">
        <f t="shared" si="72"/>
        <v>1.0002</v>
      </c>
      <c r="P801">
        <f t="shared" si="73"/>
        <v>178.60714285714286</v>
      </c>
      <c r="Q801" t="str">
        <f t="shared" si="74"/>
        <v>music</v>
      </c>
      <c r="R801" t="str">
        <f t="shared" si="77"/>
        <v>rock</v>
      </c>
      <c r="S801" s="10">
        <f t="shared" si="75"/>
        <v>40996.667199074072</v>
      </c>
      <c r="T801" s="10">
        <f t="shared" si="76"/>
        <v>41026.667199074072</v>
      </c>
    </row>
    <row r="802" spans="1:20" ht="43.75" x14ac:dyDescent="0.4">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9">
        <f t="shared" si="72"/>
        <v>1.5213333333333334</v>
      </c>
      <c r="P802">
        <f t="shared" si="73"/>
        <v>40.75</v>
      </c>
      <c r="Q802" t="str">
        <f t="shared" si="74"/>
        <v>music</v>
      </c>
      <c r="R802" t="str">
        <f t="shared" si="77"/>
        <v>rock</v>
      </c>
      <c r="S802" s="10">
        <f t="shared" si="75"/>
        <v>41863.433495370373</v>
      </c>
      <c r="T802" s="10">
        <f t="shared" si="76"/>
        <v>41893.433495370373</v>
      </c>
    </row>
    <row r="803" spans="1:20" ht="43.75" x14ac:dyDescent="0.4">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9">
        <f t="shared" si="72"/>
        <v>1.1152149999999998</v>
      </c>
      <c r="P803">
        <f t="shared" si="73"/>
        <v>43.733921568627444</v>
      </c>
      <c r="Q803" t="str">
        <f t="shared" si="74"/>
        <v>music</v>
      </c>
      <c r="R803" t="str">
        <f t="shared" si="77"/>
        <v>rock</v>
      </c>
      <c r="S803" s="10">
        <f t="shared" si="75"/>
        <v>40695.795370370368</v>
      </c>
      <c r="T803" s="10">
        <f t="shared" si="76"/>
        <v>40725.795370370368</v>
      </c>
    </row>
    <row r="804" spans="1:20" ht="58.3" x14ac:dyDescent="0.4">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9">
        <f t="shared" si="72"/>
        <v>1.0133333333333334</v>
      </c>
      <c r="P804">
        <f t="shared" si="73"/>
        <v>81.066666666666663</v>
      </c>
      <c r="Q804" t="str">
        <f t="shared" si="74"/>
        <v>music</v>
      </c>
      <c r="R804" t="str">
        <f t="shared" si="77"/>
        <v>rock</v>
      </c>
      <c r="S804" s="10">
        <f t="shared" si="75"/>
        <v>41123.022268518522</v>
      </c>
      <c r="T804" s="10">
        <f t="shared" si="76"/>
        <v>41169.170138888891</v>
      </c>
    </row>
    <row r="805" spans="1:20" ht="43.75" x14ac:dyDescent="0.4">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9">
        <f t="shared" si="72"/>
        <v>1.232608695652174</v>
      </c>
      <c r="P805">
        <f t="shared" si="73"/>
        <v>74.60526315789474</v>
      </c>
      <c r="Q805" t="str">
        <f t="shared" si="74"/>
        <v>music</v>
      </c>
      <c r="R805" t="str">
        <f t="shared" si="77"/>
        <v>rock</v>
      </c>
      <c r="S805" s="10">
        <f t="shared" si="75"/>
        <v>40665.949976851851</v>
      </c>
      <c r="T805" s="10">
        <f t="shared" si="76"/>
        <v>40692.041666666664</v>
      </c>
    </row>
    <row r="806" spans="1:20" ht="43.75" x14ac:dyDescent="0.4">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9">
        <f t="shared" si="72"/>
        <v>1</v>
      </c>
      <c r="P806">
        <f t="shared" si="73"/>
        <v>305.55555555555554</v>
      </c>
      <c r="Q806" t="str">
        <f t="shared" si="74"/>
        <v>music</v>
      </c>
      <c r="R806" t="str">
        <f t="shared" si="77"/>
        <v>rock</v>
      </c>
      <c r="S806" s="10">
        <f t="shared" si="75"/>
        <v>40730.105625000004</v>
      </c>
      <c r="T806" s="10">
        <f t="shared" si="76"/>
        <v>40747.165972222225</v>
      </c>
    </row>
    <row r="807" spans="1:20" ht="43.75" x14ac:dyDescent="0.4">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9">
        <f t="shared" si="72"/>
        <v>1.05</v>
      </c>
      <c r="P807">
        <f t="shared" si="73"/>
        <v>58.333333333333336</v>
      </c>
      <c r="Q807" t="str">
        <f t="shared" si="74"/>
        <v>music</v>
      </c>
      <c r="R807" t="str">
        <f t="shared" si="77"/>
        <v>rock</v>
      </c>
      <c r="S807" s="10">
        <f t="shared" si="75"/>
        <v>40690.823055555556</v>
      </c>
      <c r="T807" s="10">
        <f t="shared" si="76"/>
        <v>40740.958333333336</v>
      </c>
    </row>
    <row r="808" spans="1:20" x14ac:dyDescent="0.4">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9">
        <f t="shared" si="72"/>
        <v>1.0443750000000001</v>
      </c>
      <c r="P808">
        <f t="shared" si="73"/>
        <v>117.67605633802818</v>
      </c>
      <c r="Q808" t="str">
        <f t="shared" si="74"/>
        <v>music</v>
      </c>
      <c r="R808" t="str">
        <f t="shared" si="77"/>
        <v>rock</v>
      </c>
      <c r="S808" s="10">
        <f t="shared" si="75"/>
        <v>40763.691423611112</v>
      </c>
      <c r="T808" s="10">
        <f t="shared" si="76"/>
        <v>40793.691423611112</v>
      </c>
    </row>
    <row r="809" spans="1:20" ht="29.15" x14ac:dyDescent="0.4">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9">
        <f t="shared" si="72"/>
        <v>1.05125</v>
      </c>
      <c r="P809">
        <f t="shared" si="73"/>
        <v>73.771929824561397</v>
      </c>
      <c r="Q809" t="str">
        <f t="shared" si="74"/>
        <v>music</v>
      </c>
      <c r="R809" t="str">
        <f t="shared" si="77"/>
        <v>rock</v>
      </c>
      <c r="S809" s="10">
        <f t="shared" si="75"/>
        <v>42759.628599537042</v>
      </c>
      <c r="T809" s="10">
        <f t="shared" si="76"/>
        <v>42795.083333333328</v>
      </c>
    </row>
    <row r="810" spans="1:20" ht="43.75" x14ac:dyDescent="0.4">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9">
        <f t="shared" si="72"/>
        <v>1</v>
      </c>
      <c r="P810">
        <f t="shared" si="73"/>
        <v>104.65116279069767</v>
      </c>
      <c r="Q810" t="str">
        <f t="shared" si="74"/>
        <v>music</v>
      </c>
      <c r="R810" t="str">
        <f t="shared" si="77"/>
        <v>rock</v>
      </c>
      <c r="S810" s="10">
        <f t="shared" si="75"/>
        <v>41962.100532407407</v>
      </c>
      <c r="T810" s="10">
        <f t="shared" si="76"/>
        <v>41995.207638888889</v>
      </c>
    </row>
    <row r="811" spans="1:20" ht="43.75" x14ac:dyDescent="0.4">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9">
        <f t="shared" si="72"/>
        <v>1.03775</v>
      </c>
      <c r="P811">
        <f t="shared" si="73"/>
        <v>79.82692307692308</v>
      </c>
      <c r="Q811" t="str">
        <f t="shared" si="74"/>
        <v>music</v>
      </c>
      <c r="R811" t="str">
        <f t="shared" si="77"/>
        <v>rock</v>
      </c>
      <c r="S811" s="10">
        <f t="shared" si="75"/>
        <v>41628.833680555559</v>
      </c>
      <c r="T811" s="10">
        <f t="shared" si="76"/>
        <v>41658.833680555559</v>
      </c>
    </row>
    <row r="812" spans="1:20" ht="43.75" x14ac:dyDescent="0.4">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9">
        <f t="shared" si="72"/>
        <v>1.05</v>
      </c>
      <c r="P812">
        <f t="shared" si="73"/>
        <v>58.333333333333336</v>
      </c>
      <c r="Q812" t="str">
        <f t="shared" si="74"/>
        <v>music</v>
      </c>
      <c r="R812" t="str">
        <f t="shared" si="77"/>
        <v>rock</v>
      </c>
      <c r="S812" s="10">
        <f t="shared" si="75"/>
        <v>41123.056273148148</v>
      </c>
      <c r="T812" s="10">
        <f t="shared" si="76"/>
        <v>41153.056273148148</v>
      </c>
    </row>
    <row r="813" spans="1:20" ht="29.15" x14ac:dyDescent="0.4">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9">
        <f t="shared" si="72"/>
        <v>1.04</v>
      </c>
      <c r="P813">
        <f t="shared" si="73"/>
        <v>86.666666666666671</v>
      </c>
      <c r="Q813" t="str">
        <f t="shared" si="74"/>
        <v>music</v>
      </c>
      <c r="R813" t="str">
        <f t="shared" si="77"/>
        <v>rock</v>
      </c>
      <c r="S813" s="10">
        <f t="shared" si="75"/>
        <v>41443.643541666665</v>
      </c>
      <c r="T813" s="10">
        <f t="shared" si="76"/>
        <v>41465.702777777777</v>
      </c>
    </row>
    <row r="814" spans="1:20" ht="43.75" x14ac:dyDescent="0.4">
      <c r="A814">
        <v>812</v>
      </c>
      <c r="B814" s="3" t="s">
        <v>813</v>
      </c>
      <c r="C814" s="3" t="s">
        <v>4922</v>
      </c>
      <c r="D814">
        <v>600</v>
      </c>
      <c r="E814">
        <v>911</v>
      </c>
      <c r="F814" t="s">
        <v>8219</v>
      </c>
      <c r="G814" t="s">
        <v>8224</v>
      </c>
      <c r="H814" t="s">
        <v>8246</v>
      </c>
      <c r="I814">
        <v>1362146280</v>
      </c>
      <c r="J814">
        <v>1357604752</v>
      </c>
      <c r="K814" t="b">
        <v>0</v>
      </c>
      <c r="L814">
        <v>33</v>
      </c>
      <c r="M814" t="b">
        <v>1</v>
      </c>
      <c r="N814" t="s">
        <v>8276</v>
      </c>
      <c r="O814" s="9">
        <f t="shared" si="72"/>
        <v>1.5183333333333333</v>
      </c>
      <c r="P814">
        <f t="shared" si="73"/>
        <v>27.606060606060606</v>
      </c>
      <c r="Q814" t="str">
        <f t="shared" si="74"/>
        <v>music</v>
      </c>
      <c r="R814" t="str">
        <f t="shared" si="77"/>
        <v>rock</v>
      </c>
      <c r="S814" s="10">
        <f t="shared" si="75"/>
        <v>41282.017962962964</v>
      </c>
      <c r="T814" s="10">
        <f t="shared" si="76"/>
        <v>41334.581944444442</v>
      </c>
    </row>
    <row r="815" spans="1:20" ht="29.15" x14ac:dyDescent="0.4">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9">
        <f t="shared" si="72"/>
        <v>1.59996</v>
      </c>
      <c r="P815">
        <f t="shared" si="73"/>
        <v>24.999375000000001</v>
      </c>
      <c r="Q815" t="str">
        <f t="shared" si="74"/>
        <v>music</v>
      </c>
      <c r="R815" t="str">
        <f t="shared" si="77"/>
        <v>rock</v>
      </c>
      <c r="S815" s="10">
        <f t="shared" si="75"/>
        <v>41080.960243055553</v>
      </c>
      <c r="T815" s="10">
        <f t="shared" si="76"/>
        <v>41110.960243055553</v>
      </c>
    </row>
    <row r="816" spans="1:20" ht="43.75" x14ac:dyDescent="0.4">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9">
        <f t="shared" si="72"/>
        <v>1.2729999999999999</v>
      </c>
      <c r="P816">
        <f t="shared" si="73"/>
        <v>45.464285714285715</v>
      </c>
      <c r="Q816" t="str">
        <f t="shared" si="74"/>
        <v>music</v>
      </c>
      <c r="R816" t="str">
        <f t="shared" si="77"/>
        <v>rock</v>
      </c>
      <c r="S816" s="10">
        <f t="shared" si="75"/>
        <v>40679.743067129632</v>
      </c>
      <c r="T816" s="10">
        <f t="shared" si="76"/>
        <v>40694.75277777778</v>
      </c>
    </row>
    <row r="817" spans="1:20" ht="29.15" x14ac:dyDescent="0.4">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9">
        <f t="shared" si="72"/>
        <v>1.07</v>
      </c>
      <c r="P817">
        <f t="shared" si="73"/>
        <v>99.534883720930239</v>
      </c>
      <c r="Q817" t="str">
        <f t="shared" si="74"/>
        <v>music</v>
      </c>
      <c r="R817" t="str">
        <f t="shared" si="77"/>
        <v>rock</v>
      </c>
      <c r="S817" s="10">
        <f t="shared" si="75"/>
        <v>41914.917858796296</v>
      </c>
      <c r="T817" s="10">
        <f t="shared" si="76"/>
        <v>41944.917858796296</v>
      </c>
    </row>
    <row r="818" spans="1:20" ht="29.15" x14ac:dyDescent="0.4">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9">
        <f t="shared" si="72"/>
        <v>1.1512214285714286</v>
      </c>
      <c r="P818">
        <f t="shared" si="73"/>
        <v>39.31</v>
      </c>
      <c r="Q818" t="str">
        <f t="shared" si="74"/>
        <v>music</v>
      </c>
      <c r="R818" t="str">
        <f t="shared" si="77"/>
        <v>rock</v>
      </c>
      <c r="S818" s="10">
        <f t="shared" si="75"/>
        <v>41341.870868055557</v>
      </c>
      <c r="T818" s="10">
        <f t="shared" si="76"/>
        <v>41373.270833333336</v>
      </c>
    </row>
    <row r="819" spans="1:20" ht="43.75" x14ac:dyDescent="0.4">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9">
        <f t="shared" si="72"/>
        <v>1.3711066666666665</v>
      </c>
      <c r="P819">
        <f t="shared" si="73"/>
        <v>89.419999999999987</v>
      </c>
      <c r="Q819" t="str">
        <f t="shared" si="74"/>
        <v>music</v>
      </c>
      <c r="R819" t="str">
        <f t="shared" si="77"/>
        <v>rock</v>
      </c>
      <c r="S819" s="10">
        <f t="shared" si="75"/>
        <v>40925.599664351852</v>
      </c>
      <c r="T819" s="10">
        <f t="shared" si="76"/>
        <v>40979.207638888889</v>
      </c>
    </row>
    <row r="820" spans="1:20" ht="43.75" x14ac:dyDescent="0.4">
      <c r="A820">
        <v>818</v>
      </c>
      <c r="B820" s="3" t="s">
        <v>819</v>
      </c>
      <c r="C820" s="3" t="s">
        <v>4928</v>
      </c>
      <c r="D820">
        <v>350</v>
      </c>
      <c r="E820">
        <v>545</v>
      </c>
      <c r="F820" t="s">
        <v>8219</v>
      </c>
      <c r="G820" t="s">
        <v>8224</v>
      </c>
      <c r="H820" t="s">
        <v>8246</v>
      </c>
      <c r="I820">
        <v>1344358860</v>
      </c>
      <c r="J820">
        <v>1343682681</v>
      </c>
      <c r="K820" t="b">
        <v>0</v>
      </c>
      <c r="L820">
        <v>19</v>
      </c>
      <c r="M820" t="b">
        <v>1</v>
      </c>
      <c r="N820" t="s">
        <v>8276</v>
      </c>
      <c r="O820" s="9">
        <f t="shared" si="72"/>
        <v>1.5571428571428572</v>
      </c>
      <c r="P820">
        <f t="shared" si="73"/>
        <v>28.684210526315791</v>
      </c>
      <c r="Q820" t="str">
        <f t="shared" si="74"/>
        <v>music</v>
      </c>
      <c r="R820" t="str">
        <f t="shared" si="77"/>
        <v>rock</v>
      </c>
      <c r="S820" s="10">
        <f t="shared" si="75"/>
        <v>41120.882881944446</v>
      </c>
      <c r="T820" s="10">
        <f t="shared" si="76"/>
        <v>41128.709027777775</v>
      </c>
    </row>
    <row r="821" spans="1:20" ht="29.15" x14ac:dyDescent="0.4">
      <c r="A821">
        <v>819</v>
      </c>
      <c r="B821" s="3" t="s">
        <v>820</v>
      </c>
      <c r="C821" s="3" t="s">
        <v>4929</v>
      </c>
      <c r="D821">
        <v>400</v>
      </c>
      <c r="E821">
        <v>435</v>
      </c>
      <c r="F821" t="s">
        <v>8219</v>
      </c>
      <c r="G821" t="s">
        <v>8224</v>
      </c>
      <c r="H821" t="s">
        <v>8246</v>
      </c>
      <c r="I821">
        <v>1387601040</v>
      </c>
      <c r="J821">
        <v>1386806254</v>
      </c>
      <c r="K821" t="b">
        <v>0</v>
      </c>
      <c r="L821">
        <v>14</v>
      </c>
      <c r="M821" t="b">
        <v>1</v>
      </c>
      <c r="N821" t="s">
        <v>8276</v>
      </c>
      <c r="O821" s="9">
        <f t="shared" si="72"/>
        <v>1.0874999999999999</v>
      </c>
      <c r="P821">
        <f t="shared" si="73"/>
        <v>31.071428571428573</v>
      </c>
      <c r="Q821" t="str">
        <f t="shared" si="74"/>
        <v>music</v>
      </c>
      <c r="R821" t="str">
        <f t="shared" si="77"/>
        <v>rock</v>
      </c>
      <c r="S821" s="10">
        <f t="shared" si="75"/>
        <v>41619.998310185183</v>
      </c>
      <c r="T821" s="10">
        <f t="shared" si="76"/>
        <v>41629.197222222225</v>
      </c>
    </row>
    <row r="822" spans="1:20" ht="43.75" x14ac:dyDescent="0.4">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9">
        <f t="shared" si="72"/>
        <v>1.3405</v>
      </c>
      <c r="P822">
        <f t="shared" si="73"/>
        <v>70.55263157894737</v>
      </c>
      <c r="Q822" t="str">
        <f t="shared" si="74"/>
        <v>music</v>
      </c>
      <c r="R822" t="str">
        <f t="shared" si="77"/>
        <v>rock</v>
      </c>
      <c r="S822" s="10">
        <f t="shared" si="75"/>
        <v>41768.841921296298</v>
      </c>
      <c r="T822" s="10">
        <f t="shared" si="76"/>
        <v>41799.208333333336</v>
      </c>
    </row>
    <row r="823" spans="1:20" ht="43.75" x14ac:dyDescent="0.4">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9">
        <f t="shared" si="72"/>
        <v>1</v>
      </c>
      <c r="P823">
        <f t="shared" si="73"/>
        <v>224.12820512820514</v>
      </c>
      <c r="Q823" t="str">
        <f t="shared" si="74"/>
        <v>music</v>
      </c>
      <c r="R823" t="str">
        <f t="shared" si="77"/>
        <v>rock</v>
      </c>
      <c r="S823" s="10">
        <f t="shared" si="75"/>
        <v>42093.922048611115</v>
      </c>
      <c r="T823" s="10">
        <f t="shared" si="76"/>
        <v>42128.167361111111</v>
      </c>
    </row>
    <row r="824" spans="1:20" ht="43.75" x14ac:dyDescent="0.4">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9">
        <f t="shared" si="72"/>
        <v>1.1916666666666667</v>
      </c>
      <c r="P824">
        <f t="shared" si="73"/>
        <v>51.811594202898547</v>
      </c>
      <c r="Q824" t="str">
        <f t="shared" si="74"/>
        <v>music</v>
      </c>
      <c r="R824" t="str">
        <f t="shared" si="77"/>
        <v>rock</v>
      </c>
      <c r="S824" s="10">
        <f t="shared" si="75"/>
        <v>41157.947337962964</v>
      </c>
      <c r="T824" s="10">
        <f t="shared" si="76"/>
        <v>41187.947337962964</v>
      </c>
    </row>
    <row r="825" spans="1:20" ht="43.75" x14ac:dyDescent="0.4">
      <c r="A825">
        <v>823</v>
      </c>
      <c r="B825" s="3" t="s">
        <v>824</v>
      </c>
      <c r="C825" s="3" t="s">
        <v>4933</v>
      </c>
      <c r="D825">
        <v>800</v>
      </c>
      <c r="E825">
        <v>1436</v>
      </c>
      <c r="F825" t="s">
        <v>8219</v>
      </c>
      <c r="G825" t="s">
        <v>8224</v>
      </c>
      <c r="H825" t="s">
        <v>8246</v>
      </c>
      <c r="I825">
        <v>1427062852</v>
      </c>
      <c r="J825">
        <v>1424474452</v>
      </c>
      <c r="K825" t="b">
        <v>0</v>
      </c>
      <c r="L825">
        <v>33</v>
      </c>
      <c r="M825" t="b">
        <v>1</v>
      </c>
      <c r="N825" t="s">
        <v>8276</v>
      </c>
      <c r="O825" s="9">
        <f t="shared" si="72"/>
        <v>1.7949999999999999</v>
      </c>
      <c r="P825">
        <f t="shared" si="73"/>
        <v>43.515151515151516</v>
      </c>
      <c r="Q825" t="str">
        <f t="shared" si="74"/>
        <v>music</v>
      </c>
      <c r="R825" t="str">
        <f t="shared" si="77"/>
        <v>rock</v>
      </c>
      <c r="S825" s="10">
        <f t="shared" si="75"/>
        <v>42055.972824074073</v>
      </c>
      <c r="T825" s="10">
        <f t="shared" si="76"/>
        <v>42085.931157407409</v>
      </c>
    </row>
    <row r="826" spans="1:20" ht="58.3" x14ac:dyDescent="0.4">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9">
        <f t="shared" si="72"/>
        <v>1.3438124999999999</v>
      </c>
      <c r="P826">
        <f t="shared" si="73"/>
        <v>39.816666666666663</v>
      </c>
      <c r="Q826" t="str">
        <f t="shared" si="74"/>
        <v>music</v>
      </c>
      <c r="R826" t="str">
        <f t="shared" si="77"/>
        <v>rock</v>
      </c>
      <c r="S826" s="10">
        <f t="shared" si="75"/>
        <v>40250.242106481484</v>
      </c>
      <c r="T826" s="10">
        <f t="shared" si="76"/>
        <v>40286.290972222225</v>
      </c>
    </row>
    <row r="827" spans="1:20" ht="29.15" x14ac:dyDescent="0.4">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9">
        <f t="shared" si="72"/>
        <v>1.0043200000000001</v>
      </c>
      <c r="P827">
        <f t="shared" si="73"/>
        <v>126.8080808080808</v>
      </c>
      <c r="Q827" t="str">
        <f t="shared" si="74"/>
        <v>music</v>
      </c>
      <c r="R827" t="str">
        <f t="shared" si="77"/>
        <v>rock</v>
      </c>
      <c r="S827" s="10">
        <f t="shared" si="75"/>
        <v>41186.306527777779</v>
      </c>
      <c r="T827" s="10">
        <f t="shared" si="76"/>
        <v>41211.306527777779</v>
      </c>
    </row>
    <row r="828" spans="1:20" ht="43.75" x14ac:dyDescent="0.4">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9">
        <f t="shared" si="72"/>
        <v>1.0145454545454546</v>
      </c>
      <c r="P828">
        <f t="shared" si="73"/>
        <v>113.87755102040816</v>
      </c>
      <c r="Q828" t="str">
        <f t="shared" si="74"/>
        <v>music</v>
      </c>
      <c r="R828" t="str">
        <f t="shared" si="77"/>
        <v>rock</v>
      </c>
      <c r="S828" s="10">
        <f t="shared" si="75"/>
        <v>40973.038541666669</v>
      </c>
      <c r="T828" s="10">
        <f t="shared" si="76"/>
        <v>40993.996874999997</v>
      </c>
    </row>
    <row r="829" spans="1:20" ht="58.3" x14ac:dyDescent="0.4">
      <c r="A829">
        <v>827</v>
      </c>
      <c r="B829" s="3" t="s">
        <v>828</v>
      </c>
      <c r="C829" s="3" t="s">
        <v>4937</v>
      </c>
      <c r="D829">
        <v>300</v>
      </c>
      <c r="E829">
        <v>310</v>
      </c>
      <c r="F829" t="s">
        <v>8219</v>
      </c>
      <c r="G829" t="s">
        <v>8224</v>
      </c>
      <c r="H829" t="s">
        <v>8246</v>
      </c>
      <c r="I829">
        <v>1329248940</v>
      </c>
      <c r="J829">
        <v>1326972107</v>
      </c>
      <c r="K829" t="b">
        <v>0</v>
      </c>
      <c r="L829">
        <v>11</v>
      </c>
      <c r="M829" t="b">
        <v>1</v>
      </c>
      <c r="N829" t="s">
        <v>8276</v>
      </c>
      <c r="O829" s="9">
        <f t="shared" si="72"/>
        <v>1.0333333333333334</v>
      </c>
      <c r="P829">
        <f t="shared" si="73"/>
        <v>28.181818181818183</v>
      </c>
      <c r="Q829" t="str">
        <f t="shared" si="74"/>
        <v>music</v>
      </c>
      <c r="R829" t="str">
        <f t="shared" si="77"/>
        <v>rock</v>
      </c>
      <c r="S829" s="10">
        <f t="shared" si="75"/>
        <v>40927.473460648151</v>
      </c>
      <c r="T829" s="10">
        <f t="shared" si="76"/>
        <v>40953.825694444444</v>
      </c>
    </row>
    <row r="830" spans="1:20" ht="58.3" x14ac:dyDescent="0.4">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9">
        <f t="shared" si="72"/>
        <v>1.07</v>
      </c>
      <c r="P830">
        <f t="shared" si="73"/>
        <v>36.60526315789474</v>
      </c>
      <c r="Q830" t="str">
        <f t="shared" si="74"/>
        <v>music</v>
      </c>
      <c r="R830" t="str">
        <f t="shared" si="77"/>
        <v>rock</v>
      </c>
      <c r="S830" s="10">
        <f t="shared" si="75"/>
        <v>41073.050717592596</v>
      </c>
      <c r="T830" s="10">
        <f t="shared" si="76"/>
        <v>41085.683333333334</v>
      </c>
    </row>
    <row r="831" spans="1:20" ht="58.3" x14ac:dyDescent="0.4">
      <c r="A831">
        <v>829</v>
      </c>
      <c r="B831" s="3" t="s">
        <v>830</v>
      </c>
      <c r="C831" s="3" t="s">
        <v>4939</v>
      </c>
      <c r="D831">
        <v>500</v>
      </c>
      <c r="E831">
        <v>520</v>
      </c>
      <c r="F831" t="s">
        <v>8219</v>
      </c>
      <c r="G831" t="s">
        <v>8225</v>
      </c>
      <c r="H831" t="s">
        <v>8247</v>
      </c>
      <c r="I831">
        <v>1468437240</v>
      </c>
      <c r="J831">
        <v>1463253240</v>
      </c>
      <c r="K831" t="b">
        <v>0</v>
      </c>
      <c r="L831">
        <v>16</v>
      </c>
      <c r="M831" t="b">
        <v>1</v>
      </c>
      <c r="N831" t="s">
        <v>8276</v>
      </c>
      <c r="O831" s="9">
        <f t="shared" si="72"/>
        <v>1.04</v>
      </c>
      <c r="P831">
        <f t="shared" si="73"/>
        <v>32.5</v>
      </c>
      <c r="Q831" t="str">
        <f t="shared" si="74"/>
        <v>music</v>
      </c>
      <c r="R831" t="str">
        <f t="shared" si="77"/>
        <v>rock</v>
      </c>
      <c r="S831" s="10">
        <f t="shared" si="75"/>
        <v>42504.801388888889</v>
      </c>
      <c r="T831" s="10">
        <f t="shared" si="76"/>
        <v>42564.801388888889</v>
      </c>
    </row>
    <row r="832" spans="1:20" ht="43.75" x14ac:dyDescent="0.4">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9">
        <f t="shared" si="72"/>
        <v>1.0783333333333334</v>
      </c>
      <c r="P832">
        <f t="shared" si="73"/>
        <v>60.65625</v>
      </c>
      <c r="Q832" t="str">
        <f t="shared" si="74"/>
        <v>music</v>
      </c>
      <c r="R832" t="str">
        <f t="shared" si="77"/>
        <v>rock</v>
      </c>
      <c r="S832" s="10">
        <f t="shared" si="75"/>
        <v>41325.525752314818</v>
      </c>
      <c r="T832" s="10">
        <f t="shared" si="76"/>
        <v>41355.484085648146</v>
      </c>
    </row>
    <row r="833" spans="1:20" ht="29.15" x14ac:dyDescent="0.4">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9">
        <f t="shared" si="72"/>
        <v>2.3333333333333335</v>
      </c>
      <c r="P833">
        <f t="shared" si="73"/>
        <v>175</v>
      </c>
      <c r="Q833" t="str">
        <f t="shared" si="74"/>
        <v>music</v>
      </c>
      <c r="R833" t="str">
        <f t="shared" si="77"/>
        <v>rock</v>
      </c>
      <c r="S833" s="10">
        <f t="shared" si="75"/>
        <v>40996.646921296298</v>
      </c>
      <c r="T833" s="10">
        <f t="shared" si="76"/>
        <v>41026.646921296298</v>
      </c>
    </row>
    <row r="834" spans="1:20" ht="43.75" x14ac:dyDescent="0.4">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9">
        <f t="shared" ref="O834:O897" si="78">E834/D834</f>
        <v>1.0060706666666666</v>
      </c>
      <c r="P834">
        <f t="shared" ref="P834:P897" si="79">IFERROR(E834/L834,0)</f>
        <v>97.993896103896105</v>
      </c>
      <c r="Q834" t="str">
        <f t="shared" ref="Q834:Q897" si="80">LEFT(N834, FIND("/",N834) - 1)</f>
        <v>music</v>
      </c>
      <c r="R834" t="str">
        <f t="shared" si="77"/>
        <v>rock</v>
      </c>
      <c r="S834" s="10">
        <f t="shared" ref="S834:S897" si="81">(((J834/60)/60)/24) + DATE(1970,1,1)</f>
        <v>40869.675173611111</v>
      </c>
      <c r="T834" s="10">
        <f t="shared" ref="T834:T897" si="82">(((I834/60)/60)/24) + DATE(1970,1,1)</f>
        <v>40929.342361111114</v>
      </c>
    </row>
    <row r="835" spans="1:20" x14ac:dyDescent="0.4">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9">
        <f t="shared" si="78"/>
        <v>1.0166666666666666</v>
      </c>
      <c r="P835">
        <f t="shared" si="79"/>
        <v>148.78048780487805</v>
      </c>
      <c r="Q835" t="str">
        <f t="shared" si="80"/>
        <v>music</v>
      </c>
      <c r="R835" t="str">
        <f t="shared" ref="R835:R898" si="83">RIGHT(N835, LEN(N835) - FIND("/",N835))</f>
        <v>rock</v>
      </c>
      <c r="S835" s="10">
        <f t="shared" si="81"/>
        <v>41718.878182870372</v>
      </c>
      <c r="T835" s="10">
        <f t="shared" si="82"/>
        <v>41748.878182870372</v>
      </c>
    </row>
    <row r="836" spans="1:20" ht="58.3" x14ac:dyDescent="0.4">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9">
        <f t="shared" si="78"/>
        <v>1.3101818181818181</v>
      </c>
      <c r="P836">
        <f t="shared" si="79"/>
        <v>96.08</v>
      </c>
      <c r="Q836" t="str">
        <f t="shared" si="80"/>
        <v>music</v>
      </c>
      <c r="R836" t="str">
        <f t="shared" si="83"/>
        <v>rock</v>
      </c>
      <c r="S836" s="10">
        <f t="shared" si="81"/>
        <v>41422.822824074072</v>
      </c>
      <c r="T836" s="10">
        <f t="shared" si="82"/>
        <v>41456.165972222225</v>
      </c>
    </row>
    <row r="837" spans="1:20" ht="43.75" x14ac:dyDescent="0.4">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9">
        <f t="shared" si="78"/>
        <v>1.1725000000000001</v>
      </c>
      <c r="P837">
        <f t="shared" si="79"/>
        <v>58.625</v>
      </c>
      <c r="Q837" t="str">
        <f t="shared" si="80"/>
        <v>music</v>
      </c>
      <c r="R837" t="str">
        <f t="shared" si="83"/>
        <v>rock</v>
      </c>
      <c r="S837" s="10">
        <f t="shared" si="81"/>
        <v>41005.45784722222</v>
      </c>
      <c r="T837" s="10">
        <f t="shared" si="82"/>
        <v>41048.125</v>
      </c>
    </row>
    <row r="838" spans="1:20" x14ac:dyDescent="0.4">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9">
        <f t="shared" si="78"/>
        <v>1.009304</v>
      </c>
      <c r="P838">
        <f t="shared" si="79"/>
        <v>109.70695652173914</v>
      </c>
      <c r="Q838" t="str">
        <f t="shared" si="80"/>
        <v>music</v>
      </c>
      <c r="R838" t="str">
        <f t="shared" si="83"/>
        <v>rock</v>
      </c>
      <c r="S838" s="10">
        <f t="shared" si="81"/>
        <v>41524.056921296295</v>
      </c>
      <c r="T838" s="10">
        <f t="shared" si="82"/>
        <v>41554.056921296295</v>
      </c>
    </row>
    <row r="839" spans="1:20" ht="43.75" x14ac:dyDescent="0.4">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9">
        <f t="shared" si="78"/>
        <v>1.218</v>
      </c>
      <c r="P839">
        <f t="shared" si="79"/>
        <v>49.112903225806448</v>
      </c>
      <c r="Q839" t="str">
        <f t="shared" si="80"/>
        <v>music</v>
      </c>
      <c r="R839" t="str">
        <f t="shared" si="83"/>
        <v>rock</v>
      </c>
      <c r="S839" s="10">
        <f t="shared" si="81"/>
        <v>41730.998402777775</v>
      </c>
      <c r="T839" s="10">
        <f t="shared" si="82"/>
        <v>41760.998402777775</v>
      </c>
    </row>
    <row r="840" spans="1:20" ht="43.75" x14ac:dyDescent="0.4">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9">
        <f t="shared" si="78"/>
        <v>1.454</v>
      </c>
      <c r="P840">
        <f t="shared" si="79"/>
        <v>47.672131147540981</v>
      </c>
      <c r="Q840" t="str">
        <f t="shared" si="80"/>
        <v>music</v>
      </c>
      <c r="R840" t="str">
        <f t="shared" si="83"/>
        <v>rock</v>
      </c>
      <c r="S840" s="10">
        <f t="shared" si="81"/>
        <v>40895.897974537038</v>
      </c>
      <c r="T840" s="10">
        <f t="shared" si="82"/>
        <v>40925.897974537038</v>
      </c>
    </row>
    <row r="841" spans="1:20" ht="43.75" x14ac:dyDescent="0.4">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9">
        <f t="shared" si="78"/>
        <v>1.166166</v>
      </c>
      <c r="P841">
        <f t="shared" si="79"/>
        <v>60.737812499999997</v>
      </c>
      <c r="Q841" t="str">
        <f t="shared" si="80"/>
        <v>music</v>
      </c>
      <c r="R841" t="str">
        <f t="shared" si="83"/>
        <v>rock</v>
      </c>
      <c r="S841" s="10">
        <f t="shared" si="81"/>
        <v>41144.763379629629</v>
      </c>
      <c r="T841" s="10">
        <f t="shared" si="82"/>
        <v>41174.763379629629</v>
      </c>
    </row>
    <row r="842" spans="1:20" ht="43.75" x14ac:dyDescent="0.4">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9">
        <f t="shared" si="78"/>
        <v>1.2041660000000001</v>
      </c>
      <c r="P842">
        <f t="shared" si="79"/>
        <v>63.37715789473684</v>
      </c>
      <c r="Q842" t="str">
        <f t="shared" si="80"/>
        <v>music</v>
      </c>
      <c r="R842" t="str">
        <f t="shared" si="83"/>
        <v>metal</v>
      </c>
      <c r="S842" s="10">
        <f t="shared" si="81"/>
        <v>42607.226701388892</v>
      </c>
      <c r="T842" s="10">
        <f t="shared" si="82"/>
        <v>42637.226701388892</v>
      </c>
    </row>
    <row r="843" spans="1:20" ht="58.3" x14ac:dyDescent="0.4">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9">
        <f t="shared" si="78"/>
        <v>1.0132000000000001</v>
      </c>
      <c r="P843">
        <f t="shared" si="79"/>
        <v>53.893617021276597</v>
      </c>
      <c r="Q843" t="str">
        <f t="shared" si="80"/>
        <v>music</v>
      </c>
      <c r="R843" t="str">
        <f t="shared" si="83"/>
        <v>metal</v>
      </c>
      <c r="S843" s="10">
        <f t="shared" si="81"/>
        <v>41923.838692129626</v>
      </c>
      <c r="T843" s="10">
        <f t="shared" si="82"/>
        <v>41953.88035879629</v>
      </c>
    </row>
    <row r="844" spans="1:20" ht="43.75" x14ac:dyDescent="0.4">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9">
        <f t="shared" si="78"/>
        <v>1.0431999999999999</v>
      </c>
      <c r="P844">
        <f t="shared" si="79"/>
        <v>66.871794871794876</v>
      </c>
      <c r="Q844" t="str">
        <f t="shared" si="80"/>
        <v>music</v>
      </c>
      <c r="R844" t="str">
        <f t="shared" si="83"/>
        <v>metal</v>
      </c>
      <c r="S844" s="10">
        <f t="shared" si="81"/>
        <v>41526.592395833337</v>
      </c>
      <c r="T844" s="10">
        <f t="shared" si="82"/>
        <v>41561.165972222225</v>
      </c>
    </row>
    <row r="845" spans="1:20" ht="43.75" x14ac:dyDescent="0.4">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9">
        <f t="shared" si="78"/>
        <v>2.6713333333333331</v>
      </c>
      <c r="P845">
        <f t="shared" si="79"/>
        <v>63.102362204724407</v>
      </c>
      <c r="Q845" t="str">
        <f t="shared" si="80"/>
        <v>music</v>
      </c>
      <c r="R845" t="str">
        <f t="shared" si="83"/>
        <v>metal</v>
      </c>
      <c r="S845" s="10">
        <f t="shared" si="81"/>
        <v>42695.257870370369</v>
      </c>
      <c r="T845" s="10">
        <f t="shared" si="82"/>
        <v>42712.333333333328</v>
      </c>
    </row>
    <row r="846" spans="1:20" ht="58.3" x14ac:dyDescent="0.4">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9">
        <f t="shared" si="78"/>
        <v>1.9413333333333334</v>
      </c>
      <c r="P846">
        <f t="shared" si="79"/>
        <v>36.628930817610062</v>
      </c>
      <c r="Q846" t="str">
        <f t="shared" si="80"/>
        <v>music</v>
      </c>
      <c r="R846" t="str">
        <f t="shared" si="83"/>
        <v>metal</v>
      </c>
      <c r="S846" s="10">
        <f t="shared" si="81"/>
        <v>41905.684629629628</v>
      </c>
      <c r="T846" s="10">
        <f t="shared" si="82"/>
        <v>41944.207638888889</v>
      </c>
    </row>
    <row r="847" spans="1:20" ht="43.75" x14ac:dyDescent="0.4">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9">
        <f t="shared" si="78"/>
        <v>1.203802</v>
      </c>
      <c r="P847">
        <f t="shared" si="79"/>
        <v>34.005706214689269</v>
      </c>
      <c r="Q847" t="str">
        <f t="shared" si="80"/>
        <v>music</v>
      </c>
      <c r="R847" t="str">
        <f t="shared" si="83"/>
        <v>metal</v>
      </c>
      <c r="S847" s="10">
        <f t="shared" si="81"/>
        <v>42578.205972222218</v>
      </c>
      <c r="T847" s="10">
        <f t="shared" si="82"/>
        <v>42618.165972222225</v>
      </c>
    </row>
    <row r="848" spans="1:20" ht="43.75" x14ac:dyDescent="0.4">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9">
        <f t="shared" si="78"/>
        <v>1.2200090909090908</v>
      </c>
      <c r="P848">
        <f t="shared" si="79"/>
        <v>28.553404255319148</v>
      </c>
      <c r="Q848" t="str">
        <f t="shared" si="80"/>
        <v>music</v>
      </c>
      <c r="R848" t="str">
        <f t="shared" si="83"/>
        <v>metal</v>
      </c>
      <c r="S848" s="10">
        <f t="shared" si="81"/>
        <v>41694.391840277778</v>
      </c>
      <c r="T848" s="10">
        <f t="shared" si="82"/>
        <v>41708.583333333336</v>
      </c>
    </row>
    <row r="849" spans="1:20" ht="29.15" x14ac:dyDescent="0.4">
      <c r="A849">
        <v>847</v>
      </c>
      <c r="B849" s="3" t="s">
        <v>848</v>
      </c>
      <c r="C849" s="3" t="s">
        <v>4957</v>
      </c>
      <c r="D849">
        <v>10</v>
      </c>
      <c r="E849">
        <v>10</v>
      </c>
      <c r="F849" t="s">
        <v>8219</v>
      </c>
      <c r="G849" t="s">
        <v>8224</v>
      </c>
      <c r="H849" t="s">
        <v>8246</v>
      </c>
      <c r="I849">
        <v>1436555376</v>
      </c>
      <c r="J849">
        <v>1433963376</v>
      </c>
      <c r="K849" t="b">
        <v>0</v>
      </c>
      <c r="L849">
        <v>1</v>
      </c>
      <c r="M849" t="b">
        <v>1</v>
      </c>
      <c r="N849" t="s">
        <v>8277</v>
      </c>
      <c r="O849" s="9">
        <f t="shared" si="78"/>
        <v>1</v>
      </c>
      <c r="P849">
        <f t="shared" si="79"/>
        <v>10</v>
      </c>
      <c r="Q849" t="str">
        <f t="shared" si="80"/>
        <v>music</v>
      </c>
      <c r="R849" t="str">
        <f t="shared" si="83"/>
        <v>metal</v>
      </c>
      <c r="S849" s="10">
        <f t="shared" si="81"/>
        <v>42165.79833333334</v>
      </c>
      <c r="T849" s="10">
        <f t="shared" si="82"/>
        <v>42195.79833333334</v>
      </c>
    </row>
    <row r="850" spans="1:20" ht="43.75" x14ac:dyDescent="0.4">
      <c r="A850">
        <v>848</v>
      </c>
      <c r="B850" s="3" t="s">
        <v>849</v>
      </c>
      <c r="C850" s="3" t="s">
        <v>4958</v>
      </c>
      <c r="D850">
        <v>300</v>
      </c>
      <c r="E850">
        <v>300</v>
      </c>
      <c r="F850" t="s">
        <v>8219</v>
      </c>
      <c r="G850" t="s">
        <v>8224</v>
      </c>
      <c r="H850" t="s">
        <v>8246</v>
      </c>
      <c r="I850">
        <v>1429038033</v>
      </c>
      <c r="J850">
        <v>1426446033</v>
      </c>
      <c r="K850" t="b">
        <v>0</v>
      </c>
      <c r="L850">
        <v>16</v>
      </c>
      <c r="M850" t="b">
        <v>1</v>
      </c>
      <c r="N850" t="s">
        <v>8277</v>
      </c>
      <c r="O850" s="9">
        <f t="shared" si="78"/>
        <v>1</v>
      </c>
      <c r="P850">
        <f t="shared" si="79"/>
        <v>18.75</v>
      </c>
      <c r="Q850" t="str">
        <f t="shared" si="80"/>
        <v>music</v>
      </c>
      <c r="R850" t="str">
        <f t="shared" si="83"/>
        <v>metal</v>
      </c>
      <c r="S850" s="10">
        <f t="shared" si="81"/>
        <v>42078.792048611111</v>
      </c>
      <c r="T850" s="10">
        <f t="shared" si="82"/>
        <v>42108.792048611111</v>
      </c>
    </row>
    <row r="851" spans="1:20" ht="58.3" x14ac:dyDescent="0.4">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9">
        <f t="shared" si="78"/>
        <v>1.1990000000000001</v>
      </c>
      <c r="P851">
        <f t="shared" si="79"/>
        <v>41.704347826086959</v>
      </c>
      <c r="Q851" t="str">
        <f t="shared" si="80"/>
        <v>music</v>
      </c>
      <c r="R851" t="str">
        <f t="shared" si="83"/>
        <v>metal</v>
      </c>
      <c r="S851" s="10">
        <f t="shared" si="81"/>
        <v>42051.148888888885</v>
      </c>
      <c r="T851" s="10">
        <f t="shared" si="82"/>
        <v>42079.107222222221</v>
      </c>
    </row>
    <row r="852" spans="1:20" ht="43.75" x14ac:dyDescent="0.4">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9">
        <f t="shared" si="78"/>
        <v>1.55175</v>
      </c>
      <c r="P852">
        <f t="shared" si="79"/>
        <v>46.669172932330824</v>
      </c>
      <c r="Q852" t="str">
        <f t="shared" si="80"/>
        <v>music</v>
      </c>
      <c r="R852" t="str">
        <f t="shared" si="83"/>
        <v>metal</v>
      </c>
      <c r="S852" s="10">
        <f t="shared" si="81"/>
        <v>42452.827743055561</v>
      </c>
      <c r="T852" s="10">
        <f t="shared" si="82"/>
        <v>42485.207638888889</v>
      </c>
    </row>
    <row r="853" spans="1:20" ht="43.75" x14ac:dyDescent="0.4">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9">
        <f t="shared" si="78"/>
        <v>1.3045</v>
      </c>
      <c r="P853">
        <f t="shared" si="79"/>
        <v>37.271428571428572</v>
      </c>
      <c r="Q853" t="str">
        <f t="shared" si="80"/>
        <v>music</v>
      </c>
      <c r="R853" t="str">
        <f t="shared" si="83"/>
        <v>metal</v>
      </c>
      <c r="S853" s="10">
        <f t="shared" si="81"/>
        <v>42522.880243055552</v>
      </c>
      <c r="T853" s="10">
        <f t="shared" si="82"/>
        <v>42582.822916666672</v>
      </c>
    </row>
    <row r="854" spans="1:20" ht="29.15" x14ac:dyDescent="0.4">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9">
        <f t="shared" si="78"/>
        <v>1.0497142857142858</v>
      </c>
      <c r="P854">
        <f t="shared" si="79"/>
        <v>59.258064516129032</v>
      </c>
      <c r="Q854" t="str">
        <f t="shared" si="80"/>
        <v>music</v>
      </c>
      <c r="R854" t="str">
        <f t="shared" si="83"/>
        <v>metal</v>
      </c>
      <c r="S854" s="10">
        <f t="shared" si="81"/>
        <v>42656.805497685185</v>
      </c>
      <c r="T854" s="10">
        <f t="shared" si="82"/>
        <v>42667.875</v>
      </c>
    </row>
    <row r="855" spans="1:20" ht="43.75" x14ac:dyDescent="0.4">
      <c r="A855">
        <v>853</v>
      </c>
      <c r="B855" s="3" t="s">
        <v>854</v>
      </c>
      <c r="C855" s="3" t="s">
        <v>4963</v>
      </c>
      <c r="D855">
        <v>300</v>
      </c>
      <c r="E855">
        <v>300</v>
      </c>
      <c r="F855" t="s">
        <v>8219</v>
      </c>
      <c r="G855" t="s">
        <v>8224</v>
      </c>
      <c r="H855" t="s">
        <v>8246</v>
      </c>
      <c r="I855">
        <v>1424116709</v>
      </c>
      <c r="J855">
        <v>1421524709</v>
      </c>
      <c r="K855" t="b">
        <v>0</v>
      </c>
      <c r="L855">
        <v>10</v>
      </c>
      <c r="M855" t="b">
        <v>1</v>
      </c>
      <c r="N855" t="s">
        <v>8277</v>
      </c>
      <c r="O855" s="9">
        <f t="shared" si="78"/>
        <v>1</v>
      </c>
      <c r="P855">
        <f t="shared" si="79"/>
        <v>30</v>
      </c>
      <c r="Q855" t="str">
        <f t="shared" si="80"/>
        <v>music</v>
      </c>
      <c r="R855" t="str">
        <f t="shared" si="83"/>
        <v>metal</v>
      </c>
      <c r="S855" s="10">
        <f t="shared" si="81"/>
        <v>42021.832280092596</v>
      </c>
      <c r="T855" s="10">
        <f t="shared" si="82"/>
        <v>42051.832280092596</v>
      </c>
    </row>
    <row r="856" spans="1:20" ht="43.75" x14ac:dyDescent="0.4">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9">
        <f t="shared" si="78"/>
        <v>1.1822050359712231</v>
      </c>
      <c r="P856">
        <f t="shared" si="79"/>
        <v>65.8623246492986</v>
      </c>
      <c r="Q856" t="str">
        <f t="shared" si="80"/>
        <v>music</v>
      </c>
      <c r="R856" t="str">
        <f t="shared" si="83"/>
        <v>metal</v>
      </c>
      <c r="S856" s="10">
        <f t="shared" si="81"/>
        <v>42702.212337962963</v>
      </c>
      <c r="T856" s="10">
        <f t="shared" si="82"/>
        <v>42732.212337962963</v>
      </c>
    </row>
    <row r="857" spans="1:20" ht="29.15" x14ac:dyDescent="0.4">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9">
        <f t="shared" si="78"/>
        <v>1.0344827586206897</v>
      </c>
      <c r="P857">
        <f t="shared" si="79"/>
        <v>31.914893617021278</v>
      </c>
      <c r="Q857" t="str">
        <f t="shared" si="80"/>
        <v>music</v>
      </c>
      <c r="R857" t="str">
        <f t="shared" si="83"/>
        <v>metal</v>
      </c>
      <c r="S857" s="10">
        <f t="shared" si="81"/>
        <v>42545.125196759262</v>
      </c>
      <c r="T857" s="10">
        <f t="shared" si="82"/>
        <v>42575.125196759262</v>
      </c>
    </row>
    <row r="858" spans="1:20" ht="58.3" x14ac:dyDescent="0.4">
      <c r="A858">
        <v>856</v>
      </c>
      <c r="B858" s="3" t="s">
        <v>857</v>
      </c>
      <c r="C858" s="3" t="s">
        <v>4966</v>
      </c>
      <c r="D858">
        <v>250</v>
      </c>
      <c r="E858">
        <v>545</v>
      </c>
      <c r="F858" t="s">
        <v>8219</v>
      </c>
      <c r="G858" t="s">
        <v>8236</v>
      </c>
      <c r="H858" t="s">
        <v>8249</v>
      </c>
      <c r="I858">
        <v>1477422000</v>
      </c>
      <c r="J858">
        <v>1472282956</v>
      </c>
      <c r="K858" t="b">
        <v>0</v>
      </c>
      <c r="L858">
        <v>28</v>
      </c>
      <c r="M858" t="b">
        <v>1</v>
      </c>
      <c r="N858" t="s">
        <v>8277</v>
      </c>
      <c r="O858" s="9">
        <f t="shared" si="78"/>
        <v>2.1800000000000002</v>
      </c>
      <c r="P858">
        <f t="shared" si="79"/>
        <v>19.464285714285715</v>
      </c>
      <c r="Q858" t="str">
        <f t="shared" si="80"/>
        <v>music</v>
      </c>
      <c r="R858" t="str">
        <f t="shared" si="83"/>
        <v>metal</v>
      </c>
      <c r="S858" s="10">
        <f t="shared" si="81"/>
        <v>42609.311990740738</v>
      </c>
      <c r="T858" s="10">
        <f t="shared" si="82"/>
        <v>42668.791666666672</v>
      </c>
    </row>
    <row r="859" spans="1:20" ht="43.75" x14ac:dyDescent="0.4">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9">
        <f t="shared" si="78"/>
        <v>1</v>
      </c>
      <c r="P859">
        <f t="shared" si="79"/>
        <v>50</v>
      </c>
      <c r="Q859" t="str">
        <f t="shared" si="80"/>
        <v>music</v>
      </c>
      <c r="R859" t="str">
        <f t="shared" si="83"/>
        <v>metal</v>
      </c>
      <c r="S859" s="10">
        <f t="shared" si="81"/>
        <v>42291.581377314811</v>
      </c>
      <c r="T859" s="10">
        <f t="shared" si="82"/>
        <v>42333.623043981483</v>
      </c>
    </row>
    <row r="860" spans="1:20" ht="43.75" x14ac:dyDescent="0.4">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9">
        <f t="shared" si="78"/>
        <v>1.4400583333333332</v>
      </c>
      <c r="P860">
        <f t="shared" si="79"/>
        <v>22.737763157894737</v>
      </c>
      <c r="Q860" t="str">
        <f t="shared" si="80"/>
        <v>music</v>
      </c>
      <c r="R860" t="str">
        <f t="shared" si="83"/>
        <v>metal</v>
      </c>
      <c r="S860" s="10">
        <f t="shared" si="81"/>
        <v>42079.745578703703</v>
      </c>
      <c r="T860" s="10">
        <f t="shared" si="82"/>
        <v>42109.957638888889</v>
      </c>
    </row>
    <row r="861" spans="1:20" ht="43.75" x14ac:dyDescent="0.4">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9">
        <f t="shared" si="78"/>
        <v>1.0467500000000001</v>
      </c>
      <c r="P861">
        <f t="shared" si="79"/>
        <v>42.724489795918366</v>
      </c>
      <c r="Q861" t="str">
        <f t="shared" si="80"/>
        <v>music</v>
      </c>
      <c r="R861" t="str">
        <f t="shared" si="83"/>
        <v>metal</v>
      </c>
      <c r="S861" s="10">
        <f t="shared" si="81"/>
        <v>42128.820231481484</v>
      </c>
      <c r="T861" s="10">
        <f t="shared" si="82"/>
        <v>42159</v>
      </c>
    </row>
    <row r="862" spans="1:20" ht="43.75" x14ac:dyDescent="0.4">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9">
        <f t="shared" si="78"/>
        <v>0.18142857142857144</v>
      </c>
      <c r="P862">
        <f t="shared" si="79"/>
        <v>52.916666666666664</v>
      </c>
      <c r="Q862" t="str">
        <f t="shared" si="80"/>
        <v>music</v>
      </c>
      <c r="R862" t="str">
        <f t="shared" si="83"/>
        <v>jazz</v>
      </c>
      <c r="S862" s="10">
        <f t="shared" si="81"/>
        <v>41570.482789351852</v>
      </c>
      <c r="T862" s="10">
        <f t="shared" si="82"/>
        <v>41600.524456018517</v>
      </c>
    </row>
    <row r="863" spans="1:20" ht="43.75" x14ac:dyDescent="0.4">
      <c r="A863">
        <v>861</v>
      </c>
      <c r="B863" s="3" t="s">
        <v>862</v>
      </c>
      <c r="C863" s="3" t="s">
        <v>4971</v>
      </c>
      <c r="D863">
        <v>4500</v>
      </c>
      <c r="E863">
        <v>101</v>
      </c>
      <c r="F863" t="s">
        <v>8221</v>
      </c>
      <c r="G863" t="s">
        <v>8224</v>
      </c>
      <c r="H863" t="s">
        <v>8246</v>
      </c>
      <c r="I863">
        <v>1474067404</v>
      </c>
      <c r="J863">
        <v>1471475404</v>
      </c>
      <c r="K863" t="b">
        <v>0</v>
      </c>
      <c r="L863">
        <v>2</v>
      </c>
      <c r="M863" t="b">
        <v>0</v>
      </c>
      <c r="N863" t="s">
        <v>8278</v>
      </c>
      <c r="O863" s="9">
        <f t="shared" si="78"/>
        <v>2.2444444444444444E-2</v>
      </c>
      <c r="P863">
        <f t="shared" si="79"/>
        <v>50.5</v>
      </c>
      <c r="Q863" t="str">
        <f t="shared" si="80"/>
        <v>music</v>
      </c>
      <c r="R863" t="str">
        <f t="shared" si="83"/>
        <v>jazz</v>
      </c>
      <c r="S863" s="10">
        <f t="shared" si="81"/>
        <v>42599.965324074074</v>
      </c>
      <c r="T863" s="10">
        <f t="shared" si="82"/>
        <v>42629.965324074074</v>
      </c>
    </row>
    <row r="864" spans="1:20" ht="43.75" x14ac:dyDescent="0.4">
      <c r="A864">
        <v>862</v>
      </c>
      <c r="B864" s="3" t="s">
        <v>863</v>
      </c>
      <c r="C864" s="3" t="s">
        <v>4972</v>
      </c>
      <c r="D864">
        <v>50000</v>
      </c>
      <c r="E864">
        <v>170</v>
      </c>
      <c r="F864" t="s">
        <v>8221</v>
      </c>
      <c r="G864" t="s">
        <v>8225</v>
      </c>
      <c r="H864" t="s">
        <v>8247</v>
      </c>
      <c r="I864">
        <v>1384179548</v>
      </c>
      <c r="J864">
        <v>1381583948</v>
      </c>
      <c r="K864" t="b">
        <v>0</v>
      </c>
      <c r="L864">
        <v>4</v>
      </c>
      <c r="M864" t="b">
        <v>0</v>
      </c>
      <c r="N864" t="s">
        <v>8278</v>
      </c>
      <c r="O864" s="9">
        <f t="shared" si="78"/>
        <v>3.3999999999999998E-3</v>
      </c>
      <c r="P864">
        <f t="shared" si="79"/>
        <v>42.5</v>
      </c>
      <c r="Q864" t="str">
        <f t="shared" si="80"/>
        <v>music</v>
      </c>
      <c r="R864" t="str">
        <f t="shared" si="83"/>
        <v>jazz</v>
      </c>
      <c r="S864" s="10">
        <f t="shared" si="81"/>
        <v>41559.5549537037</v>
      </c>
      <c r="T864" s="10">
        <f t="shared" si="82"/>
        <v>41589.596620370372</v>
      </c>
    </row>
    <row r="865" spans="1:20" ht="43.75" x14ac:dyDescent="0.4">
      <c r="A865">
        <v>863</v>
      </c>
      <c r="B865" s="3" t="s">
        <v>864</v>
      </c>
      <c r="C865" s="3" t="s">
        <v>4973</v>
      </c>
      <c r="D865">
        <v>2000</v>
      </c>
      <c r="E865">
        <v>90</v>
      </c>
      <c r="F865" t="s">
        <v>8221</v>
      </c>
      <c r="G865" t="s">
        <v>8224</v>
      </c>
      <c r="H865" t="s">
        <v>8246</v>
      </c>
      <c r="I865">
        <v>1329014966</v>
      </c>
      <c r="J865">
        <v>1326422966</v>
      </c>
      <c r="K865" t="b">
        <v>0</v>
      </c>
      <c r="L865">
        <v>5</v>
      </c>
      <c r="M865" t="b">
        <v>0</v>
      </c>
      <c r="N865" t="s">
        <v>8278</v>
      </c>
      <c r="O865" s="9">
        <f t="shared" si="78"/>
        <v>4.4999999999999998E-2</v>
      </c>
      <c r="P865">
        <f t="shared" si="79"/>
        <v>18</v>
      </c>
      <c r="Q865" t="str">
        <f t="shared" si="80"/>
        <v>music</v>
      </c>
      <c r="R865" t="str">
        <f t="shared" si="83"/>
        <v>jazz</v>
      </c>
      <c r="S865" s="10">
        <f t="shared" si="81"/>
        <v>40921.117662037039</v>
      </c>
      <c r="T865" s="10">
        <f t="shared" si="82"/>
        <v>40951.117662037039</v>
      </c>
    </row>
    <row r="866" spans="1:20" ht="43.75" x14ac:dyDescent="0.4">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9">
        <f t="shared" si="78"/>
        <v>0.41538461538461541</v>
      </c>
      <c r="P866">
        <f t="shared" si="79"/>
        <v>34.177215189873415</v>
      </c>
      <c r="Q866" t="str">
        <f t="shared" si="80"/>
        <v>music</v>
      </c>
      <c r="R866" t="str">
        <f t="shared" si="83"/>
        <v>jazz</v>
      </c>
      <c r="S866" s="10">
        <f t="shared" si="81"/>
        <v>41541.106921296298</v>
      </c>
      <c r="T866" s="10">
        <f t="shared" si="82"/>
        <v>41563.415972222225</v>
      </c>
    </row>
    <row r="867" spans="1:20" ht="43.75" x14ac:dyDescent="0.4">
      <c r="A867">
        <v>865</v>
      </c>
      <c r="B867" s="3" t="s">
        <v>866</v>
      </c>
      <c r="C867" s="3" t="s">
        <v>4975</v>
      </c>
      <c r="D867">
        <v>2200</v>
      </c>
      <c r="E867">
        <v>45</v>
      </c>
      <c r="F867" t="s">
        <v>8221</v>
      </c>
      <c r="G867" t="s">
        <v>8224</v>
      </c>
      <c r="H867" t="s">
        <v>8246</v>
      </c>
      <c r="I867">
        <v>1358361197</v>
      </c>
      <c r="J867">
        <v>1353177197</v>
      </c>
      <c r="K867" t="b">
        <v>0</v>
      </c>
      <c r="L867">
        <v>2</v>
      </c>
      <c r="M867" t="b">
        <v>0</v>
      </c>
      <c r="N867" t="s">
        <v>8278</v>
      </c>
      <c r="O867" s="9">
        <f t="shared" si="78"/>
        <v>2.0454545454545454E-2</v>
      </c>
      <c r="P867">
        <f t="shared" si="79"/>
        <v>22.5</v>
      </c>
      <c r="Q867" t="str">
        <f t="shared" si="80"/>
        <v>music</v>
      </c>
      <c r="R867" t="str">
        <f t="shared" si="83"/>
        <v>jazz</v>
      </c>
      <c r="S867" s="10">
        <f t="shared" si="81"/>
        <v>41230.77311342593</v>
      </c>
      <c r="T867" s="10">
        <f t="shared" si="82"/>
        <v>41290.77311342593</v>
      </c>
    </row>
    <row r="868" spans="1:20" ht="43.75" x14ac:dyDescent="0.4">
      <c r="A868">
        <v>866</v>
      </c>
      <c r="B868" s="3" t="s">
        <v>867</v>
      </c>
      <c r="C868" s="3" t="s">
        <v>4976</v>
      </c>
      <c r="D868">
        <v>3500</v>
      </c>
      <c r="E868">
        <v>640</v>
      </c>
      <c r="F868" t="s">
        <v>8221</v>
      </c>
      <c r="G868" t="s">
        <v>8224</v>
      </c>
      <c r="H868" t="s">
        <v>8246</v>
      </c>
      <c r="I868">
        <v>1425136200</v>
      </c>
      <c r="J868">
        <v>1421853518</v>
      </c>
      <c r="K868" t="b">
        <v>0</v>
      </c>
      <c r="L868">
        <v>11</v>
      </c>
      <c r="M868" t="b">
        <v>0</v>
      </c>
      <c r="N868" t="s">
        <v>8278</v>
      </c>
      <c r="O868" s="9">
        <f t="shared" si="78"/>
        <v>0.18285714285714286</v>
      </c>
      <c r="P868">
        <f t="shared" si="79"/>
        <v>58.18181818181818</v>
      </c>
      <c r="Q868" t="str">
        <f t="shared" si="80"/>
        <v>music</v>
      </c>
      <c r="R868" t="str">
        <f t="shared" si="83"/>
        <v>jazz</v>
      </c>
      <c r="S868" s="10">
        <f t="shared" si="81"/>
        <v>42025.637939814813</v>
      </c>
      <c r="T868" s="10">
        <f t="shared" si="82"/>
        <v>42063.631944444445</v>
      </c>
    </row>
    <row r="869" spans="1:20" ht="58.3" x14ac:dyDescent="0.4">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9">
        <f t="shared" si="78"/>
        <v>0.2402</v>
      </c>
      <c r="P869">
        <f t="shared" si="79"/>
        <v>109.18181818181819</v>
      </c>
      <c r="Q869" t="str">
        <f t="shared" si="80"/>
        <v>music</v>
      </c>
      <c r="R869" t="str">
        <f t="shared" si="83"/>
        <v>jazz</v>
      </c>
      <c r="S869" s="10">
        <f t="shared" si="81"/>
        <v>40088.105393518519</v>
      </c>
      <c r="T869" s="10">
        <f t="shared" si="82"/>
        <v>40148.207638888889</v>
      </c>
    </row>
    <row r="870" spans="1:20" ht="58.3" x14ac:dyDescent="0.4">
      <c r="A870">
        <v>868</v>
      </c>
      <c r="B870" s="3" t="s">
        <v>869</v>
      </c>
      <c r="C870" s="3" t="s">
        <v>4978</v>
      </c>
      <c r="D870">
        <v>45000</v>
      </c>
      <c r="E870">
        <v>50</v>
      </c>
      <c r="F870" t="s">
        <v>8221</v>
      </c>
      <c r="G870" t="s">
        <v>8224</v>
      </c>
      <c r="H870" t="s">
        <v>8246</v>
      </c>
      <c r="I870">
        <v>1389055198</v>
      </c>
      <c r="J870">
        <v>1386463198</v>
      </c>
      <c r="K870" t="b">
        <v>0</v>
      </c>
      <c r="L870">
        <v>1</v>
      </c>
      <c r="M870" t="b">
        <v>0</v>
      </c>
      <c r="N870" t="s">
        <v>8278</v>
      </c>
      <c r="O870" s="9">
        <f t="shared" si="78"/>
        <v>1.1111111111111111E-3</v>
      </c>
      <c r="P870">
        <f t="shared" si="79"/>
        <v>50</v>
      </c>
      <c r="Q870" t="str">
        <f t="shared" si="80"/>
        <v>music</v>
      </c>
      <c r="R870" t="str">
        <f t="shared" si="83"/>
        <v>jazz</v>
      </c>
      <c r="S870" s="10">
        <f t="shared" si="81"/>
        <v>41616.027754629627</v>
      </c>
      <c r="T870" s="10">
        <f t="shared" si="82"/>
        <v>41646.027754629627</v>
      </c>
    </row>
    <row r="871" spans="1:20" ht="58.3" x14ac:dyDescent="0.4">
      <c r="A871">
        <v>869</v>
      </c>
      <c r="B871" s="3" t="s">
        <v>870</v>
      </c>
      <c r="C871" s="3" t="s">
        <v>4979</v>
      </c>
      <c r="D871">
        <v>8800</v>
      </c>
      <c r="E871">
        <v>1040</v>
      </c>
      <c r="F871" t="s">
        <v>8221</v>
      </c>
      <c r="G871" t="s">
        <v>8224</v>
      </c>
      <c r="H871" t="s">
        <v>8246</v>
      </c>
      <c r="I871">
        <v>1365448657</v>
      </c>
      <c r="J871">
        <v>1362860257</v>
      </c>
      <c r="K871" t="b">
        <v>0</v>
      </c>
      <c r="L871">
        <v>3</v>
      </c>
      <c r="M871" t="b">
        <v>0</v>
      </c>
      <c r="N871" t="s">
        <v>8278</v>
      </c>
      <c r="O871" s="9">
        <f t="shared" si="78"/>
        <v>0.11818181818181818</v>
      </c>
      <c r="P871">
        <f t="shared" si="79"/>
        <v>346.66666666666669</v>
      </c>
      <c r="Q871" t="str">
        <f t="shared" si="80"/>
        <v>music</v>
      </c>
      <c r="R871" t="str">
        <f t="shared" si="83"/>
        <v>jazz</v>
      </c>
      <c r="S871" s="10">
        <f t="shared" si="81"/>
        <v>41342.845567129632</v>
      </c>
      <c r="T871" s="10">
        <f t="shared" si="82"/>
        <v>41372.803900462961</v>
      </c>
    </row>
    <row r="872" spans="1:20" ht="43.75" x14ac:dyDescent="0.4">
      <c r="A872">
        <v>870</v>
      </c>
      <c r="B872" s="3" t="s">
        <v>871</v>
      </c>
      <c r="C872" s="3" t="s">
        <v>4980</v>
      </c>
      <c r="D872">
        <v>20000</v>
      </c>
      <c r="E872">
        <v>62</v>
      </c>
      <c r="F872" t="s">
        <v>8221</v>
      </c>
      <c r="G872" t="s">
        <v>8225</v>
      </c>
      <c r="H872" t="s">
        <v>8247</v>
      </c>
      <c r="I872">
        <v>1377995523</v>
      </c>
      <c r="J872">
        <v>1375403523</v>
      </c>
      <c r="K872" t="b">
        <v>0</v>
      </c>
      <c r="L872">
        <v>5</v>
      </c>
      <c r="M872" t="b">
        <v>0</v>
      </c>
      <c r="N872" t="s">
        <v>8278</v>
      </c>
      <c r="O872" s="9">
        <f t="shared" si="78"/>
        <v>3.0999999999999999E-3</v>
      </c>
      <c r="P872">
        <f t="shared" si="79"/>
        <v>12.4</v>
      </c>
      <c r="Q872" t="str">
        <f t="shared" si="80"/>
        <v>music</v>
      </c>
      <c r="R872" t="str">
        <f t="shared" si="83"/>
        <v>jazz</v>
      </c>
      <c r="S872" s="10">
        <f t="shared" si="81"/>
        <v>41488.022256944445</v>
      </c>
      <c r="T872" s="10">
        <f t="shared" si="82"/>
        <v>41518.022256944445</v>
      </c>
    </row>
    <row r="873" spans="1:20" ht="43.75" x14ac:dyDescent="0.4">
      <c r="A873">
        <v>871</v>
      </c>
      <c r="B873" s="3" t="s">
        <v>872</v>
      </c>
      <c r="C873" s="3" t="s">
        <v>4981</v>
      </c>
      <c r="D873">
        <v>6000</v>
      </c>
      <c r="E873">
        <v>325</v>
      </c>
      <c r="F873" t="s">
        <v>8221</v>
      </c>
      <c r="G873" t="s">
        <v>8224</v>
      </c>
      <c r="H873" t="s">
        <v>8246</v>
      </c>
      <c r="I873">
        <v>1385735295</v>
      </c>
      <c r="J873">
        <v>1383139695</v>
      </c>
      <c r="K873" t="b">
        <v>0</v>
      </c>
      <c r="L873">
        <v>12</v>
      </c>
      <c r="M873" t="b">
        <v>0</v>
      </c>
      <c r="N873" t="s">
        <v>8278</v>
      </c>
      <c r="O873" s="9">
        <f t="shared" si="78"/>
        <v>5.4166666666666669E-2</v>
      </c>
      <c r="P873">
        <f t="shared" si="79"/>
        <v>27.083333333333332</v>
      </c>
      <c r="Q873" t="str">
        <f t="shared" si="80"/>
        <v>music</v>
      </c>
      <c r="R873" t="str">
        <f t="shared" si="83"/>
        <v>jazz</v>
      </c>
      <c r="S873" s="10">
        <f t="shared" si="81"/>
        <v>41577.561284722222</v>
      </c>
      <c r="T873" s="10">
        <f t="shared" si="82"/>
        <v>41607.602951388886</v>
      </c>
    </row>
    <row r="874" spans="1:20" ht="43.75" x14ac:dyDescent="0.4">
      <c r="A874">
        <v>872</v>
      </c>
      <c r="B874" s="3" t="s">
        <v>873</v>
      </c>
      <c r="C874" s="3" t="s">
        <v>4982</v>
      </c>
      <c r="D874">
        <v>8000</v>
      </c>
      <c r="E874">
        <v>65</v>
      </c>
      <c r="F874" t="s">
        <v>8221</v>
      </c>
      <c r="G874" t="s">
        <v>8224</v>
      </c>
      <c r="H874" t="s">
        <v>8246</v>
      </c>
      <c r="I874">
        <v>1299786527</v>
      </c>
      <c r="J874">
        <v>1295898527</v>
      </c>
      <c r="K874" t="b">
        <v>0</v>
      </c>
      <c r="L874">
        <v>2</v>
      </c>
      <c r="M874" t="b">
        <v>0</v>
      </c>
      <c r="N874" t="s">
        <v>8278</v>
      </c>
      <c r="O874" s="9">
        <f t="shared" si="78"/>
        <v>8.1250000000000003E-3</v>
      </c>
      <c r="P874">
        <f t="shared" si="79"/>
        <v>32.5</v>
      </c>
      <c r="Q874" t="str">
        <f t="shared" si="80"/>
        <v>music</v>
      </c>
      <c r="R874" t="str">
        <f t="shared" si="83"/>
        <v>jazz</v>
      </c>
      <c r="S874" s="10">
        <f t="shared" si="81"/>
        <v>40567.825543981482</v>
      </c>
      <c r="T874" s="10">
        <f t="shared" si="82"/>
        <v>40612.825543981482</v>
      </c>
    </row>
    <row r="875" spans="1:20" ht="29.15" x14ac:dyDescent="0.4">
      <c r="A875">
        <v>873</v>
      </c>
      <c r="B875" s="3" t="s">
        <v>874</v>
      </c>
      <c r="C875" s="3" t="s">
        <v>4983</v>
      </c>
      <c r="D875">
        <v>3500</v>
      </c>
      <c r="E875">
        <v>45</v>
      </c>
      <c r="F875" t="s">
        <v>8221</v>
      </c>
      <c r="G875" t="s">
        <v>8224</v>
      </c>
      <c r="H875" t="s">
        <v>8246</v>
      </c>
      <c r="I875">
        <v>1352610040</v>
      </c>
      <c r="J875">
        <v>1349150440</v>
      </c>
      <c r="K875" t="b">
        <v>0</v>
      </c>
      <c r="L875">
        <v>5</v>
      </c>
      <c r="M875" t="b">
        <v>0</v>
      </c>
      <c r="N875" t="s">
        <v>8278</v>
      </c>
      <c r="O875" s="9">
        <f t="shared" si="78"/>
        <v>1.2857142857142857E-2</v>
      </c>
      <c r="P875">
        <f t="shared" si="79"/>
        <v>9</v>
      </c>
      <c r="Q875" t="str">
        <f t="shared" si="80"/>
        <v>music</v>
      </c>
      <c r="R875" t="str">
        <f t="shared" si="83"/>
        <v>jazz</v>
      </c>
      <c r="S875" s="10">
        <f t="shared" si="81"/>
        <v>41184.167129629634</v>
      </c>
      <c r="T875" s="10">
        <f t="shared" si="82"/>
        <v>41224.208796296298</v>
      </c>
    </row>
    <row r="876" spans="1:20" ht="58.3" x14ac:dyDescent="0.4">
      <c r="A876">
        <v>874</v>
      </c>
      <c r="B876" s="3" t="s">
        <v>875</v>
      </c>
      <c r="C876" s="3" t="s">
        <v>4984</v>
      </c>
      <c r="D876">
        <v>3000</v>
      </c>
      <c r="E876">
        <v>730</v>
      </c>
      <c r="F876" t="s">
        <v>8221</v>
      </c>
      <c r="G876" t="s">
        <v>8224</v>
      </c>
      <c r="H876" t="s">
        <v>8246</v>
      </c>
      <c r="I876">
        <v>1367676034</v>
      </c>
      <c r="J876">
        <v>1365084034</v>
      </c>
      <c r="K876" t="b">
        <v>0</v>
      </c>
      <c r="L876">
        <v>21</v>
      </c>
      <c r="M876" t="b">
        <v>0</v>
      </c>
      <c r="N876" t="s">
        <v>8278</v>
      </c>
      <c r="O876" s="9">
        <f t="shared" si="78"/>
        <v>0.24333333333333335</v>
      </c>
      <c r="P876">
        <f t="shared" si="79"/>
        <v>34.761904761904759</v>
      </c>
      <c r="Q876" t="str">
        <f t="shared" si="80"/>
        <v>music</v>
      </c>
      <c r="R876" t="str">
        <f t="shared" si="83"/>
        <v>jazz</v>
      </c>
      <c r="S876" s="10">
        <f t="shared" si="81"/>
        <v>41368.583726851852</v>
      </c>
      <c r="T876" s="10">
        <f t="shared" si="82"/>
        <v>41398.583726851852</v>
      </c>
    </row>
    <row r="877" spans="1:20" ht="58.3" x14ac:dyDescent="0.4">
      <c r="A877">
        <v>875</v>
      </c>
      <c r="B877" s="3" t="s">
        <v>876</v>
      </c>
      <c r="C877" s="3" t="s">
        <v>4985</v>
      </c>
      <c r="D877">
        <v>5000</v>
      </c>
      <c r="E877">
        <v>0</v>
      </c>
      <c r="F877" t="s">
        <v>8221</v>
      </c>
      <c r="G877" t="s">
        <v>8224</v>
      </c>
      <c r="H877" t="s">
        <v>8246</v>
      </c>
      <c r="I877">
        <v>1442856131</v>
      </c>
      <c r="J877">
        <v>1441128131</v>
      </c>
      <c r="K877" t="b">
        <v>0</v>
      </c>
      <c r="L877">
        <v>0</v>
      </c>
      <c r="M877" t="b">
        <v>0</v>
      </c>
      <c r="N877" t="s">
        <v>8278</v>
      </c>
      <c r="O877" s="9">
        <f t="shared" si="78"/>
        <v>0</v>
      </c>
      <c r="P877">
        <f t="shared" si="79"/>
        <v>0</v>
      </c>
      <c r="Q877" t="str">
        <f t="shared" si="80"/>
        <v>music</v>
      </c>
      <c r="R877" t="str">
        <f t="shared" si="83"/>
        <v>jazz</v>
      </c>
      <c r="S877" s="10">
        <f t="shared" si="81"/>
        <v>42248.723738425921</v>
      </c>
      <c r="T877" s="10">
        <f t="shared" si="82"/>
        <v>42268.723738425921</v>
      </c>
    </row>
    <row r="878" spans="1:20" ht="29.15" x14ac:dyDescent="0.4">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9">
        <f t="shared" si="78"/>
        <v>0.40799492385786801</v>
      </c>
      <c r="P878">
        <f t="shared" si="79"/>
        <v>28.577777777777779</v>
      </c>
      <c r="Q878" t="str">
        <f t="shared" si="80"/>
        <v>music</v>
      </c>
      <c r="R878" t="str">
        <f t="shared" si="83"/>
        <v>jazz</v>
      </c>
      <c r="S878" s="10">
        <f t="shared" si="81"/>
        <v>41276.496840277774</v>
      </c>
      <c r="T878" s="10">
        <f t="shared" si="82"/>
        <v>41309.496840277774</v>
      </c>
    </row>
    <row r="879" spans="1:20" ht="43.75" x14ac:dyDescent="0.4">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9">
        <f t="shared" si="78"/>
        <v>0.67549999999999999</v>
      </c>
      <c r="P879">
        <f t="shared" si="79"/>
        <v>46.586206896551722</v>
      </c>
      <c r="Q879" t="str">
        <f t="shared" si="80"/>
        <v>music</v>
      </c>
      <c r="R879" t="str">
        <f t="shared" si="83"/>
        <v>jazz</v>
      </c>
      <c r="S879" s="10">
        <f t="shared" si="81"/>
        <v>41597.788888888892</v>
      </c>
      <c r="T879" s="10">
        <f t="shared" si="82"/>
        <v>41627.788888888892</v>
      </c>
    </row>
    <row r="880" spans="1:20" ht="43.75" x14ac:dyDescent="0.4">
      <c r="A880">
        <v>878</v>
      </c>
      <c r="B880" s="3" t="s">
        <v>879</v>
      </c>
      <c r="C880" s="3" t="s">
        <v>4988</v>
      </c>
      <c r="D880">
        <v>5000</v>
      </c>
      <c r="E880">
        <v>65</v>
      </c>
      <c r="F880" t="s">
        <v>8221</v>
      </c>
      <c r="G880" t="s">
        <v>8224</v>
      </c>
      <c r="H880" t="s">
        <v>8246</v>
      </c>
      <c r="I880">
        <v>1293082524</v>
      </c>
      <c r="J880">
        <v>1290490524</v>
      </c>
      <c r="K880" t="b">
        <v>0</v>
      </c>
      <c r="L880">
        <v>2</v>
      </c>
      <c r="M880" t="b">
        <v>0</v>
      </c>
      <c r="N880" t="s">
        <v>8278</v>
      </c>
      <c r="O880" s="9">
        <f t="shared" si="78"/>
        <v>1.2999999999999999E-2</v>
      </c>
      <c r="P880">
        <f t="shared" si="79"/>
        <v>32.5</v>
      </c>
      <c r="Q880" t="str">
        <f t="shared" si="80"/>
        <v>music</v>
      </c>
      <c r="R880" t="str">
        <f t="shared" si="83"/>
        <v>jazz</v>
      </c>
      <c r="S880" s="10">
        <f t="shared" si="81"/>
        <v>40505.232916666668</v>
      </c>
      <c r="T880" s="10">
        <f t="shared" si="82"/>
        <v>40535.232916666668</v>
      </c>
    </row>
    <row r="881" spans="1:20" ht="43.75" x14ac:dyDescent="0.4">
      <c r="A881">
        <v>879</v>
      </c>
      <c r="B881" s="3" t="s">
        <v>880</v>
      </c>
      <c r="C881" s="3" t="s">
        <v>4989</v>
      </c>
      <c r="D881">
        <v>2100</v>
      </c>
      <c r="E881">
        <v>644</v>
      </c>
      <c r="F881" t="s">
        <v>8221</v>
      </c>
      <c r="G881" t="s">
        <v>8224</v>
      </c>
      <c r="H881" t="s">
        <v>8246</v>
      </c>
      <c r="I881">
        <v>1338321305</v>
      </c>
      <c r="J881">
        <v>1336506905</v>
      </c>
      <c r="K881" t="b">
        <v>0</v>
      </c>
      <c r="L881">
        <v>30</v>
      </c>
      <c r="M881" t="b">
        <v>0</v>
      </c>
      <c r="N881" t="s">
        <v>8278</v>
      </c>
      <c r="O881" s="9">
        <f t="shared" si="78"/>
        <v>0.30666666666666664</v>
      </c>
      <c r="P881">
        <f t="shared" si="79"/>
        <v>21.466666666666665</v>
      </c>
      <c r="Q881" t="str">
        <f t="shared" si="80"/>
        <v>music</v>
      </c>
      <c r="R881" t="str">
        <f t="shared" si="83"/>
        <v>jazz</v>
      </c>
      <c r="S881" s="10">
        <f t="shared" si="81"/>
        <v>41037.829918981479</v>
      </c>
      <c r="T881" s="10">
        <f t="shared" si="82"/>
        <v>41058.829918981479</v>
      </c>
    </row>
    <row r="882" spans="1:20" ht="43.75" x14ac:dyDescent="0.4">
      <c r="A882">
        <v>880</v>
      </c>
      <c r="B882" s="3" t="s">
        <v>881</v>
      </c>
      <c r="C882" s="3" t="s">
        <v>4990</v>
      </c>
      <c r="D882">
        <v>3780</v>
      </c>
      <c r="E882">
        <v>113</v>
      </c>
      <c r="F882" t="s">
        <v>8221</v>
      </c>
      <c r="G882" t="s">
        <v>8224</v>
      </c>
      <c r="H882" t="s">
        <v>8246</v>
      </c>
      <c r="I882">
        <v>1351582938</v>
      </c>
      <c r="J882">
        <v>1348731738</v>
      </c>
      <c r="K882" t="b">
        <v>0</v>
      </c>
      <c r="L882">
        <v>8</v>
      </c>
      <c r="M882" t="b">
        <v>0</v>
      </c>
      <c r="N882" t="s">
        <v>8279</v>
      </c>
      <c r="O882" s="9">
        <f t="shared" si="78"/>
        <v>2.9894179894179893E-2</v>
      </c>
      <c r="P882">
        <f t="shared" si="79"/>
        <v>14.125</v>
      </c>
      <c r="Q882" t="str">
        <f t="shared" si="80"/>
        <v>music</v>
      </c>
      <c r="R882" t="str">
        <f t="shared" si="83"/>
        <v>indie rock</v>
      </c>
      <c r="S882" s="10">
        <f t="shared" si="81"/>
        <v>41179.32104166667</v>
      </c>
      <c r="T882" s="10">
        <f t="shared" si="82"/>
        <v>41212.32104166667</v>
      </c>
    </row>
    <row r="883" spans="1:20" ht="43.75" x14ac:dyDescent="0.4">
      <c r="A883">
        <v>881</v>
      </c>
      <c r="B883" s="3" t="s">
        <v>882</v>
      </c>
      <c r="C883" s="3" t="s">
        <v>4991</v>
      </c>
      <c r="D883">
        <v>3750</v>
      </c>
      <c r="E883">
        <v>30</v>
      </c>
      <c r="F883" t="s">
        <v>8221</v>
      </c>
      <c r="G883" t="s">
        <v>8224</v>
      </c>
      <c r="H883" t="s">
        <v>8246</v>
      </c>
      <c r="I883">
        <v>1326520886</v>
      </c>
      <c r="J883">
        <v>1322632886</v>
      </c>
      <c r="K883" t="b">
        <v>0</v>
      </c>
      <c r="L883">
        <v>1</v>
      </c>
      <c r="M883" t="b">
        <v>0</v>
      </c>
      <c r="N883" t="s">
        <v>8279</v>
      </c>
      <c r="O883" s="9">
        <f t="shared" si="78"/>
        <v>8.0000000000000002E-3</v>
      </c>
      <c r="P883">
        <f t="shared" si="79"/>
        <v>30</v>
      </c>
      <c r="Q883" t="str">
        <f t="shared" si="80"/>
        <v>music</v>
      </c>
      <c r="R883" t="str">
        <f t="shared" si="83"/>
        <v>indie rock</v>
      </c>
      <c r="S883" s="10">
        <f t="shared" si="81"/>
        <v>40877.25099537037</v>
      </c>
      <c r="T883" s="10">
        <f t="shared" si="82"/>
        <v>40922.25099537037</v>
      </c>
    </row>
    <row r="884" spans="1:20" ht="43.75" x14ac:dyDescent="0.4">
      <c r="A884">
        <v>882</v>
      </c>
      <c r="B884" s="3" t="s">
        <v>883</v>
      </c>
      <c r="C884" s="3" t="s">
        <v>4992</v>
      </c>
      <c r="D884">
        <v>1500</v>
      </c>
      <c r="E884">
        <v>302</v>
      </c>
      <c r="F884" t="s">
        <v>8221</v>
      </c>
      <c r="G884" t="s">
        <v>8224</v>
      </c>
      <c r="H884" t="s">
        <v>8246</v>
      </c>
      <c r="I884">
        <v>1315341550</v>
      </c>
      <c r="J884">
        <v>1312490350</v>
      </c>
      <c r="K884" t="b">
        <v>0</v>
      </c>
      <c r="L884">
        <v>14</v>
      </c>
      <c r="M884" t="b">
        <v>0</v>
      </c>
      <c r="N884" t="s">
        <v>8279</v>
      </c>
      <c r="O884" s="9">
        <f t="shared" si="78"/>
        <v>0.20133333333333334</v>
      </c>
      <c r="P884">
        <f t="shared" si="79"/>
        <v>21.571428571428573</v>
      </c>
      <c r="Q884" t="str">
        <f t="shared" si="80"/>
        <v>music</v>
      </c>
      <c r="R884" t="str">
        <f t="shared" si="83"/>
        <v>indie rock</v>
      </c>
      <c r="S884" s="10">
        <f t="shared" si="81"/>
        <v>40759.860532407409</v>
      </c>
      <c r="T884" s="10">
        <f t="shared" si="82"/>
        <v>40792.860532407409</v>
      </c>
    </row>
    <row r="885" spans="1:20" ht="58.3" x14ac:dyDescent="0.4">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9">
        <f t="shared" si="78"/>
        <v>0.4002</v>
      </c>
      <c r="P885">
        <f t="shared" si="79"/>
        <v>83.375</v>
      </c>
      <c r="Q885" t="str">
        <f t="shared" si="80"/>
        <v>music</v>
      </c>
      <c r="R885" t="str">
        <f t="shared" si="83"/>
        <v>indie rock</v>
      </c>
      <c r="S885" s="10">
        <f t="shared" si="81"/>
        <v>42371.935590277775</v>
      </c>
      <c r="T885" s="10">
        <f t="shared" si="82"/>
        <v>42431.935590277775</v>
      </c>
    </row>
    <row r="886" spans="1:20" ht="43.75" x14ac:dyDescent="0.4">
      <c r="A886">
        <v>884</v>
      </c>
      <c r="B886" s="3" t="s">
        <v>885</v>
      </c>
      <c r="C886" s="3" t="s">
        <v>4994</v>
      </c>
      <c r="D886">
        <v>2000</v>
      </c>
      <c r="E886">
        <v>20</v>
      </c>
      <c r="F886" t="s">
        <v>8221</v>
      </c>
      <c r="G886" t="s">
        <v>8224</v>
      </c>
      <c r="H886" t="s">
        <v>8246</v>
      </c>
      <c r="I886">
        <v>1336789860</v>
      </c>
      <c r="J886">
        <v>1331666146</v>
      </c>
      <c r="K886" t="b">
        <v>0</v>
      </c>
      <c r="L886">
        <v>2</v>
      </c>
      <c r="M886" t="b">
        <v>0</v>
      </c>
      <c r="N886" t="s">
        <v>8279</v>
      </c>
      <c r="O886" s="9">
        <f t="shared" si="78"/>
        <v>0.01</v>
      </c>
      <c r="P886">
        <f t="shared" si="79"/>
        <v>10</v>
      </c>
      <c r="Q886" t="str">
        <f t="shared" si="80"/>
        <v>music</v>
      </c>
      <c r="R886" t="str">
        <f t="shared" si="83"/>
        <v>indie rock</v>
      </c>
      <c r="S886" s="10">
        <f t="shared" si="81"/>
        <v>40981.802615740737</v>
      </c>
      <c r="T886" s="10">
        <f t="shared" si="82"/>
        <v>41041.104861111111</v>
      </c>
    </row>
    <row r="887" spans="1:20" ht="43.75" x14ac:dyDescent="0.4">
      <c r="A887">
        <v>885</v>
      </c>
      <c r="B887" s="3" t="s">
        <v>886</v>
      </c>
      <c r="C887" s="3" t="s">
        <v>4995</v>
      </c>
      <c r="D887">
        <v>1000</v>
      </c>
      <c r="E887">
        <v>750</v>
      </c>
      <c r="F887" t="s">
        <v>8221</v>
      </c>
      <c r="G887" t="s">
        <v>8224</v>
      </c>
      <c r="H887" t="s">
        <v>8246</v>
      </c>
      <c r="I887">
        <v>1483137311</v>
      </c>
      <c r="J887">
        <v>1481322911</v>
      </c>
      <c r="K887" t="b">
        <v>0</v>
      </c>
      <c r="L887">
        <v>21</v>
      </c>
      <c r="M887" t="b">
        <v>0</v>
      </c>
      <c r="N887" t="s">
        <v>8279</v>
      </c>
      <c r="O887" s="9">
        <f t="shared" si="78"/>
        <v>0.75</v>
      </c>
      <c r="P887">
        <f t="shared" si="79"/>
        <v>35.714285714285715</v>
      </c>
      <c r="Q887" t="str">
        <f t="shared" si="80"/>
        <v>music</v>
      </c>
      <c r="R887" t="str">
        <f t="shared" si="83"/>
        <v>indie rock</v>
      </c>
      <c r="S887" s="10">
        <f t="shared" si="81"/>
        <v>42713.941099537042</v>
      </c>
      <c r="T887" s="10">
        <f t="shared" si="82"/>
        <v>42734.941099537042</v>
      </c>
    </row>
    <row r="888" spans="1:20" ht="58.3" x14ac:dyDescent="0.4">
      <c r="A888">
        <v>886</v>
      </c>
      <c r="B888" s="3" t="s">
        <v>887</v>
      </c>
      <c r="C888" s="3" t="s">
        <v>4996</v>
      </c>
      <c r="D888">
        <v>500</v>
      </c>
      <c r="E888">
        <v>205</v>
      </c>
      <c r="F888" t="s">
        <v>8221</v>
      </c>
      <c r="G888" t="s">
        <v>8224</v>
      </c>
      <c r="H888" t="s">
        <v>8246</v>
      </c>
      <c r="I888">
        <v>1473972813</v>
      </c>
      <c r="J888">
        <v>1471812813</v>
      </c>
      <c r="K888" t="b">
        <v>0</v>
      </c>
      <c r="L888">
        <v>7</v>
      </c>
      <c r="M888" t="b">
        <v>0</v>
      </c>
      <c r="N888" t="s">
        <v>8279</v>
      </c>
      <c r="O888" s="9">
        <f t="shared" si="78"/>
        <v>0.41</v>
      </c>
      <c r="P888">
        <f t="shared" si="79"/>
        <v>29.285714285714285</v>
      </c>
      <c r="Q888" t="str">
        <f t="shared" si="80"/>
        <v>music</v>
      </c>
      <c r="R888" t="str">
        <f t="shared" si="83"/>
        <v>indie rock</v>
      </c>
      <c r="S888" s="10">
        <f t="shared" si="81"/>
        <v>42603.870520833334</v>
      </c>
      <c r="T888" s="10">
        <f t="shared" si="82"/>
        <v>42628.870520833334</v>
      </c>
    </row>
    <row r="889" spans="1:20" ht="43.75" x14ac:dyDescent="0.4">
      <c r="A889">
        <v>887</v>
      </c>
      <c r="B889" s="3" t="s">
        <v>888</v>
      </c>
      <c r="C889" s="3" t="s">
        <v>4997</v>
      </c>
      <c r="D889">
        <v>1000</v>
      </c>
      <c r="E889">
        <v>0</v>
      </c>
      <c r="F889" t="s">
        <v>8221</v>
      </c>
      <c r="G889" t="s">
        <v>8224</v>
      </c>
      <c r="H889" t="s">
        <v>8246</v>
      </c>
      <c r="I889">
        <v>1338159655</v>
      </c>
      <c r="J889">
        <v>1335567655</v>
      </c>
      <c r="K889" t="b">
        <v>0</v>
      </c>
      <c r="L889">
        <v>0</v>
      </c>
      <c r="M889" t="b">
        <v>0</v>
      </c>
      <c r="N889" t="s">
        <v>8279</v>
      </c>
      <c r="O889" s="9">
        <f t="shared" si="78"/>
        <v>0</v>
      </c>
      <c r="P889">
        <f t="shared" si="79"/>
        <v>0</v>
      </c>
      <c r="Q889" t="str">
        <f t="shared" si="80"/>
        <v>music</v>
      </c>
      <c r="R889" t="str">
        <f t="shared" si="83"/>
        <v>indie rock</v>
      </c>
      <c r="S889" s="10">
        <f t="shared" si="81"/>
        <v>41026.958969907406</v>
      </c>
      <c r="T889" s="10">
        <f t="shared" si="82"/>
        <v>41056.958969907406</v>
      </c>
    </row>
    <row r="890" spans="1:20" ht="58.3" x14ac:dyDescent="0.4">
      <c r="A890">
        <v>888</v>
      </c>
      <c r="B890" s="3" t="s">
        <v>889</v>
      </c>
      <c r="C890" s="3" t="s">
        <v>4998</v>
      </c>
      <c r="D890">
        <v>1000</v>
      </c>
      <c r="E890">
        <v>72</v>
      </c>
      <c r="F890" t="s">
        <v>8221</v>
      </c>
      <c r="G890" t="s">
        <v>8224</v>
      </c>
      <c r="H890" t="s">
        <v>8246</v>
      </c>
      <c r="I890">
        <v>1314856800</v>
      </c>
      <c r="J890">
        <v>1311789885</v>
      </c>
      <c r="K890" t="b">
        <v>0</v>
      </c>
      <c r="L890">
        <v>4</v>
      </c>
      <c r="M890" t="b">
        <v>0</v>
      </c>
      <c r="N890" t="s">
        <v>8279</v>
      </c>
      <c r="O890" s="9">
        <f t="shared" si="78"/>
        <v>7.1999999999999995E-2</v>
      </c>
      <c r="P890">
        <f t="shared" si="79"/>
        <v>18</v>
      </c>
      <c r="Q890" t="str">
        <f t="shared" si="80"/>
        <v>music</v>
      </c>
      <c r="R890" t="str">
        <f t="shared" si="83"/>
        <v>indie rock</v>
      </c>
      <c r="S890" s="10">
        <f t="shared" si="81"/>
        <v>40751.753298611111</v>
      </c>
      <c r="T890" s="10">
        <f t="shared" si="82"/>
        <v>40787.25</v>
      </c>
    </row>
    <row r="891" spans="1:20" ht="43.75" x14ac:dyDescent="0.4">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9">
        <f t="shared" si="78"/>
        <v>9.4412800000000005E-2</v>
      </c>
      <c r="P891">
        <f t="shared" si="79"/>
        <v>73.760000000000005</v>
      </c>
      <c r="Q891" t="str">
        <f t="shared" si="80"/>
        <v>music</v>
      </c>
      <c r="R891" t="str">
        <f t="shared" si="83"/>
        <v>indie rock</v>
      </c>
      <c r="S891" s="10">
        <f t="shared" si="81"/>
        <v>41887.784062500003</v>
      </c>
      <c r="T891" s="10">
        <f t="shared" si="82"/>
        <v>41917.784062500003</v>
      </c>
    </row>
    <row r="892" spans="1:20" ht="58.3" x14ac:dyDescent="0.4">
      <c r="A892">
        <v>890</v>
      </c>
      <c r="B892" s="3" t="s">
        <v>891</v>
      </c>
      <c r="C892" s="3" t="s">
        <v>5000</v>
      </c>
      <c r="D892">
        <v>3000</v>
      </c>
      <c r="E892">
        <v>125</v>
      </c>
      <c r="F892" t="s">
        <v>8221</v>
      </c>
      <c r="G892" t="s">
        <v>8224</v>
      </c>
      <c r="H892" t="s">
        <v>8246</v>
      </c>
      <c r="I892">
        <v>1385055979</v>
      </c>
      <c r="J892">
        <v>1382460379</v>
      </c>
      <c r="K892" t="b">
        <v>0</v>
      </c>
      <c r="L892">
        <v>4</v>
      </c>
      <c r="M892" t="b">
        <v>0</v>
      </c>
      <c r="N892" t="s">
        <v>8279</v>
      </c>
      <c r="O892" s="9">
        <f t="shared" si="78"/>
        <v>4.1666666666666664E-2</v>
      </c>
      <c r="P892">
        <f t="shared" si="79"/>
        <v>31.25</v>
      </c>
      <c r="Q892" t="str">
        <f t="shared" si="80"/>
        <v>music</v>
      </c>
      <c r="R892" t="str">
        <f t="shared" si="83"/>
        <v>indie rock</v>
      </c>
      <c r="S892" s="10">
        <f t="shared" si="81"/>
        <v>41569.698831018519</v>
      </c>
      <c r="T892" s="10">
        <f t="shared" si="82"/>
        <v>41599.740497685183</v>
      </c>
    </row>
    <row r="893" spans="1:20" ht="43.75" x14ac:dyDescent="0.4">
      <c r="A893">
        <v>891</v>
      </c>
      <c r="B893" s="3" t="s">
        <v>892</v>
      </c>
      <c r="C893" s="3" t="s">
        <v>5001</v>
      </c>
      <c r="D893">
        <v>8000</v>
      </c>
      <c r="E893">
        <v>260</v>
      </c>
      <c r="F893" t="s">
        <v>8221</v>
      </c>
      <c r="G893" t="s">
        <v>8224</v>
      </c>
      <c r="H893" t="s">
        <v>8246</v>
      </c>
      <c r="I893">
        <v>1408581930</v>
      </c>
      <c r="J893">
        <v>1405989930</v>
      </c>
      <c r="K893" t="b">
        <v>0</v>
      </c>
      <c r="L893">
        <v>9</v>
      </c>
      <c r="M893" t="b">
        <v>0</v>
      </c>
      <c r="N893" t="s">
        <v>8279</v>
      </c>
      <c r="O893" s="9">
        <f t="shared" si="78"/>
        <v>3.2500000000000001E-2</v>
      </c>
      <c r="P893">
        <f t="shared" si="79"/>
        <v>28.888888888888889</v>
      </c>
      <c r="Q893" t="str">
        <f t="shared" si="80"/>
        <v>music</v>
      </c>
      <c r="R893" t="str">
        <f t="shared" si="83"/>
        <v>indie rock</v>
      </c>
      <c r="S893" s="10">
        <f t="shared" si="81"/>
        <v>41842.031597222223</v>
      </c>
      <c r="T893" s="10">
        <f t="shared" si="82"/>
        <v>41872.031597222223</v>
      </c>
    </row>
    <row r="894" spans="1:20" ht="43.75" x14ac:dyDescent="0.4">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9">
        <f t="shared" si="78"/>
        <v>0.40749999999999997</v>
      </c>
      <c r="P894">
        <f t="shared" si="79"/>
        <v>143.8235294117647</v>
      </c>
      <c r="Q894" t="str">
        <f t="shared" si="80"/>
        <v>music</v>
      </c>
      <c r="R894" t="str">
        <f t="shared" si="83"/>
        <v>indie rock</v>
      </c>
      <c r="S894" s="10">
        <f t="shared" si="81"/>
        <v>40304.20003472222</v>
      </c>
      <c r="T894" s="10">
        <f t="shared" si="82"/>
        <v>40391.166666666664</v>
      </c>
    </row>
    <row r="895" spans="1:20" ht="43.75" x14ac:dyDescent="0.4">
      <c r="A895">
        <v>893</v>
      </c>
      <c r="B895" s="3" t="s">
        <v>894</v>
      </c>
      <c r="C895" s="3" t="s">
        <v>5003</v>
      </c>
      <c r="D895">
        <v>2000</v>
      </c>
      <c r="E895">
        <v>200</v>
      </c>
      <c r="F895" t="s">
        <v>8221</v>
      </c>
      <c r="G895" t="s">
        <v>8224</v>
      </c>
      <c r="H895" t="s">
        <v>8246</v>
      </c>
      <c r="I895">
        <v>1427920363</v>
      </c>
      <c r="J895">
        <v>1425331963</v>
      </c>
      <c r="K895" t="b">
        <v>0</v>
      </c>
      <c r="L895">
        <v>5</v>
      </c>
      <c r="M895" t="b">
        <v>0</v>
      </c>
      <c r="N895" t="s">
        <v>8279</v>
      </c>
      <c r="O895" s="9">
        <f t="shared" si="78"/>
        <v>0.1</v>
      </c>
      <c r="P895">
        <f t="shared" si="79"/>
        <v>40</v>
      </c>
      <c r="Q895" t="str">
        <f t="shared" si="80"/>
        <v>music</v>
      </c>
      <c r="R895" t="str">
        <f t="shared" si="83"/>
        <v>indie rock</v>
      </c>
      <c r="S895" s="10">
        <f t="shared" si="81"/>
        <v>42065.897719907407</v>
      </c>
      <c r="T895" s="10">
        <f t="shared" si="82"/>
        <v>42095.856053240743</v>
      </c>
    </row>
    <row r="896" spans="1:20" ht="43.75" x14ac:dyDescent="0.4">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9">
        <f t="shared" si="78"/>
        <v>0.39169999999999999</v>
      </c>
      <c r="P896">
        <f t="shared" si="79"/>
        <v>147.81132075471697</v>
      </c>
      <c r="Q896" t="str">
        <f t="shared" si="80"/>
        <v>music</v>
      </c>
      <c r="R896" t="str">
        <f t="shared" si="83"/>
        <v>indie rock</v>
      </c>
      <c r="S896" s="10">
        <f t="shared" si="81"/>
        <v>42496.981597222228</v>
      </c>
      <c r="T896" s="10">
        <f t="shared" si="82"/>
        <v>42526.981597222228</v>
      </c>
    </row>
    <row r="897" spans="1:20" ht="58.3" x14ac:dyDescent="0.4">
      <c r="A897">
        <v>895</v>
      </c>
      <c r="B897" s="3" t="s">
        <v>896</v>
      </c>
      <c r="C897" s="3" t="s">
        <v>5005</v>
      </c>
      <c r="D897">
        <v>8000</v>
      </c>
      <c r="E897">
        <v>195</v>
      </c>
      <c r="F897" t="s">
        <v>8221</v>
      </c>
      <c r="G897" t="s">
        <v>8224</v>
      </c>
      <c r="H897" t="s">
        <v>8246</v>
      </c>
      <c r="I897">
        <v>1287975829</v>
      </c>
      <c r="J897">
        <v>1284087829</v>
      </c>
      <c r="K897" t="b">
        <v>0</v>
      </c>
      <c r="L897">
        <v>7</v>
      </c>
      <c r="M897" t="b">
        <v>0</v>
      </c>
      <c r="N897" t="s">
        <v>8279</v>
      </c>
      <c r="O897" s="9">
        <f t="shared" si="78"/>
        <v>2.4375000000000001E-2</v>
      </c>
      <c r="P897">
        <f t="shared" si="79"/>
        <v>27.857142857142858</v>
      </c>
      <c r="Q897" t="str">
        <f t="shared" si="80"/>
        <v>music</v>
      </c>
      <c r="R897" t="str">
        <f t="shared" si="83"/>
        <v>indie rock</v>
      </c>
      <c r="S897" s="10">
        <f t="shared" si="81"/>
        <v>40431.127650462964</v>
      </c>
      <c r="T897" s="10">
        <f t="shared" si="82"/>
        <v>40476.127650462964</v>
      </c>
    </row>
    <row r="898" spans="1:20" ht="43.75" x14ac:dyDescent="0.4">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9">
        <f t="shared" ref="O898:O961" si="84">E898/D898</f>
        <v>0.4</v>
      </c>
      <c r="P898">
        <f t="shared" ref="P898:P961" si="85">IFERROR(E898/L898,0)</f>
        <v>44.444444444444443</v>
      </c>
      <c r="Q898" t="str">
        <f t="shared" ref="Q898:Q961" si="86">LEFT(N898, FIND("/",N898) - 1)</f>
        <v>music</v>
      </c>
      <c r="R898" t="str">
        <f t="shared" si="83"/>
        <v>indie rock</v>
      </c>
      <c r="S898" s="10">
        <f t="shared" ref="S898:S961" si="87">(((J898/60)/60)/24) + DATE(1970,1,1)</f>
        <v>42218.872986111113</v>
      </c>
      <c r="T898" s="10">
        <f t="shared" ref="T898:T961" si="88">(((I898/60)/60)/24) + DATE(1970,1,1)</f>
        <v>42244.166666666672</v>
      </c>
    </row>
    <row r="899" spans="1:20" ht="43.75" x14ac:dyDescent="0.4">
      <c r="A899">
        <v>897</v>
      </c>
      <c r="B899" s="3" t="s">
        <v>898</v>
      </c>
      <c r="C899" s="3" t="s">
        <v>5007</v>
      </c>
      <c r="D899">
        <v>3000</v>
      </c>
      <c r="E899">
        <v>0</v>
      </c>
      <c r="F899" t="s">
        <v>8221</v>
      </c>
      <c r="G899" t="s">
        <v>8224</v>
      </c>
      <c r="H899" t="s">
        <v>8246</v>
      </c>
      <c r="I899">
        <v>1354123908</v>
      </c>
      <c r="J899">
        <v>1351528308</v>
      </c>
      <c r="K899" t="b">
        <v>0</v>
      </c>
      <c r="L899">
        <v>0</v>
      </c>
      <c r="M899" t="b">
        <v>0</v>
      </c>
      <c r="N899" t="s">
        <v>8279</v>
      </c>
      <c r="O899" s="9">
        <f t="shared" si="84"/>
        <v>0</v>
      </c>
      <c r="P899">
        <f t="shared" si="85"/>
        <v>0</v>
      </c>
      <c r="Q899" t="str">
        <f t="shared" si="86"/>
        <v>music</v>
      </c>
      <c r="R899" t="str">
        <f t="shared" ref="R899:R962" si="89">RIGHT(N899, LEN(N899) - FIND("/",N899))</f>
        <v>indie rock</v>
      </c>
      <c r="S899" s="10">
        <f t="shared" si="87"/>
        <v>41211.688750000001</v>
      </c>
      <c r="T899" s="10">
        <f t="shared" si="88"/>
        <v>41241.730416666665</v>
      </c>
    </row>
    <row r="900" spans="1:20" ht="43.75" x14ac:dyDescent="0.4">
      <c r="A900">
        <v>898</v>
      </c>
      <c r="B900" s="3" t="s">
        <v>899</v>
      </c>
      <c r="C900" s="3" t="s">
        <v>5008</v>
      </c>
      <c r="D900">
        <v>2500</v>
      </c>
      <c r="E900">
        <v>70</v>
      </c>
      <c r="F900" t="s">
        <v>8221</v>
      </c>
      <c r="G900" t="s">
        <v>8224</v>
      </c>
      <c r="H900" t="s">
        <v>8246</v>
      </c>
      <c r="I900">
        <v>1326651110</v>
      </c>
      <c r="J900">
        <v>1322763110</v>
      </c>
      <c r="K900" t="b">
        <v>0</v>
      </c>
      <c r="L900">
        <v>2</v>
      </c>
      <c r="M900" t="b">
        <v>0</v>
      </c>
      <c r="N900" t="s">
        <v>8279</v>
      </c>
      <c r="O900" s="9">
        <f t="shared" si="84"/>
        <v>2.8000000000000001E-2</v>
      </c>
      <c r="P900">
        <f t="shared" si="85"/>
        <v>35</v>
      </c>
      <c r="Q900" t="str">
        <f t="shared" si="86"/>
        <v>music</v>
      </c>
      <c r="R900" t="str">
        <f t="shared" si="89"/>
        <v>indie rock</v>
      </c>
      <c r="S900" s="10">
        <f t="shared" si="87"/>
        <v>40878.758217592593</v>
      </c>
      <c r="T900" s="10">
        <f t="shared" si="88"/>
        <v>40923.758217592593</v>
      </c>
    </row>
    <row r="901" spans="1:20" ht="43.75" x14ac:dyDescent="0.4">
      <c r="A901">
        <v>899</v>
      </c>
      <c r="B901" s="3" t="s">
        <v>900</v>
      </c>
      <c r="C901" s="3" t="s">
        <v>5009</v>
      </c>
      <c r="D901">
        <v>750</v>
      </c>
      <c r="E901">
        <v>280</v>
      </c>
      <c r="F901" t="s">
        <v>8221</v>
      </c>
      <c r="G901" t="s">
        <v>8224</v>
      </c>
      <c r="H901" t="s">
        <v>8246</v>
      </c>
      <c r="I901">
        <v>1306549362</v>
      </c>
      <c r="J901">
        <v>1302661362</v>
      </c>
      <c r="K901" t="b">
        <v>0</v>
      </c>
      <c r="L901">
        <v>8</v>
      </c>
      <c r="M901" t="b">
        <v>0</v>
      </c>
      <c r="N901" t="s">
        <v>8279</v>
      </c>
      <c r="O901" s="9">
        <f t="shared" si="84"/>
        <v>0.37333333333333335</v>
      </c>
      <c r="P901">
        <f t="shared" si="85"/>
        <v>35</v>
      </c>
      <c r="Q901" t="str">
        <f t="shared" si="86"/>
        <v>music</v>
      </c>
      <c r="R901" t="str">
        <f t="shared" si="89"/>
        <v>indie rock</v>
      </c>
      <c r="S901" s="10">
        <f t="shared" si="87"/>
        <v>40646.099097222221</v>
      </c>
      <c r="T901" s="10">
        <f t="shared" si="88"/>
        <v>40691.099097222221</v>
      </c>
    </row>
    <row r="902" spans="1:20" ht="29.15" x14ac:dyDescent="0.4">
      <c r="A902">
        <v>900</v>
      </c>
      <c r="B902" s="3" t="s">
        <v>901</v>
      </c>
      <c r="C902" s="3" t="s">
        <v>5010</v>
      </c>
      <c r="D902">
        <v>5000</v>
      </c>
      <c r="E902">
        <v>21</v>
      </c>
      <c r="F902" t="s">
        <v>8221</v>
      </c>
      <c r="G902" t="s">
        <v>8224</v>
      </c>
      <c r="H902" t="s">
        <v>8246</v>
      </c>
      <c r="I902">
        <v>1459365802</v>
      </c>
      <c r="J902">
        <v>1456777402</v>
      </c>
      <c r="K902" t="b">
        <v>0</v>
      </c>
      <c r="L902">
        <v>2</v>
      </c>
      <c r="M902" t="b">
        <v>0</v>
      </c>
      <c r="N902" t="s">
        <v>8278</v>
      </c>
      <c r="O902" s="9">
        <f t="shared" si="84"/>
        <v>4.1999999999999997E-3</v>
      </c>
      <c r="P902">
        <f t="shared" si="85"/>
        <v>10.5</v>
      </c>
      <c r="Q902" t="str">
        <f t="shared" si="86"/>
        <v>music</v>
      </c>
      <c r="R902" t="str">
        <f t="shared" si="89"/>
        <v>jazz</v>
      </c>
      <c r="S902" s="10">
        <f t="shared" si="87"/>
        <v>42429.84956018519</v>
      </c>
      <c r="T902" s="10">
        <f t="shared" si="88"/>
        <v>42459.807893518519</v>
      </c>
    </row>
    <row r="903" spans="1:20" ht="58.3" x14ac:dyDescent="0.4">
      <c r="A903">
        <v>901</v>
      </c>
      <c r="B903" s="3" t="s">
        <v>902</v>
      </c>
      <c r="C903" s="3" t="s">
        <v>5011</v>
      </c>
      <c r="D903">
        <v>6500</v>
      </c>
      <c r="E903">
        <v>0</v>
      </c>
      <c r="F903" t="s">
        <v>8221</v>
      </c>
      <c r="G903" t="s">
        <v>8224</v>
      </c>
      <c r="H903" t="s">
        <v>8246</v>
      </c>
      <c r="I903">
        <v>1276024260</v>
      </c>
      <c r="J903">
        <v>1272050914</v>
      </c>
      <c r="K903" t="b">
        <v>0</v>
      </c>
      <c r="L903">
        <v>0</v>
      </c>
      <c r="M903" t="b">
        <v>0</v>
      </c>
      <c r="N903" t="s">
        <v>8278</v>
      </c>
      <c r="O903" s="9">
        <f t="shared" si="84"/>
        <v>0</v>
      </c>
      <c r="P903">
        <f t="shared" si="85"/>
        <v>0</v>
      </c>
      <c r="Q903" t="str">
        <f t="shared" si="86"/>
        <v>music</v>
      </c>
      <c r="R903" t="str">
        <f t="shared" si="89"/>
        <v>jazz</v>
      </c>
      <c r="S903" s="10">
        <f t="shared" si="87"/>
        <v>40291.81150462963</v>
      </c>
      <c r="T903" s="10">
        <f t="shared" si="88"/>
        <v>40337.799305555556</v>
      </c>
    </row>
    <row r="904" spans="1:20" ht="58.3" x14ac:dyDescent="0.4">
      <c r="A904">
        <v>902</v>
      </c>
      <c r="B904" s="3" t="s">
        <v>903</v>
      </c>
      <c r="C904" s="3" t="s">
        <v>5012</v>
      </c>
      <c r="D904">
        <v>30000</v>
      </c>
      <c r="E904">
        <v>90</v>
      </c>
      <c r="F904" t="s">
        <v>8221</v>
      </c>
      <c r="G904" t="s">
        <v>8224</v>
      </c>
      <c r="H904" t="s">
        <v>8246</v>
      </c>
      <c r="I904">
        <v>1409412600</v>
      </c>
      <c r="J904">
        <v>1404947422</v>
      </c>
      <c r="K904" t="b">
        <v>0</v>
      </c>
      <c r="L904">
        <v>3</v>
      </c>
      <c r="M904" t="b">
        <v>0</v>
      </c>
      <c r="N904" t="s">
        <v>8278</v>
      </c>
      <c r="O904" s="9">
        <f t="shared" si="84"/>
        <v>3.0000000000000001E-3</v>
      </c>
      <c r="P904">
        <f t="shared" si="85"/>
        <v>30</v>
      </c>
      <c r="Q904" t="str">
        <f t="shared" si="86"/>
        <v>music</v>
      </c>
      <c r="R904" t="str">
        <f t="shared" si="89"/>
        <v>jazz</v>
      </c>
      <c r="S904" s="10">
        <f t="shared" si="87"/>
        <v>41829.965532407405</v>
      </c>
      <c r="T904" s="10">
        <f t="shared" si="88"/>
        <v>41881.645833333336</v>
      </c>
    </row>
    <row r="905" spans="1:20" ht="43.75" x14ac:dyDescent="0.4">
      <c r="A905">
        <v>903</v>
      </c>
      <c r="B905" s="3" t="s">
        <v>904</v>
      </c>
      <c r="C905" s="3" t="s">
        <v>5013</v>
      </c>
      <c r="D905">
        <v>5000</v>
      </c>
      <c r="E905">
        <v>160</v>
      </c>
      <c r="F905" t="s">
        <v>8221</v>
      </c>
      <c r="G905" t="s">
        <v>8224</v>
      </c>
      <c r="H905" t="s">
        <v>8246</v>
      </c>
      <c r="I905">
        <v>1348367100</v>
      </c>
      <c r="J905">
        <v>1346180780</v>
      </c>
      <c r="K905" t="b">
        <v>0</v>
      </c>
      <c r="L905">
        <v>4</v>
      </c>
      <c r="M905" t="b">
        <v>0</v>
      </c>
      <c r="N905" t="s">
        <v>8278</v>
      </c>
      <c r="O905" s="9">
        <f t="shared" si="84"/>
        <v>3.2000000000000001E-2</v>
      </c>
      <c r="P905">
        <f t="shared" si="85"/>
        <v>40</v>
      </c>
      <c r="Q905" t="str">
        <f t="shared" si="86"/>
        <v>music</v>
      </c>
      <c r="R905" t="str">
        <f t="shared" si="89"/>
        <v>jazz</v>
      </c>
      <c r="S905" s="10">
        <f t="shared" si="87"/>
        <v>41149.796064814815</v>
      </c>
      <c r="T905" s="10">
        <f t="shared" si="88"/>
        <v>41175.100694444445</v>
      </c>
    </row>
    <row r="906" spans="1:20" ht="43.75" x14ac:dyDescent="0.4">
      <c r="A906">
        <v>904</v>
      </c>
      <c r="B906" s="3" t="s">
        <v>905</v>
      </c>
      <c r="C906" s="3" t="s">
        <v>5014</v>
      </c>
      <c r="D906">
        <v>50000</v>
      </c>
      <c r="E906">
        <v>151</v>
      </c>
      <c r="F906" t="s">
        <v>8221</v>
      </c>
      <c r="G906" t="s">
        <v>8224</v>
      </c>
      <c r="H906" t="s">
        <v>8246</v>
      </c>
      <c r="I906">
        <v>1451786137</v>
      </c>
      <c r="J906">
        <v>1449194137</v>
      </c>
      <c r="K906" t="b">
        <v>0</v>
      </c>
      <c r="L906">
        <v>3</v>
      </c>
      <c r="M906" t="b">
        <v>0</v>
      </c>
      <c r="N906" t="s">
        <v>8278</v>
      </c>
      <c r="O906" s="9">
        <f t="shared" si="84"/>
        <v>3.0200000000000001E-3</v>
      </c>
      <c r="P906">
        <f t="shared" si="85"/>
        <v>50.333333333333336</v>
      </c>
      <c r="Q906" t="str">
        <f t="shared" si="86"/>
        <v>music</v>
      </c>
      <c r="R906" t="str">
        <f t="shared" si="89"/>
        <v>jazz</v>
      </c>
      <c r="S906" s="10">
        <f t="shared" si="87"/>
        <v>42342.080289351856</v>
      </c>
      <c r="T906" s="10">
        <f t="shared" si="88"/>
        <v>42372.080289351856</v>
      </c>
    </row>
    <row r="907" spans="1:20" ht="43.75" x14ac:dyDescent="0.4">
      <c r="A907">
        <v>905</v>
      </c>
      <c r="B907" s="3" t="s">
        <v>906</v>
      </c>
      <c r="C907" s="3" t="s">
        <v>5015</v>
      </c>
      <c r="D907">
        <v>6500</v>
      </c>
      <c r="E907">
        <v>196</v>
      </c>
      <c r="F907" t="s">
        <v>8221</v>
      </c>
      <c r="G907" t="s">
        <v>8224</v>
      </c>
      <c r="H907" t="s">
        <v>8246</v>
      </c>
      <c r="I907">
        <v>1295847926</v>
      </c>
      <c r="J907">
        <v>1290663926</v>
      </c>
      <c r="K907" t="b">
        <v>0</v>
      </c>
      <c r="L907">
        <v>6</v>
      </c>
      <c r="M907" t="b">
        <v>0</v>
      </c>
      <c r="N907" t="s">
        <v>8278</v>
      </c>
      <c r="O907" s="9">
        <f t="shared" si="84"/>
        <v>3.0153846153846153E-2</v>
      </c>
      <c r="P907">
        <f t="shared" si="85"/>
        <v>32.666666666666664</v>
      </c>
      <c r="Q907" t="str">
        <f t="shared" si="86"/>
        <v>music</v>
      </c>
      <c r="R907" t="str">
        <f t="shared" si="89"/>
        <v>jazz</v>
      </c>
      <c r="S907" s="10">
        <f t="shared" si="87"/>
        <v>40507.239884259259</v>
      </c>
      <c r="T907" s="10">
        <f t="shared" si="88"/>
        <v>40567.239884259259</v>
      </c>
    </row>
    <row r="908" spans="1:20" ht="29.15" x14ac:dyDescent="0.4">
      <c r="A908">
        <v>906</v>
      </c>
      <c r="B908" s="3" t="s">
        <v>907</v>
      </c>
      <c r="C908" s="3" t="s">
        <v>5016</v>
      </c>
      <c r="D908">
        <v>15000</v>
      </c>
      <c r="E908">
        <v>0</v>
      </c>
      <c r="F908" t="s">
        <v>8221</v>
      </c>
      <c r="G908" t="s">
        <v>8224</v>
      </c>
      <c r="H908" t="s">
        <v>8246</v>
      </c>
      <c r="I908">
        <v>1394681590</v>
      </c>
      <c r="J908">
        <v>1392093190</v>
      </c>
      <c r="K908" t="b">
        <v>0</v>
      </c>
      <c r="L908">
        <v>0</v>
      </c>
      <c r="M908" t="b">
        <v>0</v>
      </c>
      <c r="N908" t="s">
        <v>8278</v>
      </c>
      <c r="O908" s="9">
        <f t="shared" si="84"/>
        <v>0</v>
      </c>
      <c r="P908">
        <f t="shared" si="85"/>
        <v>0</v>
      </c>
      <c r="Q908" t="str">
        <f t="shared" si="86"/>
        <v>music</v>
      </c>
      <c r="R908" t="str">
        <f t="shared" si="89"/>
        <v>jazz</v>
      </c>
      <c r="S908" s="10">
        <f t="shared" si="87"/>
        <v>41681.189699074072</v>
      </c>
      <c r="T908" s="10">
        <f t="shared" si="88"/>
        <v>41711.148032407407</v>
      </c>
    </row>
    <row r="909" spans="1:20" ht="43.75" x14ac:dyDescent="0.4">
      <c r="A909">
        <v>907</v>
      </c>
      <c r="B909" s="3" t="s">
        <v>908</v>
      </c>
      <c r="C909" s="3" t="s">
        <v>5017</v>
      </c>
      <c r="D909">
        <v>2900</v>
      </c>
      <c r="E909">
        <v>0</v>
      </c>
      <c r="F909" t="s">
        <v>8221</v>
      </c>
      <c r="G909" t="s">
        <v>8224</v>
      </c>
      <c r="H909" t="s">
        <v>8246</v>
      </c>
      <c r="I909">
        <v>1315715823</v>
      </c>
      <c r="J909">
        <v>1313123823</v>
      </c>
      <c r="K909" t="b">
        <v>0</v>
      </c>
      <c r="L909">
        <v>0</v>
      </c>
      <c r="M909" t="b">
        <v>0</v>
      </c>
      <c r="N909" t="s">
        <v>8278</v>
      </c>
      <c r="O909" s="9">
        <f t="shared" si="84"/>
        <v>0</v>
      </c>
      <c r="P909">
        <f t="shared" si="85"/>
        <v>0</v>
      </c>
      <c r="Q909" t="str">
        <f t="shared" si="86"/>
        <v>music</v>
      </c>
      <c r="R909" t="str">
        <f t="shared" si="89"/>
        <v>jazz</v>
      </c>
      <c r="S909" s="10">
        <f t="shared" si="87"/>
        <v>40767.192395833335</v>
      </c>
      <c r="T909" s="10">
        <f t="shared" si="88"/>
        <v>40797.192395833335</v>
      </c>
    </row>
    <row r="910" spans="1:20" ht="43.75" x14ac:dyDescent="0.4">
      <c r="A910">
        <v>908</v>
      </c>
      <c r="B910" s="3" t="s">
        <v>909</v>
      </c>
      <c r="C910" s="3" t="s">
        <v>5018</v>
      </c>
      <c r="D910">
        <v>2500</v>
      </c>
      <c r="E910">
        <v>0</v>
      </c>
      <c r="F910" t="s">
        <v>8221</v>
      </c>
      <c r="G910" t="s">
        <v>8224</v>
      </c>
      <c r="H910" t="s">
        <v>8246</v>
      </c>
      <c r="I910">
        <v>1280206740</v>
      </c>
      <c r="J910">
        <v>1276283655</v>
      </c>
      <c r="K910" t="b">
        <v>0</v>
      </c>
      <c r="L910">
        <v>0</v>
      </c>
      <c r="M910" t="b">
        <v>0</v>
      </c>
      <c r="N910" t="s">
        <v>8278</v>
      </c>
      <c r="O910" s="9">
        <f t="shared" si="84"/>
        <v>0</v>
      </c>
      <c r="P910">
        <f t="shared" si="85"/>
        <v>0</v>
      </c>
      <c r="Q910" t="str">
        <f t="shared" si="86"/>
        <v>music</v>
      </c>
      <c r="R910" t="str">
        <f t="shared" si="89"/>
        <v>jazz</v>
      </c>
      <c r="S910" s="10">
        <f t="shared" si="87"/>
        <v>40340.801562499997</v>
      </c>
      <c r="T910" s="10">
        <f t="shared" si="88"/>
        <v>40386.207638888889</v>
      </c>
    </row>
    <row r="911" spans="1:20" ht="58.3" x14ac:dyDescent="0.4">
      <c r="A911">
        <v>909</v>
      </c>
      <c r="B911" s="3" t="s">
        <v>910</v>
      </c>
      <c r="C911" s="3" t="s">
        <v>5019</v>
      </c>
      <c r="D911">
        <v>16000</v>
      </c>
      <c r="E911">
        <v>520</v>
      </c>
      <c r="F911" t="s">
        <v>8221</v>
      </c>
      <c r="G911" t="s">
        <v>8224</v>
      </c>
      <c r="H911" t="s">
        <v>8246</v>
      </c>
      <c r="I911">
        <v>1343016000</v>
      </c>
      <c r="J911">
        <v>1340296440</v>
      </c>
      <c r="K911" t="b">
        <v>0</v>
      </c>
      <c r="L911">
        <v>8</v>
      </c>
      <c r="M911" t="b">
        <v>0</v>
      </c>
      <c r="N911" t="s">
        <v>8278</v>
      </c>
      <c r="O911" s="9">
        <f t="shared" si="84"/>
        <v>3.2500000000000001E-2</v>
      </c>
      <c r="P911">
        <f t="shared" si="85"/>
        <v>65</v>
      </c>
      <c r="Q911" t="str">
        <f t="shared" si="86"/>
        <v>music</v>
      </c>
      <c r="R911" t="str">
        <f t="shared" si="89"/>
        <v>jazz</v>
      </c>
      <c r="S911" s="10">
        <f t="shared" si="87"/>
        <v>41081.69027777778</v>
      </c>
      <c r="T911" s="10">
        <f t="shared" si="88"/>
        <v>41113.166666666664</v>
      </c>
    </row>
    <row r="912" spans="1:20" ht="43.75" x14ac:dyDescent="0.4">
      <c r="A912">
        <v>910</v>
      </c>
      <c r="B912" s="3" t="s">
        <v>911</v>
      </c>
      <c r="C912" s="3" t="s">
        <v>5020</v>
      </c>
      <c r="D912">
        <v>550</v>
      </c>
      <c r="E912">
        <v>123</v>
      </c>
      <c r="F912" t="s">
        <v>8221</v>
      </c>
      <c r="G912" t="s">
        <v>8225</v>
      </c>
      <c r="H912" t="s">
        <v>8247</v>
      </c>
      <c r="I912">
        <v>1488546319</v>
      </c>
      <c r="J912">
        <v>1483362319</v>
      </c>
      <c r="K912" t="b">
        <v>0</v>
      </c>
      <c r="L912">
        <v>5</v>
      </c>
      <c r="M912" t="b">
        <v>0</v>
      </c>
      <c r="N912" t="s">
        <v>8278</v>
      </c>
      <c r="O912" s="9">
        <f t="shared" si="84"/>
        <v>0.22363636363636363</v>
      </c>
      <c r="P912">
        <f t="shared" si="85"/>
        <v>24.6</v>
      </c>
      <c r="Q912" t="str">
        <f t="shared" si="86"/>
        <v>music</v>
      </c>
      <c r="R912" t="str">
        <f t="shared" si="89"/>
        <v>jazz</v>
      </c>
      <c r="S912" s="10">
        <f t="shared" si="87"/>
        <v>42737.545358796298</v>
      </c>
      <c r="T912" s="10">
        <f t="shared" si="88"/>
        <v>42797.545358796298</v>
      </c>
    </row>
    <row r="913" spans="1:20" ht="43.75" x14ac:dyDescent="0.4">
      <c r="A913">
        <v>911</v>
      </c>
      <c r="B913" s="3" t="s">
        <v>912</v>
      </c>
      <c r="C913" s="3" t="s">
        <v>5021</v>
      </c>
      <c r="D913">
        <v>100000</v>
      </c>
      <c r="E913">
        <v>0</v>
      </c>
      <c r="F913" t="s">
        <v>8221</v>
      </c>
      <c r="G913" t="s">
        <v>8224</v>
      </c>
      <c r="H913" t="s">
        <v>8246</v>
      </c>
      <c r="I913">
        <v>1390522045</v>
      </c>
      <c r="J913">
        <v>1388707645</v>
      </c>
      <c r="K913" t="b">
        <v>0</v>
      </c>
      <c r="L913">
        <v>0</v>
      </c>
      <c r="M913" t="b">
        <v>0</v>
      </c>
      <c r="N913" t="s">
        <v>8278</v>
      </c>
      <c r="O913" s="9">
        <f t="shared" si="84"/>
        <v>0</v>
      </c>
      <c r="P913">
        <f t="shared" si="85"/>
        <v>0</v>
      </c>
      <c r="Q913" t="str">
        <f t="shared" si="86"/>
        <v>music</v>
      </c>
      <c r="R913" t="str">
        <f t="shared" si="89"/>
        <v>jazz</v>
      </c>
      <c r="S913" s="10">
        <f t="shared" si="87"/>
        <v>41642.005150462966</v>
      </c>
      <c r="T913" s="10">
        <f t="shared" si="88"/>
        <v>41663.005150462966</v>
      </c>
    </row>
    <row r="914" spans="1:20" ht="43.75" x14ac:dyDescent="0.4">
      <c r="A914">
        <v>912</v>
      </c>
      <c r="B914" s="3" t="s">
        <v>913</v>
      </c>
      <c r="C914" s="3" t="s">
        <v>5022</v>
      </c>
      <c r="D914">
        <v>3500</v>
      </c>
      <c r="E914">
        <v>30</v>
      </c>
      <c r="F914" t="s">
        <v>8221</v>
      </c>
      <c r="G914" t="s">
        <v>8224</v>
      </c>
      <c r="H914" t="s">
        <v>8246</v>
      </c>
      <c r="I914">
        <v>1355197047</v>
      </c>
      <c r="J914">
        <v>1350009447</v>
      </c>
      <c r="K914" t="b">
        <v>0</v>
      </c>
      <c r="L914">
        <v>2</v>
      </c>
      <c r="M914" t="b">
        <v>0</v>
      </c>
      <c r="N914" t="s">
        <v>8278</v>
      </c>
      <c r="O914" s="9">
        <f t="shared" si="84"/>
        <v>8.5714285714285719E-3</v>
      </c>
      <c r="P914">
        <f t="shared" si="85"/>
        <v>15</v>
      </c>
      <c r="Q914" t="str">
        <f t="shared" si="86"/>
        <v>music</v>
      </c>
      <c r="R914" t="str">
        <f t="shared" si="89"/>
        <v>jazz</v>
      </c>
      <c r="S914" s="10">
        <f t="shared" si="87"/>
        <v>41194.109340277777</v>
      </c>
      <c r="T914" s="10">
        <f t="shared" si="88"/>
        <v>41254.151006944441</v>
      </c>
    </row>
    <row r="915" spans="1:20" ht="43.75" x14ac:dyDescent="0.4">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9">
        <f t="shared" si="84"/>
        <v>6.6066666666666662E-2</v>
      </c>
      <c r="P915">
        <f t="shared" si="85"/>
        <v>82.583333333333329</v>
      </c>
      <c r="Q915" t="str">
        <f t="shared" si="86"/>
        <v>music</v>
      </c>
      <c r="R915" t="str">
        <f t="shared" si="89"/>
        <v>jazz</v>
      </c>
      <c r="S915" s="10">
        <f t="shared" si="87"/>
        <v>41004.139108796298</v>
      </c>
      <c r="T915" s="10">
        <f t="shared" si="88"/>
        <v>41034.139108796298</v>
      </c>
    </row>
    <row r="916" spans="1:20" ht="43.75" x14ac:dyDescent="0.4">
      <c r="A916">
        <v>914</v>
      </c>
      <c r="B916" s="3" t="s">
        <v>915</v>
      </c>
      <c r="C916" s="3" t="s">
        <v>5024</v>
      </c>
      <c r="D916">
        <v>1500</v>
      </c>
      <c r="E916">
        <v>0</v>
      </c>
      <c r="F916" t="s">
        <v>8221</v>
      </c>
      <c r="G916" t="s">
        <v>8224</v>
      </c>
      <c r="H916" t="s">
        <v>8246</v>
      </c>
      <c r="I916">
        <v>1345918747</v>
      </c>
      <c r="J916">
        <v>1343326747</v>
      </c>
      <c r="K916" t="b">
        <v>0</v>
      </c>
      <c r="L916">
        <v>0</v>
      </c>
      <c r="M916" t="b">
        <v>0</v>
      </c>
      <c r="N916" t="s">
        <v>8278</v>
      </c>
      <c r="O916" s="9">
        <f t="shared" si="84"/>
        <v>0</v>
      </c>
      <c r="P916">
        <f t="shared" si="85"/>
        <v>0</v>
      </c>
      <c r="Q916" t="str">
        <f t="shared" si="86"/>
        <v>music</v>
      </c>
      <c r="R916" t="str">
        <f t="shared" si="89"/>
        <v>jazz</v>
      </c>
      <c r="S916" s="10">
        <f t="shared" si="87"/>
        <v>41116.763275462967</v>
      </c>
      <c r="T916" s="10">
        <f t="shared" si="88"/>
        <v>41146.763275462967</v>
      </c>
    </row>
    <row r="917" spans="1:20" ht="43.75" x14ac:dyDescent="0.4">
      <c r="A917">
        <v>915</v>
      </c>
      <c r="B917" s="3" t="s">
        <v>916</v>
      </c>
      <c r="C917" s="3" t="s">
        <v>5025</v>
      </c>
      <c r="D917">
        <v>6500</v>
      </c>
      <c r="E917">
        <v>375</v>
      </c>
      <c r="F917" t="s">
        <v>8221</v>
      </c>
      <c r="G917" t="s">
        <v>8224</v>
      </c>
      <c r="H917" t="s">
        <v>8246</v>
      </c>
      <c r="I917">
        <v>1330577940</v>
      </c>
      <c r="J917">
        <v>1327853914</v>
      </c>
      <c r="K917" t="b">
        <v>0</v>
      </c>
      <c r="L917">
        <v>9</v>
      </c>
      <c r="M917" t="b">
        <v>0</v>
      </c>
      <c r="N917" t="s">
        <v>8278</v>
      </c>
      <c r="O917" s="9">
        <f t="shared" si="84"/>
        <v>5.7692307692307696E-2</v>
      </c>
      <c r="P917">
        <f t="shared" si="85"/>
        <v>41.666666666666664</v>
      </c>
      <c r="Q917" t="str">
        <f t="shared" si="86"/>
        <v>music</v>
      </c>
      <c r="R917" t="str">
        <f t="shared" si="89"/>
        <v>jazz</v>
      </c>
      <c r="S917" s="10">
        <f t="shared" si="87"/>
        <v>40937.679560185185</v>
      </c>
      <c r="T917" s="10">
        <f t="shared" si="88"/>
        <v>40969.207638888889</v>
      </c>
    </row>
    <row r="918" spans="1:20" ht="43.75" x14ac:dyDescent="0.4">
      <c r="A918">
        <v>916</v>
      </c>
      <c r="B918" s="3" t="s">
        <v>917</v>
      </c>
      <c r="C918" s="3" t="s">
        <v>5026</v>
      </c>
      <c r="D918">
        <v>3300</v>
      </c>
      <c r="E918">
        <v>0</v>
      </c>
      <c r="F918" t="s">
        <v>8221</v>
      </c>
      <c r="G918" t="s">
        <v>8224</v>
      </c>
      <c r="H918" t="s">
        <v>8246</v>
      </c>
      <c r="I918">
        <v>1287723600</v>
      </c>
      <c r="J918">
        <v>1284409734</v>
      </c>
      <c r="K918" t="b">
        <v>0</v>
      </c>
      <c r="L918">
        <v>0</v>
      </c>
      <c r="M918" t="b">
        <v>0</v>
      </c>
      <c r="N918" t="s">
        <v>8278</v>
      </c>
      <c r="O918" s="9">
        <f t="shared" si="84"/>
        <v>0</v>
      </c>
      <c r="P918">
        <f t="shared" si="85"/>
        <v>0</v>
      </c>
      <c r="Q918" t="str">
        <f t="shared" si="86"/>
        <v>music</v>
      </c>
      <c r="R918" t="str">
        <f t="shared" si="89"/>
        <v>jazz</v>
      </c>
      <c r="S918" s="10">
        <f t="shared" si="87"/>
        <v>40434.853402777779</v>
      </c>
      <c r="T918" s="10">
        <f t="shared" si="88"/>
        <v>40473.208333333336</v>
      </c>
    </row>
    <row r="919" spans="1:20" ht="43.75" x14ac:dyDescent="0.4">
      <c r="A919">
        <v>917</v>
      </c>
      <c r="B919" s="3" t="s">
        <v>918</v>
      </c>
      <c r="C919" s="3" t="s">
        <v>5027</v>
      </c>
      <c r="D919">
        <v>5000</v>
      </c>
      <c r="E919">
        <v>30</v>
      </c>
      <c r="F919" t="s">
        <v>8221</v>
      </c>
      <c r="G919" t="s">
        <v>8224</v>
      </c>
      <c r="H919" t="s">
        <v>8246</v>
      </c>
      <c r="I919">
        <v>1405305000</v>
      </c>
      <c r="J919">
        <v>1402612730</v>
      </c>
      <c r="K919" t="b">
        <v>0</v>
      </c>
      <c r="L919">
        <v>1</v>
      </c>
      <c r="M919" t="b">
        <v>0</v>
      </c>
      <c r="N919" t="s">
        <v>8278</v>
      </c>
      <c r="O919" s="9">
        <f t="shared" si="84"/>
        <v>6.0000000000000001E-3</v>
      </c>
      <c r="P919">
        <f t="shared" si="85"/>
        <v>30</v>
      </c>
      <c r="Q919" t="str">
        <f t="shared" si="86"/>
        <v>music</v>
      </c>
      <c r="R919" t="str">
        <f t="shared" si="89"/>
        <v>jazz</v>
      </c>
      <c r="S919" s="10">
        <f t="shared" si="87"/>
        <v>41802.94363425926</v>
      </c>
      <c r="T919" s="10">
        <f t="shared" si="88"/>
        <v>41834.104166666664</v>
      </c>
    </row>
    <row r="920" spans="1:20" ht="58.3" x14ac:dyDescent="0.4">
      <c r="A920">
        <v>918</v>
      </c>
      <c r="B920" s="3" t="s">
        <v>919</v>
      </c>
      <c r="C920" s="3" t="s">
        <v>5028</v>
      </c>
      <c r="D920">
        <v>3900</v>
      </c>
      <c r="E920">
        <v>196</v>
      </c>
      <c r="F920" t="s">
        <v>8221</v>
      </c>
      <c r="G920" t="s">
        <v>8225</v>
      </c>
      <c r="H920" t="s">
        <v>8247</v>
      </c>
      <c r="I920">
        <v>1417474761</v>
      </c>
      <c r="J920">
        <v>1414879161</v>
      </c>
      <c r="K920" t="b">
        <v>0</v>
      </c>
      <c r="L920">
        <v>10</v>
      </c>
      <c r="M920" t="b">
        <v>0</v>
      </c>
      <c r="N920" t="s">
        <v>8278</v>
      </c>
      <c r="O920" s="9">
        <f t="shared" si="84"/>
        <v>5.0256410256410255E-2</v>
      </c>
      <c r="P920">
        <f t="shared" si="85"/>
        <v>19.600000000000001</v>
      </c>
      <c r="Q920" t="str">
        <f t="shared" si="86"/>
        <v>music</v>
      </c>
      <c r="R920" t="str">
        <f t="shared" si="89"/>
        <v>jazz</v>
      </c>
      <c r="S920" s="10">
        <f t="shared" si="87"/>
        <v>41944.916215277779</v>
      </c>
      <c r="T920" s="10">
        <f t="shared" si="88"/>
        <v>41974.957881944443</v>
      </c>
    </row>
    <row r="921" spans="1:20" x14ac:dyDescent="0.4">
      <c r="A921">
        <v>919</v>
      </c>
      <c r="B921" s="3" t="s">
        <v>920</v>
      </c>
      <c r="C921" s="3" t="s">
        <v>5029</v>
      </c>
      <c r="D921">
        <v>20000</v>
      </c>
      <c r="E921">
        <v>100</v>
      </c>
      <c r="F921" t="s">
        <v>8221</v>
      </c>
      <c r="G921" t="s">
        <v>8224</v>
      </c>
      <c r="H921" t="s">
        <v>8246</v>
      </c>
      <c r="I921">
        <v>1355930645</v>
      </c>
      <c r="J921">
        <v>1352906645</v>
      </c>
      <c r="K921" t="b">
        <v>0</v>
      </c>
      <c r="L921">
        <v>1</v>
      </c>
      <c r="M921" t="b">
        <v>0</v>
      </c>
      <c r="N921" t="s">
        <v>8278</v>
      </c>
      <c r="O921" s="9">
        <f t="shared" si="84"/>
        <v>5.0000000000000001E-3</v>
      </c>
      <c r="P921">
        <f t="shared" si="85"/>
        <v>100</v>
      </c>
      <c r="Q921" t="str">
        <f t="shared" si="86"/>
        <v>music</v>
      </c>
      <c r="R921" t="str">
        <f t="shared" si="89"/>
        <v>jazz</v>
      </c>
      <c r="S921" s="10">
        <f t="shared" si="87"/>
        <v>41227.641724537039</v>
      </c>
      <c r="T921" s="10">
        <f t="shared" si="88"/>
        <v>41262.641724537039</v>
      </c>
    </row>
    <row r="922" spans="1:20" ht="43.75" x14ac:dyDescent="0.4">
      <c r="A922">
        <v>920</v>
      </c>
      <c r="B922" s="3" t="s">
        <v>921</v>
      </c>
      <c r="C922" s="3" t="s">
        <v>5030</v>
      </c>
      <c r="D922">
        <v>5500</v>
      </c>
      <c r="E922">
        <v>0</v>
      </c>
      <c r="F922" t="s">
        <v>8221</v>
      </c>
      <c r="G922" t="s">
        <v>8224</v>
      </c>
      <c r="H922" t="s">
        <v>8246</v>
      </c>
      <c r="I922">
        <v>1384448822</v>
      </c>
      <c r="J922">
        <v>1381853222</v>
      </c>
      <c r="K922" t="b">
        <v>0</v>
      </c>
      <c r="L922">
        <v>0</v>
      </c>
      <c r="M922" t="b">
        <v>0</v>
      </c>
      <c r="N922" t="s">
        <v>8278</v>
      </c>
      <c r="O922" s="9">
        <f t="shared" si="84"/>
        <v>0</v>
      </c>
      <c r="P922">
        <f t="shared" si="85"/>
        <v>0</v>
      </c>
      <c r="Q922" t="str">
        <f t="shared" si="86"/>
        <v>music</v>
      </c>
      <c r="R922" t="str">
        <f t="shared" si="89"/>
        <v>jazz</v>
      </c>
      <c r="S922" s="10">
        <f t="shared" si="87"/>
        <v>41562.67155092593</v>
      </c>
      <c r="T922" s="10">
        <f t="shared" si="88"/>
        <v>41592.713217592594</v>
      </c>
    </row>
    <row r="923" spans="1:20" ht="43.75" x14ac:dyDescent="0.4">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9">
        <f t="shared" si="84"/>
        <v>0.309</v>
      </c>
      <c r="P923">
        <f t="shared" si="85"/>
        <v>231.75</v>
      </c>
      <c r="Q923" t="str">
        <f t="shared" si="86"/>
        <v>music</v>
      </c>
      <c r="R923" t="str">
        <f t="shared" si="89"/>
        <v>jazz</v>
      </c>
      <c r="S923" s="10">
        <f t="shared" si="87"/>
        <v>40847.171018518515</v>
      </c>
      <c r="T923" s="10">
        <f t="shared" si="88"/>
        <v>40889.212685185186</v>
      </c>
    </row>
    <row r="924" spans="1:20" ht="43.75" x14ac:dyDescent="0.4">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9">
        <f t="shared" si="84"/>
        <v>0.21037037037037037</v>
      </c>
      <c r="P924">
        <f t="shared" si="85"/>
        <v>189.33333333333334</v>
      </c>
      <c r="Q924" t="str">
        <f t="shared" si="86"/>
        <v>music</v>
      </c>
      <c r="R924" t="str">
        <f t="shared" si="89"/>
        <v>jazz</v>
      </c>
      <c r="S924" s="10">
        <f t="shared" si="87"/>
        <v>41878.530011574076</v>
      </c>
      <c r="T924" s="10">
        <f t="shared" si="88"/>
        <v>41913.530011574076</v>
      </c>
    </row>
    <row r="925" spans="1:20" ht="43.75" x14ac:dyDescent="0.4">
      <c r="A925">
        <v>923</v>
      </c>
      <c r="B925" s="3" t="s">
        <v>924</v>
      </c>
      <c r="C925" s="3" t="s">
        <v>5033</v>
      </c>
      <c r="D925">
        <v>15000</v>
      </c>
      <c r="E925">
        <v>330</v>
      </c>
      <c r="F925" t="s">
        <v>8221</v>
      </c>
      <c r="G925" t="s">
        <v>8224</v>
      </c>
      <c r="H925" t="s">
        <v>8246</v>
      </c>
      <c r="I925">
        <v>1416614523</v>
      </c>
      <c r="J925">
        <v>1414018923</v>
      </c>
      <c r="K925" t="b">
        <v>0</v>
      </c>
      <c r="L925">
        <v>6</v>
      </c>
      <c r="M925" t="b">
        <v>0</v>
      </c>
      <c r="N925" t="s">
        <v>8278</v>
      </c>
      <c r="O925" s="9">
        <f t="shared" si="84"/>
        <v>2.1999999999999999E-2</v>
      </c>
      <c r="P925">
        <f t="shared" si="85"/>
        <v>55</v>
      </c>
      <c r="Q925" t="str">
        <f t="shared" si="86"/>
        <v>music</v>
      </c>
      <c r="R925" t="str">
        <f t="shared" si="89"/>
        <v>jazz</v>
      </c>
      <c r="S925" s="10">
        <f t="shared" si="87"/>
        <v>41934.959756944445</v>
      </c>
      <c r="T925" s="10">
        <f t="shared" si="88"/>
        <v>41965.001423611116</v>
      </c>
    </row>
    <row r="926" spans="1:20" ht="43.75" x14ac:dyDescent="0.4">
      <c r="A926">
        <v>924</v>
      </c>
      <c r="B926" s="3" t="s">
        <v>925</v>
      </c>
      <c r="C926" s="3" t="s">
        <v>5034</v>
      </c>
      <c r="D926">
        <v>3000</v>
      </c>
      <c r="E926">
        <v>327</v>
      </c>
      <c r="F926" t="s">
        <v>8221</v>
      </c>
      <c r="G926" t="s">
        <v>8224</v>
      </c>
      <c r="H926" t="s">
        <v>8246</v>
      </c>
      <c r="I926">
        <v>1360795069</v>
      </c>
      <c r="J926">
        <v>1358203069</v>
      </c>
      <c r="K926" t="b">
        <v>0</v>
      </c>
      <c r="L926">
        <v>15</v>
      </c>
      <c r="M926" t="b">
        <v>0</v>
      </c>
      <c r="N926" t="s">
        <v>8278</v>
      </c>
      <c r="O926" s="9">
        <f t="shared" si="84"/>
        <v>0.109</v>
      </c>
      <c r="P926">
        <f t="shared" si="85"/>
        <v>21.8</v>
      </c>
      <c r="Q926" t="str">
        <f t="shared" si="86"/>
        <v>music</v>
      </c>
      <c r="R926" t="str">
        <f t="shared" si="89"/>
        <v>jazz</v>
      </c>
      <c r="S926" s="10">
        <f t="shared" si="87"/>
        <v>41288.942928240744</v>
      </c>
      <c r="T926" s="10">
        <f t="shared" si="88"/>
        <v>41318.942928240744</v>
      </c>
    </row>
    <row r="927" spans="1:20" ht="43.75" x14ac:dyDescent="0.4">
      <c r="A927">
        <v>925</v>
      </c>
      <c r="B927" s="3" t="s">
        <v>926</v>
      </c>
      <c r="C927" s="3" t="s">
        <v>5035</v>
      </c>
      <c r="D927">
        <v>6000</v>
      </c>
      <c r="E927">
        <v>160</v>
      </c>
      <c r="F927" t="s">
        <v>8221</v>
      </c>
      <c r="G927" t="s">
        <v>8224</v>
      </c>
      <c r="H927" t="s">
        <v>8246</v>
      </c>
      <c r="I927">
        <v>1385590111</v>
      </c>
      <c r="J927">
        <v>1382994511</v>
      </c>
      <c r="K927" t="b">
        <v>0</v>
      </c>
      <c r="L927">
        <v>5</v>
      </c>
      <c r="M927" t="b">
        <v>0</v>
      </c>
      <c r="N927" t="s">
        <v>8278</v>
      </c>
      <c r="O927" s="9">
        <f t="shared" si="84"/>
        <v>2.6666666666666668E-2</v>
      </c>
      <c r="P927">
        <f t="shared" si="85"/>
        <v>32</v>
      </c>
      <c r="Q927" t="str">
        <f t="shared" si="86"/>
        <v>music</v>
      </c>
      <c r="R927" t="str">
        <f t="shared" si="89"/>
        <v>jazz</v>
      </c>
      <c r="S927" s="10">
        <f t="shared" si="87"/>
        <v>41575.880914351852</v>
      </c>
      <c r="T927" s="10">
        <f t="shared" si="88"/>
        <v>41605.922581018516</v>
      </c>
    </row>
    <row r="928" spans="1:20" ht="58.3" x14ac:dyDescent="0.4">
      <c r="A928">
        <v>926</v>
      </c>
      <c r="B928" s="3" t="s">
        <v>927</v>
      </c>
      <c r="C928" s="3" t="s">
        <v>5036</v>
      </c>
      <c r="D928">
        <v>7000</v>
      </c>
      <c r="E928">
        <v>0</v>
      </c>
      <c r="F928" t="s">
        <v>8221</v>
      </c>
      <c r="G928" t="s">
        <v>8224</v>
      </c>
      <c r="H928" t="s">
        <v>8246</v>
      </c>
      <c r="I928">
        <v>1278628800</v>
      </c>
      <c r="J928">
        <v>1276043330</v>
      </c>
      <c r="K928" t="b">
        <v>0</v>
      </c>
      <c r="L928">
        <v>0</v>
      </c>
      <c r="M928" t="b">
        <v>0</v>
      </c>
      <c r="N928" t="s">
        <v>8278</v>
      </c>
      <c r="O928" s="9">
        <f t="shared" si="84"/>
        <v>0</v>
      </c>
      <c r="P928">
        <f t="shared" si="85"/>
        <v>0</v>
      </c>
      <c r="Q928" t="str">
        <f t="shared" si="86"/>
        <v>music</v>
      </c>
      <c r="R928" t="str">
        <f t="shared" si="89"/>
        <v>jazz</v>
      </c>
      <c r="S928" s="10">
        <f t="shared" si="87"/>
        <v>40338.02002314815</v>
      </c>
      <c r="T928" s="10">
        <f t="shared" si="88"/>
        <v>40367.944444444445</v>
      </c>
    </row>
    <row r="929" spans="1:20" ht="29.15" x14ac:dyDescent="0.4">
      <c r="A929">
        <v>927</v>
      </c>
      <c r="B929" s="3" t="s">
        <v>928</v>
      </c>
      <c r="C929" s="3" t="s">
        <v>5037</v>
      </c>
      <c r="D929">
        <v>20000</v>
      </c>
      <c r="E929">
        <v>0</v>
      </c>
      <c r="F929" t="s">
        <v>8221</v>
      </c>
      <c r="G929" t="s">
        <v>8224</v>
      </c>
      <c r="H929" t="s">
        <v>8246</v>
      </c>
      <c r="I929">
        <v>1337024695</v>
      </c>
      <c r="J929">
        <v>1334432695</v>
      </c>
      <c r="K929" t="b">
        <v>0</v>
      </c>
      <c r="L929">
        <v>0</v>
      </c>
      <c r="M929" t="b">
        <v>0</v>
      </c>
      <c r="N929" t="s">
        <v>8278</v>
      </c>
      <c r="O929" s="9">
        <f t="shared" si="84"/>
        <v>0</v>
      </c>
      <c r="P929">
        <f t="shared" si="85"/>
        <v>0</v>
      </c>
      <c r="Q929" t="str">
        <f t="shared" si="86"/>
        <v>music</v>
      </c>
      <c r="R929" t="str">
        <f t="shared" si="89"/>
        <v>jazz</v>
      </c>
      <c r="S929" s="10">
        <f t="shared" si="87"/>
        <v>41013.822858796295</v>
      </c>
      <c r="T929" s="10">
        <f t="shared" si="88"/>
        <v>41043.822858796295</v>
      </c>
    </row>
    <row r="930" spans="1:20" ht="43.75" x14ac:dyDescent="0.4">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9">
        <f t="shared" si="84"/>
        <v>0.10862068965517241</v>
      </c>
      <c r="P930">
        <f t="shared" si="85"/>
        <v>56.25</v>
      </c>
      <c r="Q930" t="str">
        <f t="shared" si="86"/>
        <v>music</v>
      </c>
      <c r="R930" t="str">
        <f t="shared" si="89"/>
        <v>jazz</v>
      </c>
      <c r="S930" s="10">
        <f t="shared" si="87"/>
        <v>41180.86241898148</v>
      </c>
      <c r="T930" s="10">
        <f t="shared" si="88"/>
        <v>41231</v>
      </c>
    </row>
    <row r="931" spans="1:20" ht="43.75" x14ac:dyDescent="0.4">
      <c r="A931">
        <v>929</v>
      </c>
      <c r="B931" s="3" t="s">
        <v>930</v>
      </c>
      <c r="C931" s="3" t="s">
        <v>5039</v>
      </c>
      <c r="D931">
        <v>500</v>
      </c>
      <c r="E931">
        <v>0</v>
      </c>
      <c r="F931" t="s">
        <v>8221</v>
      </c>
      <c r="G931" t="s">
        <v>8224</v>
      </c>
      <c r="H931" t="s">
        <v>8246</v>
      </c>
      <c r="I931">
        <v>1333946569</v>
      </c>
      <c r="J931">
        <v>1331358169</v>
      </c>
      <c r="K931" t="b">
        <v>0</v>
      </c>
      <c r="L931">
        <v>0</v>
      </c>
      <c r="M931" t="b">
        <v>0</v>
      </c>
      <c r="N931" t="s">
        <v>8278</v>
      </c>
      <c r="O931" s="9">
        <f t="shared" si="84"/>
        <v>0</v>
      </c>
      <c r="P931">
        <f t="shared" si="85"/>
        <v>0</v>
      </c>
      <c r="Q931" t="str">
        <f t="shared" si="86"/>
        <v>music</v>
      </c>
      <c r="R931" t="str">
        <f t="shared" si="89"/>
        <v>jazz</v>
      </c>
      <c r="S931" s="10">
        <f t="shared" si="87"/>
        <v>40978.238067129627</v>
      </c>
      <c r="T931" s="10">
        <f t="shared" si="88"/>
        <v>41008.196400462963</v>
      </c>
    </row>
    <row r="932" spans="1:20" ht="58.3" x14ac:dyDescent="0.4">
      <c r="A932">
        <v>930</v>
      </c>
      <c r="B932" s="3" t="s">
        <v>931</v>
      </c>
      <c r="C932" s="3" t="s">
        <v>5040</v>
      </c>
      <c r="D932">
        <v>900</v>
      </c>
      <c r="E932">
        <v>345</v>
      </c>
      <c r="F932" t="s">
        <v>8221</v>
      </c>
      <c r="G932" t="s">
        <v>8224</v>
      </c>
      <c r="H932" t="s">
        <v>8246</v>
      </c>
      <c r="I932">
        <v>1277501520</v>
      </c>
      <c r="J932">
        <v>1273874306</v>
      </c>
      <c r="K932" t="b">
        <v>0</v>
      </c>
      <c r="L932">
        <v>5</v>
      </c>
      <c r="M932" t="b">
        <v>0</v>
      </c>
      <c r="N932" t="s">
        <v>8278</v>
      </c>
      <c r="O932" s="9">
        <f t="shared" si="84"/>
        <v>0.38333333333333336</v>
      </c>
      <c r="P932">
        <f t="shared" si="85"/>
        <v>69</v>
      </c>
      <c r="Q932" t="str">
        <f t="shared" si="86"/>
        <v>music</v>
      </c>
      <c r="R932" t="str">
        <f t="shared" si="89"/>
        <v>jazz</v>
      </c>
      <c r="S932" s="10">
        <f t="shared" si="87"/>
        <v>40312.915578703702</v>
      </c>
      <c r="T932" s="10">
        <f t="shared" si="88"/>
        <v>40354.897222222222</v>
      </c>
    </row>
    <row r="933" spans="1:20" ht="43.75" x14ac:dyDescent="0.4">
      <c r="A933">
        <v>931</v>
      </c>
      <c r="B933" s="3" t="s">
        <v>932</v>
      </c>
      <c r="C933" s="3" t="s">
        <v>5041</v>
      </c>
      <c r="D933">
        <v>2000</v>
      </c>
      <c r="E933">
        <v>131</v>
      </c>
      <c r="F933" t="s">
        <v>8221</v>
      </c>
      <c r="G933" t="s">
        <v>8225</v>
      </c>
      <c r="H933" t="s">
        <v>8247</v>
      </c>
      <c r="I933">
        <v>1395007200</v>
      </c>
      <c r="J933">
        <v>1392021502</v>
      </c>
      <c r="K933" t="b">
        <v>0</v>
      </c>
      <c r="L933">
        <v>7</v>
      </c>
      <c r="M933" t="b">
        <v>0</v>
      </c>
      <c r="N933" t="s">
        <v>8278</v>
      </c>
      <c r="O933" s="9">
        <f t="shared" si="84"/>
        <v>6.5500000000000003E-2</v>
      </c>
      <c r="P933">
        <f t="shared" si="85"/>
        <v>18.714285714285715</v>
      </c>
      <c r="Q933" t="str">
        <f t="shared" si="86"/>
        <v>music</v>
      </c>
      <c r="R933" t="str">
        <f t="shared" si="89"/>
        <v>jazz</v>
      </c>
      <c r="S933" s="10">
        <f t="shared" si="87"/>
        <v>41680.359976851854</v>
      </c>
      <c r="T933" s="10">
        <f t="shared" si="88"/>
        <v>41714.916666666664</v>
      </c>
    </row>
    <row r="934" spans="1:20" ht="29.15" x14ac:dyDescent="0.4">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9">
        <f t="shared" si="84"/>
        <v>0.14536842105263159</v>
      </c>
      <c r="P934">
        <f t="shared" si="85"/>
        <v>46.033333333333331</v>
      </c>
      <c r="Q934" t="str">
        <f t="shared" si="86"/>
        <v>music</v>
      </c>
      <c r="R934" t="str">
        <f t="shared" si="89"/>
        <v>jazz</v>
      </c>
      <c r="S934" s="10">
        <f t="shared" si="87"/>
        <v>41310.969270833331</v>
      </c>
      <c r="T934" s="10">
        <f t="shared" si="88"/>
        <v>41355.927604166667</v>
      </c>
    </row>
    <row r="935" spans="1:20" ht="43.75" x14ac:dyDescent="0.4">
      <c r="A935">
        <v>933</v>
      </c>
      <c r="B935" s="3" t="s">
        <v>934</v>
      </c>
      <c r="C935" s="3" t="s">
        <v>5043</v>
      </c>
      <c r="D935">
        <v>2000</v>
      </c>
      <c r="E935">
        <v>120</v>
      </c>
      <c r="F935" t="s">
        <v>8221</v>
      </c>
      <c r="G935" t="s">
        <v>8224</v>
      </c>
      <c r="H935" t="s">
        <v>8246</v>
      </c>
      <c r="I935">
        <v>1399867409</v>
      </c>
      <c r="J935">
        <v>1394683409</v>
      </c>
      <c r="K935" t="b">
        <v>0</v>
      </c>
      <c r="L935">
        <v>2</v>
      </c>
      <c r="M935" t="b">
        <v>0</v>
      </c>
      <c r="N935" t="s">
        <v>8278</v>
      </c>
      <c r="O935" s="9">
        <f t="shared" si="84"/>
        <v>0.06</v>
      </c>
      <c r="P935">
        <f t="shared" si="85"/>
        <v>60</v>
      </c>
      <c r="Q935" t="str">
        <f t="shared" si="86"/>
        <v>music</v>
      </c>
      <c r="R935" t="str">
        <f t="shared" si="89"/>
        <v>jazz</v>
      </c>
      <c r="S935" s="10">
        <f t="shared" si="87"/>
        <v>41711.169085648151</v>
      </c>
      <c r="T935" s="10">
        <f t="shared" si="88"/>
        <v>41771.169085648151</v>
      </c>
    </row>
    <row r="936" spans="1:20" ht="43.75" x14ac:dyDescent="0.4">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9">
        <f t="shared" si="84"/>
        <v>0.30399999999999999</v>
      </c>
      <c r="P936">
        <f t="shared" si="85"/>
        <v>50.666666666666664</v>
      </c>
      <c r="Q936" t="str">
        <f t="shared" si="86"/>
        <v>music</v>
      </c>
      <c r="R936" t="str">
        <f t="shared" si="89"/>
        <v>jazz</v>
      </c>
      <c r="S936" s="10">
        <f t="shared" si="87"/>
        <v>41733.737083333333</v>
      </c>
      <c r="T936" s="10">
        <f t="shared" si="88"/>
        <v>41763.25</v>
      </c>
    </row>
    <row r="937" spans="1:20" ht="43.75" x14ac:dyDescent="0.4">
      <c r="A937">
        <v>935</v>
      </c>
      <c r="B937" s="3" t="s">
        <v>936</v>
      </c>
      <c r="C937" s="3" t="s">
        <v>5045</v>
      </c>
      <c r="D937">
        <v>3500</v>
      </c>
      <c r="E937">
        <v>50</v>
      </c>
      <c r="F937" t="s">
        <v>8221</v>
      </c>
      <c r="G937" t="s">
        <v>8224</v>
      </c>
      <c r="H937" t="s">
        <v>8246</v>
      </c>
      <c r="I937">
        <v>1454054429</v>
      </c>
      <c r="J937">
        <v>1451462429</v>
      </c>
      <c r="K937" t="b">
        <v>0</v>
      </c>
      <c r="L937">
        <v>2</v>
      </c>
      <c r="M937" t="b">
        <v>0</v>
      </c>
      <c r="N937" t="s">
        <v>8278</v>
      </c>
      <c r="O937" s="9">
        <f t="shared" si="84"/>
        <v>1.4285714285714285E-2</v>
      </c>
      <c r="P937">
        <f t="shared" si="85"/>
        <v>25</v>
      </c>
      <c r="Q937" t="str">
        <f t="shared" si="86"/>
        <v>music</v>
      </c>
      <c r="R937" t="str">
        <f t="shared" si="89"/>
        <v>jazz</v>
      </c>
      <c r="S937" s="10">
        <f t="shared" si="87"/>
        <v>42368.333668981482</v>
      </c>
      <c r="T937" s="10">
        <f t="shared" si="88"/>
        <v>42398.333668981482</v>
      </c>
    </row>
    <row r="938" spans="1:20" ht="43.75" x14ac:dyDescent="0.4">
      <c r="A938">
        <v>936</v>
      </c>
      <c r="B938" s="3" t="s">
        <v>937</v>
      </c>
      <c r="C938" s="3" t="s">
        <v>5046</v>
      </c>
      <c r="D938">
        <v>1400</v>
      </c>
      <c r="E938">
        <v>0</v>
      </c>
      <c r="F938" t="s">
        <v>8221</v>
      </c>
      <c r="G938" t="s">
        <v>8224</v>
      </c>
      <c r="H938" t="s">
        <v>8246</v>
      </c>
      <c r="I938">
        <v>1326916800</v>
      </c>
      <c r="J938">
        <v>1323131689</v>
      </c>
      <c r="K938" t="b">
        <v>0</v>
      </c>
      <c r="L938">
        <v>0</v>
      </c>
      <c r="M938" t="b">
        <v>0</v>
      </c>
      <c r="N938" t="s">
        <v>8278</v>
      </c>
      <c r="O938" s="9">
        <f t="shared" si="84"/>
        <v>0</v>
      </c>
      <c r="P938">
        <f t="shared" si="85"/>
        <v>0</v>
      </c>
      <c r="Q938" t="str">
        <f t="shared" si="86"/>
        <v>music</v>
      </c>
      <c r="R938" t="str">
        <f t="shared" si="89"/>
        <v>jazz</v>
      </c>
      <c r="S938" s="10">
        <f t="shared" si="87"/>
        <v>40883.024178240739</v>
      </c>
      <c r="T938" s="10">
        <f t="shared" si="88"/>
        <v>40926.833333333336</v>
      </c>
    </row>
    <row r="939" spans="1:20" ht="43.75" x14ac:dyDescent="0.4">
      <c r="A939">
        <v>937</v>
      </c>
      <c r="B939" s="3" t="s">
        <v>938</v>
      </c>
      <c r="C939" s="3" t="s">
        <v>5047</v>
      </c>
      <c r="D939">
        <v>3500</v>
      </c>
      <c r="E939">
        <v>40</v>
      </c>
      <c r="F939" t="s">
        <v>8221</v>
      </c>
      <c r="G939" t="s">
        <v>8224</v>
      </c>
      <c r="H939" t="s">
        <v>8246</v>
      </c>
      <c r="I939">
        <v>1383509357</v>
      </c>
      <c r="J939">
        <v>1380913757</v>
      </c>
      <c r="K939" t="b">
        <v>0</v>
      </c>
      <c r="L939">
        <v>2</v>
      </c>
      <c r="M939" t="b">
        <v>0</v>
      </c>
      <c r="N939" t="s">
        <v>8278</v>
      </c>
      <c r="O939" s="9">
        <f t="shared" si="84"/>
        <v>1.1428571428571429E-2</v>
      </c>
      <c r="P939">
        <f t="shared" si="85"/>
        <v>20</v>
      </c>
      <c r="Q939" t="str">
        <f t="shared" si="86"/>
        <v>music</v>
      </c>
      <c r="R939" t="str">
        <f t="shared" si="89"/>
        <v>jazz</v>
      </c>
      <c r="S939" s="10">
        <f t="shared" si="87"/>
        <v>41551.798113425924</v>
      </c>
      <c r="T939" s="10">
        <f t="shared" si="88"/>
        <v>41581.839780092596</v>
      </c>
    </row>
    <row r="940" spans="1:20" ht="43.75" x14ac:dyDescent="0.4">
      <c r="A940">
        <v>938</v>
      </c>
      <c r="B940" s="3" t="s">
        <v>939</v>
      </c>
      <c r="C940" s="3" t="s">
        <v>5048</v>
      </c>
      <c r="D940">
        <v>7000</v>
      </c>
      <c r="E940">
        <v>25</v>
      </c>
      <c r="F940" t="s">
        <v>8221</v>
      </c>
      <c r="G940" t="s">
        <v>8224</v>
      </c>
      <c r="H940" t="s">
        <v>8246</v>
      </c>
      <c r="I940">
        <v>1346585448</v>
      </c>
      <c r="J940">
        <v>1343993448</v>
      </c>
      <c r="K940" t="b">
        <v>0</v>
      </c>
      <c r="L940">
        <v>1</v>
      </c>
      <c r="M940" t="b">
        <v>0</v>
      </c>
      <c r="N940" t="s">
        <v>8278</v>
      </c>
      <c r="O940" s="9">
        <f t="shared" si="84"/>
        <v>3.5714285714285713E-3</v>
      </c>
      <c r="P940">
        <f t="shared" si="85"/>
        <v>25</v>
      </c>
      <c r="Q940" t="str">
        <f t="shared" si="86"/>
        <v>music</v>
      </c>
      <c r="R940" t="str">
        <f t="shared" si="89"/>
        <v>jazz</v>
      </c>
      <c r="S940" s="10">
        <f t="shared" si="87"/>
        <v>41124.479722222226</v>
      </c>
      <c r="T940" s="10">
        <f t="shared" si="88"/>
        <v>41154.479722222226</v>
      </c>
    </row>
    <row r="941" spans="1:20" ht="43.75" x14ac:dyDescent="0.4">
      <c r="A941">
        <v>939</v>
      </c>
      <c r="B941" s="3" t="s">
        <v>940</v>
      </c>
      <c r="C941" s="3" t="s">
        <v>5049</v>
      </c>
      <c r="D941">
        <v>2750</v>
      </c>
      <c r="E941">
        <v>40</v>
      </c>
      <c r="F941" t="s">
        <v>8221</v>
      </c>
      <c r="G941" t="s">
        <v>8224</v>
      </c>
      <c r="H941" t="s">
        <v>8246</v>
      </c>
      <c r="I941">
        <v>1372622280</v>
      </c>
      <c r="J941">
        <v>1369246738</v>
      </c>
      <c r="K941" t="b">
        <v>0</v>
      </c>
      <c r="L941">
        <v>2</v>
      </c>
      <c r="M941" t="b">
        <v>0</v>
      </c>
      <c r="N941" t="s">
        <v>8278</v>
      </c>
      <c r="O941" s="9">
        <f t="shared" si="84"/>
        <v>1.4545454545454545E-2</v>
      </c>
      <c r="P941">
        <f t="shared" si="85"/>
        <v>20</v>
      </c>
      <c r="Q941" t="str">
        <f t="shared" si="86"/>
        <v>music</v>
      </c>
      <c r="R941" t="str">
        <f t="shared" si="89"/>
        <v>jazz</v>
      </c>
      <c r="S941" s="10">
        <f t="shared" si="87"/>
        <v>41416.763171296298</v>
      </c>
      <c r="T941" s="10">
        <f t="shared" si="88"/>
        <v>41455.831944444442</v>
      </c>
    </row>
    <row r="942" spans="1:20" ht="43.75" x14ac:dyDescent="0.4">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9">
        <f t="shared" si="84"/>
        <v>0.17155555555555554</v>
      </c>
      <c r="P942">
        <f t="shared" si="85"/>
        <v>110.28571428571429</v>
      </c>
      <c r="Q942" t="str">
        <f t="shared" si="86"/>
        <v>technology</v>
      </c>
      <c r="R942" t="str">
        <f t="shared" si="89"/>
        <v>wearables</v>
      </c>
      <c r="S942" s="10">
        <f t="shared" si="87"/>
        <v>42182.008402777778</v>
      </c>
      <c r="T942" s="10">
        <f t="shared" si="88"/>
        <v>42227.008402777778</v>
      </c>
    </row>
    <row r="943" spans="1:20" ht="58.3" x14ac:dyDescent="0.4">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9">
        <f t="shared" si="84"/>
        <v>2.3220000000000001E-2</v>
      </c>
      <c r="P943">
        <f t="shared" si="85"/>
        <v>37.451612903225808</v>
      </c>
      <c r="Q943" t="str">
        <f t="shared" si="86"/>
        <v>technology</v>
      </c>
      <c r="R943" t="str">
        <f t="shared" si="89"/>
        <v>wearables</v>
      </c>
      <c r="S943" s="10">
        <f t="shared" si="87"/>
        <v>42746.096585648149</v>
      </c>
      <c r="T943" s="10">
        <f t="shared" si="88"/>
        <v>42776.096585648149</v>
      </c>
    </row>
    <row r="944" spans="1:20" ht="58.3" x14ac:dyDescent="0.4">
      <c r="A944">
        <v>942</v>
      </c>
      <c r="B944" s="3" t="s">
        <v>943</v>
      </c>
      <c r="C944" s="3" t="s">
        <v>5052</v>
      </c>
      <c r="D944">
        <v>7500</v>
      </c>
      <c r="E944">
        <v>668</v>
      </c>
      <c r="F944" t="s">
        <v>8221</v>
      </c>
      <c r="G944" t="s">
        <v>8224</v>
      </c>
      <c r="H944" t="s">
        <v>8246</v>
      </c>
      <c r="I944">
        <v>1455826460</v>
      </c>
      <c r="J944">
        <v>1452716060</v>
      </c>
      <c r="K944" t="b">
        <v>0</v>
      </c>
      <c r="L944">
        <v>16</v>
      </c>
      <c r="M944" t="b">
        <v>0</v>
      </c>
      <c r="N944" t="s">
        <v>8273</v>
      </c>
      <c r="O944" s="9">
        <f t="shared" si="84"/>
        <v>8.9066666666666669E-2</v>
      </c>
      <c r="P944">
        <f t="shared" si="85"/>
        <v>41.75</v>
      </c>
      <c r="Q944" t="str">
        <f t="shared" si="86"/>
        <v>technology</v>
      </c>
      <c r="R944" t="str">
        <f t="shared" si="89"/>
        <v>wearables</v>
      </c>
      <c r="S944" s="10">
        <f t="shared" si="87"/>
        <v>42382.843287037031</v>
      </c>
      <c r="T944" s="10">
        <f t="shared" si="88"/>
        <v>42418.843287037031</v>
      </c>
    </row>
    <row r="945" spans="1:20" ht="29.15" x14ac:dyDescent="0.4">
      <c r="A945">
        <v>943</v>
      </c>
      <c r="B945" s="3" t="s">
        <v>944</v>
      </c>
      <c r="C945" s="3" t="s">
        <v>5053</v>
      </c>
      <c r="D945">
        <v>3000</v>
      </c>
      <c r="E945">
        <v>289</v>
      </c>
      <c r="F945" t="s">
        <v>8221</v>
      </c>
      <c r="G945" t="s">
        <v>8224</v>
      </c>
      <c r="H945" t="s">
        <v>8246</v>
      </c>
      <c r="I945">
        <v>1480438905</v>
      </c>
      <c r="J945">
        <v>1477843305</v>
      </c>
      <c r="K945" t="b">
        <v>0</v>
      </c>
      <c r="L945">
        <v>12</v>
      </c>
      <c r="M945" t="b">
        <v>0</v>
      </c>
      <c r="N945" t="s">
        <v>8273</v>
      </c>
      <c r="O945" s="9">
        <f t="shared" si="84"/>
        <v>9.633333333333334E-2</v>
      </c>
      <c r="P945">
        <f t="shared" si="85"/>
        <v>24.083333333333332</v>
      </c>
      <c r="Q945" t="str">
        <f t="shared" si="86"/>
        <v>technology</v>
      </c>
      <c r="R945" t="str">
        <f t="shared" si="89"/>
        <v>wearables</v>
      </c>
      <c r="S945" s="10">
        <f t="shared" si="87"/>
        <v>42673.66788194445</v>
      </c>
      <c r="T945" s="10">
        <f t="shared" si="88"/>
        <v>42703.709548611107</v>
      </c>
    </row>
    <row r="946" spans="1:20" ht="43.75" x14ac:dyDescent="0.4">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9">
        <f t="shared" si="84"/>
        <v>0.13325999999999999</v>
      </c>
      <c r="P946">
        <f t="shared" si="85"/>
        <v>69.40625</v>
      </c>
      <c r="Q946" t="str">
        <f t="shared" si="86"/>
        <v>technology</v>
      </c>
      <c r="R946" t="str">
        <f t="shared" si="89"/>
        <v>wearables</v>
      </c>
      <c r="S946" s="10">
        <f t="shared" si="87"/>
        <v>42444.583912037036</v>
      </c>
      <c r="T946" s="10">
        <f t="shared" si="88"/>
        <v>42478.583333333328</v>
      </c>
    </row>
    <row r="947" spans="1:20" ht="43.75" x14ac:dyDescent="0.4">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9">
        <f t="shared" si="84"/>
        <v>2.4840000000000001E-2</v>
      </c>
      <c r="P947">
        <f t="shared" si="85"/>
        <v>155.25</v>
      </c>
      <c r="Q947" t="str">
        <f t="shared" si="86"/>
        <v>technology</v>
      </c>
      <c r="R947" t="str">
        <f t="shared" si="89"/>
        <v>wearables</v>
      </c>
      <c r="S947" s="10">
        <f t="shared" si="87"/>
        <v>42732.872986111113</v>
      </c>
      <c r="T947" s="10">
        <f t="shared" si="88"/>
        <v>42784.999305555553</v>
      </c>
    </row>
    <row r="948" spans="1:20" ht="43.75" x14ac:dyDescent="0.4">
      <c r="A948">
        <v>946</v>
      </c>
      <c r="B948" s="3" t="s">
        <v>947</v>
      </c>
      <c r="C948" s="3" t="s">
        <v>5056</v>
      </c>
      <c r="D948">
        <v>15000</v>
      </c>
      <c r="E948">
        <v>286</v>
      </c>
      <c r="F948" t="s">
        <v>8221</v>
      </c>
      <c r="G948" t="s">
        <v>8224</v>
      </c>
      <c r="H948" t="s">
        <v>8246</v>
      </c>
      <c r="I948">
        <v>1473444048</v>
      </c>
      <c r="J948">
        <v>1470852048</v>
      </c>
      <c r="K948" t="b">
        <v>0</v>
      </c>
      <c r="L948">
        <v>5</v>
      </c>
      <c r="M948" t="b">
        <v>0</v>
      </c>
      <c r="N948" t="s">
        <v>8273</v>
      </c>
      <c r="O948" s="9">
        <f t="shared" si="84"/>
        <v>1.9066666666666666E-2</v>
      </c>
      <c r="P948">
        <f t="shared" si="85"/>
        <v>57.2</v>
      </c>
      <c r="Q948" t="str">
        <f t="shared" si="86"/>
        <v>technology</v>
      </c>
      <c r="R948" t="str">
        <f t="shared" si="89"/>
        <v>wearables</v>
      </c>
      <c r="S948" s="10">
        <f t="shared" si="87"/>
        <v>42592.750555555554</v>
      </c>
      <c r="T948" s="10">
        <f t="shared" si="88"/>
        <v>42622.750555555554</v>
      </c>
    </row>
    <row r="949" spans="1:20" ht="58.3" x14ac:dyDescent="0.4">
      <c r="A949">
        <v>947</v>
      </c>
      <c r="B949" s="3" t="s">
        <v>948</v>
      </c>
      <c r="C949" s="3" t="s">
        <v>5057</v>
      </c>
      <c r="D949">
        <v>850</v>
      </c>
      <c r="E949">
        <v>0</v>
      </c>
      <c r="F949" t="s">
        <v>8221</v>
      </c>
      <c r="G949" t="s">
        <v>8224</v>
      </c>
      <c r="H949" t="s">
        <v>8246</v>
      </c>
      <c r="I949">
        <v>1467312306</v>
      </c>
      <c r="J949">
        <v>1462128306</v>
      </c>
      <c r="K949" t="b">
        <v>0</v>
      </c>
      <c r="L949">
        <v>0</v>
      </c>
      <c r="M949" t="b">
        <v>0</v>
      </c>
      <c r="N949" t="s">
        <v>8273</v>
      </c>
      <c r="O949" s="9">
        <f t="shared" si="84"/>
        <v>0</v>
      </c>
      <c r="P949">
        <f t="shared" si="85"/>
        <v>0</v>
      </c>
      <c r="Q949" t="str">
        <f t="shared" si="86"/>
        <v>technology</v>
      </c>
      <c r="R949" t="str">
        <f t="shared" si="89"/>
        <v>wearables</v>
      </c>
      <c r="S949" s="10">
        <f t="shared" si="87"/>
        <v>42491.781319444446</v>
      </c>
      <c r="T949" s="10">
        <f t="shared" si="88"/>
        <v>42551.781319444446</v>
      </c>
    </row>
    <row r="950" spans="1:20" ht="58.3" x14ac:dyDescent="0.4">
      <c r="A950">
        <v>948</v>
      </c>
      <c r="B950" s="3" t="s">
        <v>949</v>
      </c>
      <c r="C950" s="3" t="s">
        <v>5058</v>
      </c>
      <c r="D950">
        <v>4000</v>
      </c>
      <c r="E950">
        <v>480</v>
      </c>
      <c r="F950" t="s">
        <v>8221</v>
      </c>
      <c r="G950" t="s">
        <v>8233</v>
      </c>
      <c r="H950" t="s">
        <v>8249</v>
      </c>
      <c r="I950">
        <v>1457812364</v>
      </c>
      <c r="J950">
        <v>1455220364</v>
      </c>
      <c r="K950" t="b">
        <v>0</v>
      </c>
      <c r="L950">
        <v>8</v>
      </c>
      <c r="M950" t="b">
        <v>0</v>
      </c>
      <c r="N950" t="s">
        <v>8273</v>
      </c>
      <c r="O950" s="9">
        <f t="shared" si="84"/>
        <v>0.12</v>
      </c>
      <c r="P950">
        <f t="shared" si="85"/>
        <v>60</v>
      </c>
      <c r="Q950" t="str">
        <f t="shared" si="86"/>
        <v>technology</v>
      </c>
      <c r="R950" t="str">
        <f t="shared" si="89"/>
        <v>wearables</v>
      </c>
      <c r="S950" s="10">
        <f t="shared" si="87"/>
        <v>42411.828287037039</v>
      </c>
      <c r="T950" s="10">
        <f t="shared" si="88"/>
        <v>42441.828287037039</v>
      </c>
    </row>
    <row r="951" spans="1:20" ht="43.75" x14ac:dyDescent="0.4">
      <c r="A951">
        <v>949</v>
      </c>
      <c r="B951" s="3" t="s">
        <v>950</v>
      </c>
      <c r="C951" s="3" t="s">
        <v>5059</v>
      </c>
      <c r="D951">
        <v>20000</v>
      </c>
      <c r="E951">
        <v>273</v>
      </c>
      <c r="F951" t="s">
        <v>8221</v>
      </c>
      <c r="G951" t="s">
        <v>8236</v>
      </c>
      <c r="H951" t="s">
        <v>8249</v>
      </c>
      <c r="I951">
        <v>1456016576</v>
      </c>
      <c r="J951">
        <v>1450832576</v>
      </c>
      <c r="K951" t="b">
        <v>0</v>
      </c>
      <c r="L951">
        <v>7</v>
      </c>
      <c r="M951" t="b">
        <v>0</v>
      </c>
      <c r="N951" t="s">
        <v>8273</v>
      </c>
      <c r="O951" s="9">
        <f t="shared" si="84"/>
        <v>1.3650000000000001E-2</v>
      </c>
      <c r="P951">
        <f t="shared" si="85"/>
        <v>39</v>
      </c>
      <c r="Q951" t="str">
        <f t="shared" si="86"/>
        <v>technology</v>
      </c>
      <c r="R951" t="str">
        <f t="shared" si="89"/>
        <v>wearables</v>
      </c>
      <c r="S951" s="10">
        <f t="shared" si="87"/>
        <v>42361.043703703705</v>
      </c>
      <c r="T951" s="10">
        <f t="shared" si="88"/>
        <v>42421.043703703705</v>
      </c>
    </row>
    <row r="952" spans="1:20" ht="43.75" x14ac:dyDescent="0.4">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9">
        <f t="shared" si="84"/>
        <v>0.28039999999999998</v>
      </c>
      <c r="P952">
        <f t="shared" si="85"/>
        <v>58.416666666666664</v>
      </c>
      <c r="Q952" t="str">
        <f t="shared" si="86"/>
        <v>technology</v>
      </c>
      <c r="R952" t="str">
        <f t="shared" si="89"/>
        <v>wearables</v>
      </c>
      <c r="S952" s="10">
        <f t="shared" si="87"/>
        <v>42356.750706018516</v>
      </c>
      <c r="T952" s="10">
        <f t="shared" si="88"/>
        <v>42386.750706018516</v>
      </c>
    </row>
    <row r="953" spans="1:20" x14ac:dyDescent="0.4">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9">
        <f t="shared" si="84"/>
        <v>0.38390000000000002</v>
      </c>
      <c r="P953">
        <f t="shared" si="85"/>
        <v>158.63636363636363</v>
      </c>
      <c r="Q953" t="str">
        <f t="shared" si="86"/>
        <v>technology</v>
      </c>
      <c r="R953" t="str">
        <f t="shared" si="89"/>
        <v>wearables</v>
      </c>
      <c r="S953" s="10">
        <f t="shared" si="87"/>
        <v>42480.653611111105</v>
      </c>
      <c r="T953" s="10">
        <f t="shared" si="88"/>
        <v>42525.653611111105</v>
      </c>
    </row>
    <row r="954" spans="1:20" ht="29.15" x14ac:dyDescent="0.4">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9">
        <f t="shared" si="84"/>
        <v>0.39942857142857141</v>
      </c>
      <c r="P954">
        <f t="shared" si="85"/>
        <v>99.857142857142861</v>
      </c>
      <c r="Q954" t="str">
        <f t="shared" si="86"/>
        <v>technology</v>
      </c>
      <c r="R954" t="str">
        <f t="shared" si="89"/>
        <v>wearables</v>
      </c>
      <c r="S954" s="10">
        <f t="shared" si="87"/>
        <v>42662.613564814819</v>
      </c>
      <c r="T954" s="10">
        <f t="shared" si="88"/>
        <v>42692.655231481483</v>
      </c>
    </row>
    <row r="955" spans="1:20" ht="43.75" x14ac:dyDescent="0.4">
      <c r="A955">
        <v>953</v>
      </c>
      <c r="B955" s="3" t="s">
        <v>954</v>
      </c>
      <c r="C955" s="3" t="s">
        <v>5063</v>
      </c>
      <c r="D955">
        <v>15000</v>
      </c>
      <c r="E955">
        <v>126</v>
      </c>
      <c r="F955" t="s">
        <v>8221</v>
      </c>
      <c r="G955" t="s">
        <v>8224</v>
      </c>
      <c r="H955" t="s">
        <v>8246</v>
      </c>
      <c r="I955">
        <v>1422158199</v>
      </c>
      <c r="J955">
        <v>1419566199</v>
      </c>
      <c r="K955" t="b">
        <v>0</v>
      </c>
      <c r="L955">
        <v>5</v>
      </c>
      <c r="M955" t="b">
        <v>0</v>
      </c>
      <c r="N955" t="s">
        <v>8273</v>
      </c>
      <c r="O955" s="9">
        <f t="shared" si="84"/>
        <v>8.3999999999999995E-3</v>
      </c>
      <c r="P955">
        <f t="shared" si="85"/>
        <v>25.2</v>
      </c>
      <c r="Q955" t="str">
        <f t="shared" si="86"/>
        <v>technology</v>
      </c>
      <c r="R955" t="str">
        <f t="shared" si="89"/>
        <v>wearables</v>
      </c>
      <c r="S955" s="10">
        <f t="shared" si="87"/>
        <v>41999.164340277777</v>
      </c>
      <c r="T955" s="10">
        <f t="shared" si="88"/>
        <v>42029.164340277777</v>
      </c>
    </row>
    <row r="956" spans="1:20" ht="43.75" x14ac:dyDescent="0.4">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9">
        <f t="shared" si="84"/>
        <v>0.43406666666666666</v>
      </c>
      <c r="P956">
        <f t="shared" si="85"/>
        <v>89.191780821917803</v>
      </c>
      <c r="Q956" t="str">
        <f t="shared" si="86"/>
        <v>technology</v>
      </c>
      <c r="R956" t="str">
        <f t="shared" si="89"/>
        <v>wearables</v>
      </c>
      <c r="S956" s="10">
        <f t="shared" si="87"/>
        <v>42194.833784722221</v>
      </c>
      <c r="T956" s="10">
        <f t="shared" si="88"/>
        <v>42236.833784722221</v>
      </c>
    </row>
    <row r="957" spans="1:20" ht="43.75" x14ac:dyDescent="0.4">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9">
        <f t="shared" si="84"/>
        <v>5.6613333333333335E-2</v>
      </c>
      <c r="P957">
        <f t="shared" si="85"/>
        <v>182.6236559139785</v>
      </c>
      <c r="Q957" t="str">
        <f t="shared" si="86"/>
        <v>technology</v>
      </c>
      <c r="R957" t="str">
        <f t="shared" si="89"/>
        <v>wearables</v>
      </c>
      <c r="S957" s="10">
        <f t="shared" si="87"/>
        <v>42586.295138888891</v>
      </c>
      <c r="T957" s="10">
        <f t="shared" si="88"/>
        <v>42626.295138888891</v>
      </c>
    </row>
    <row r="958" spans="1:20" ht="58.3" x14ac:dyDescent="0.4">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9">
        <f t="shared" si="84"/>
        <v>1.7219999999999999E-2</v>
      </c>
      <c r="P958">
        <f t="shared" si="85"/>
        <v>50.647058823529413</v>
      </c>
      <c r="Q958" t="str">
        <f t="shared" si="86"/>
        <v>technology</v>
      </c>
      <c r="R958" t="str">
        <f t="shared" si="89"/>
        <v>wearables</v>
      </c>
      <c r="S958" s="10">
        <f t="shared" si="87"/>
        <v>42060.913877314815</v>
      </c>
      <c r="T958" s="10">
        <f t="shared" si="88"/>
        <v>42120.872210648144</v>
      </c>
    </row>
    <row r="959" spans="1:20" ht="29.15" x14ac:dyDescent="0.4">
      <c r="A959">
        <v>957</v>
      </c>
      <c r="B959" s="3" t="s">
        <v>958</v>
      </c>
      <c r="C959" s="3" t="s">
        <v>5067</v>
      </c>
      <c r="D959">
        <v>12000</v>
      </c>
      <c r="E959">
        <v>233</v>
      </c>
      <c r="F959" t="s">
        <v>8221</v>
      </c>
      <c r="G959" t="s">
        <v>8224</v>
      </c>
      <c r="H959" t="s">
        <v>8246</v>
      </c>
      <c r="I959">
        <v>1479392133</v>
      </c>
      <c r="J959">
        <v>1476710133</v>
      </c>
      <c r="K959" t="b">
        <v>0</v>
      </c>
      <c r="L959">
        <v>7</v>
      </c>
      <c r="M959" t="b">
        <v>0</v>
      </c>
      <c r="N959" t="s">
        <v>8273</v>
      </c>
      <c r="O959" s="9">
        <f t="shared" si="84"/>
        <v>1.9416666666666665E-2</v>
      </c>
      <c r="P959">
        <f t="shared" si="85"/>
        <v>33.285714285714285</v>
      </c>
      <c r="Q959" t="str">
        <f t="shared" si="86"/>
        <v>technology</v>
      </c>
      <c r="R959" t="str">
        <f t="shared" si="89"/>
        <v>wearables</v>
      </c>
      <c r="S959" s="10">
        <f t="shared" si="87"/>
        <v>42660.552465277782</v>
      </c>
      <c r="T959" s="10">
        <f t="shared" si="88"/>
        <v>42691.594131944439</v>
      </c>
    </row>
    <row r="960" spans="1:20" ht="58.3" x14ac:dyDescent="0.4">
      <c r="A960">
        <v>958</v>
      </c>
      <c r="B960" s="3" t="s">
        <v>959</v>
      </c>
      <c r="C960" s="3" t="s">
        <v>5068</v>
      </c>
      <c r="D960">
        <v>7777</v>
      </c>
      <c r="E960">
        <v>881</v>
      </c>
      <c r="F960" t="s">
        <v>8221</v>
      </c>
      <c r="G960" t="s">
        <v>8224</v>
      </c>
      <c r="H960" t="s">
        <v>8246</v>
      </c>
      <c r="I960">
        <v>1428641940</v>
      </c>
      <c r="J960">
        <v>1426792563</v>
      </c>
      <c r="K960" t="b">
        <v>0</v>
      </c>
      <c r="L960">
        <v>17</v>
      </c>
      <c r="M960" t="b">
        <v>0</v>
      </c>
      <c r="N960" t="s">
        <v>8273</v>
      </c>
      <c r="O960" s="9">
        <f t="shared" si="84"/>
        <v>0.11328275684711328</v>
      </c>
      <c r="P960">
        <f t="shared" si="85"/>
        <v>51.823529411764703</v>
      </c>
      <c r="Q960" t="str">
        <f t="shared" si="86"/>
        <v>technology</v>
      </c>
      <c r="R960" t="str">
        <f t="shared" si="89"/>
        <v>wearables</v>
      </c>
      <c r="S960" s="10">
        <f t="shared" si="87"/>
        <v>42082.802812499998</v>
      </c>
      <c r="T960" s="10">
        <f t="shared" si="88"/>
        <v>42104.207638888889</v>
      </c>
    </row>
    <row r="961" spans="1:20" ht="43.75" x14ac:dyDescent="0.4">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9">
        <f t="shared" si="84"/>
        <v>0.3886</v>
      </c>
      <c r="P961">
        <f t="shared" si="85"/>
        <v>113.62573099415205</v>
      </c>
      <c r="Q961" t="str">
        <f t="shared" si="86"/>
        <v>technology</v>
      </c>
      <c r="R961" t="str">
        <f t="shared" si="89"/>
        <v>wearables</v>
      </c>
      <c r="S961" s="10">
        <f t="shared" si="87"/>
        <v>41993.174363425926</v>
      </c>
      <c r="T961" s="10">
        <f t="shared" si="88"/>
        <v>42023.174363425926</v>
      </c>
    </row>
    <row r="962" spans="1:20" ht="43.75" x14ac:dyDescent="0.4">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9">
        <f t="shared" ref="O962:O1025" si="90">E962/D962</f>
        <v>0.46100628930817611</v>
      </c>
      <c r="P962">
        <f t="shared" ref="P962:P1025" si="91">IFERROR(E962/L962,0)</f>
        <v>136.46276595744681</v>
      </c>
      <c r="Q962" t="str">
        <f t="shared" ref="Q962:Q1025" si="92">LEFT(N962, FIND("/",N962) - 1)</f>
        <v>technology</v>
      </c>
      <c r="R962" t="str">
        <f t="shared" si="89"/>
        <v>wearables</v>
      </c>
      <c r="S962" s="10">
        <f t="shared" ref="S962:S1025" si="93">(((J962/60)/60)/24) + DATE(1970,1,1)</f>
        <v>42766.626793981486</v>
      </c>
      <c r="T962" s="10">
        <f t="shared" ref="T962:T1025" si="94">(((I962/60)/60)/24) + DATE(1970,1,1)</f>
        <v>42808.585127314815</v>
      </c>
    </row>
    <row r="963" spans="1:20" ht="43.75" x14ac:dyDescent="0.4">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9">
        <f t="shared" si="90"/>
        <v>0.42188421052631581</v>
      </c>
      <c r="P963">
        <f t="shared" si="91"/>
        <v>364.35454545454547</v>
      </c>
      <c r="Q963" t="str">
        <f t="shared" si="92"/>
        <v>technology</v>
      </c>
      <c r="R963" t="str">
        <f t="shared" ref="R963:R1026" si="95">RIGHT(N963, LEN(N963) - FIND("/",N963))</f>
        <v>wearables</v>
      </c>
      <c r="S963" s="10">
        <f t="shared" si="93"/>
        <v>42740.693692129629</v>
      </c>
      <c r="T963" s="10">
        <f t="shared" si="94"/>
        <v>42786.791666666672</v>
      </c>
    </row>
    <row r="964" spans="1:20" ht="43.75" x14ac:dyDescent="0.4">
      <c r="A964">
        <v>962</v>
      </c>
      <c r="B964" s="3" t="s">
        <v>963</v>
      </c>
      <c r="C964" s="3" t="s">
        <v>5072</v>
      </c>
      <c r="D964">
        <v>2500</v>
      </c>
      <c r="E964">
        <v>712</v>
      </c>
      <c r="F964" t="s">
        <v>8221</v>
      </c>
      <c r="G964" t="s">
        <v>8224</v>
      </c>
      <c r="H964" t="s">
        <v>8246</v>
      </c>
      <c r="I964">
        <v>1455210353</v>
      </c>
      <c r="J964">
        <v>1451927153</v>
      </c>
      <c r="K964" t="b">
        <v>0</v>
      </c>
      <c r="L964">
        <v>37</v>
      </c>
      <c r="M964" t="b">
        <v>0</v>
      </c>
      <c r="N964" t="s">
        <v>8273</v>
      </c>
      <c r="O964" s="9">
        <f t="shared" si="90"/>
        <v>0.2848</v>
      </c>
      <c r="P964">
        <f t="shared" si="91"/>
        <v>19.243243243243242</v>
      </c>
      <c r="Q964" t="str">
        <f t="shared" si="92"/>
        <v>technology</v>
      </c>
      <c r="R964" t="str">
        <f t="shared" si="95"/>
        <v>wearables</v>
      </c>
      <c r="S964" s="10">
        <f t="shared" si="93"/>
        <v>42373.712418981479</v>
      </c>
      <c r="T964" s="10">
        <f t="shared" si="94"/>
        <v>42411.712418981479</v>
      </c>
    </row>
    <row r="965" spans="1:20" ht="29.15" x14ac:dyDescent="0.4">
      <c r="A965">
        <v>963</v>
      </c>
      <c r="B965" s="3" t="s">
        <v>964</v>
      </c>
      <c r="C965" s="3" t="s">
        <v>5073</v>
      </c>
      <c r="D965">
        <v>35000</v>
      </c>
      <c r="E965">
        <v>377</v>
      </c>
      <c r="F965" t="s">
        <v>8221</v>
      </c>
      <c r="G965" t="s">
        <v>8224</v>
      </c>
      <c r="H965" t="s">
        <v>8246</v>
      </c>
      <c r="I965">
        <v>1476717319</v>
      </c>
      <c r="J965">
        <v>1473693319</v>
      </c>
      <c r="K965" t="b">
        <v>0</v>
      </c>
      <c r="L965">
        <v>9</v>
      </c>
      <c r="M965" t="b">
        <v>0</v>
      </c>
      <c r="N965" t="s">
        <v>8273</v>
      </c>
      <c r="O965" s="9">
        <f t="shared" si="90"/>
        <v>1.0771428571428571E-2</v>
      </c>
      <c r="P965">
        <f t="shared" si="91"/>
        <v>41.888888888888886</v>
      </c>
      <c r="Q965" t="str">
        <f t="shared" si="92"/>
        <v>technology</v>
      </c>
      <c r="R965" t="str">
        <f t="shared" si="95"/>
        <v>wearables</v>
      </c>
      <c r="S965" s="10">
        <f t="shared" si="93"/>
        <v>42625.635636574079</v>
      </c>
      <c r="T965" s="10">
        <f t="shared" si="94"/>
        <v>42660.635636574079</v>
      </c>
    </row>
    <row r="966" spans="1:20" ht="43.75" x14ac:dyDescent="0.4">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9">
        <f t="shared" si="90"/>
        <v>7.9909090909090902E-3</v>
      </c>
      <c r="P966">
        <f t="shared" si="91"/>
        <v>30.310344827586206</v>
      </c>
      <c r="Q966" t="str">
        <f t="shared" si="92"/>
        <v>technology</v>
      </c>
      <c r="R966" t="str">
        <f t="shared" si="95"/>
        <v>wearables</v>
      </c>
      <c r="S966" s="10">
        <f t="shared" si="93"/>
        <v>42208.628692129627</v>
      </c>
      <c r="T966" s="10">
        <f t="shared" si="94"/>
        <v>42248.628692129627</v>
      </c>
    </row>
    <row r="967" spans="1:20" ht="43.75" x14ac:dyDescent="0.4">
      <c r="A967">
        <v>965</v>
      </c>
      <c r="B967" s="3" t="s">
        <v>966</v>
      </c>
      <c r="C967" s="3" t="s">
        <v>5075</v>
      </c>
      <c r="D967">
        <v>25000</v>
      </c>
      <c r="E967">
        <v>298</v>
      </c>
      <c r="F967" t="s">
        <v>8221</v>
      </c>
      <c r="G967" t="s">
        <v>8224</v>
      </c>
      <c r="H967" t="s">
        <v>8246</v>
      </c>
      <c r="I967">
        <v>1477454340</v>
      </c>
      <c r="J967">
        <v>1474676646</v>
      </c>
      <c r="K967" t="b">
        <v>0</v>
      </c>
      <c r="L967">
        <v>6</v>
      </c>
      <c r="M967" t="b">
        <v>0</v>
      </c>
      <c r="N967" t="s">
        <v>8273</v>
      </c>
      <c r="O967" s="9">
        <f t="shared" si="90"/>
        <v>1.192E-2</v>
      </c>
      <c r="P967">
        <f t="shared" si="91"/>
        <v>49.666666666666664</v>
      </c>
      <c r="Q967" t="str">
        <f t="shared" si="92"/>
        <v>technology</v>
      </c>
      <c r="R967" t="str">
        <f t="shared" si="95"/>
        <v>wearables</v>
      </c>
      <c r="S967" s="10">
        <f t="shared" si="93"/>
        <v>42637.016736111109</v>
      </c>
      <c r="T967" s="10">
        <f t="shared" si="94"/>
        <v>42669.165972222225</v>
      </c>
    </row>
    <row r="968" spans="1:20" ht="43.75" x14ac:dyDescent="0.4">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9">
        <f t="shared" si="90"/>
        <v>0.14799999999999999</v>
      </c>
      <c r="P968">
        <f t="shared" si="91"/>
        <v>59.2</v>
      </c>
      <c r="Q968" t="str">
        <f t="shared" si="92"/>
        <v>technology</v>
      </c>
      <c r="R968" t="str">
        <f t="shared" si="95"/>
        <v>wearables</v>
      </c>
      <c r="S968" s="10">
        <f t="shared" si="93"/>
        <v>42619.635787037041</v>
      </c>
      <c r="T968" s="10">
        <f t="shared" si="94"/>
        <v>42649.635787037041</v>
      </c>
    </row>
    <row r="969" spans="1:20" ht="43.75" x14ac:dyDescent="0.4">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9">
        <f t="shared" si="90"/>
        <v>0.17810000000000001</v>
      </c>
      <c r="P969">
        <f t="shared" si="91"/>
        <v>43.97530864197531</v>
      </c>
      <c r="Q969" t="str">
        <f t="shared" si="92"/>
        <v>technology</v>
      </c>
      <c r="R969" t="str">
        <f t="shared" si="95"/>
        <v>wearables</v>
      </c>
      <c r="S969" s="10">
        <f t="shared" si="93"/>
        <v>42422.254328703704</v>
      </c>
      <c r="T969" s="10">
        <f t="shared" si="94"/>
        <v>42482.21266203704</v>
      </c>
    </row>
    <row r="970" spans="1:20" ht="43.75" x14ac:dyDescent="0.4">
      <c r="A970">
        <v>968</v>
      </c>
      <c r="B970" s="3" t="s">
        <v>969</v>
      </c>
      <c r="C970" s="3" t="s">
        <v>5078</v>
      </c>
      <c r="D970">
        <v>8000</v>
      </c>
      <c r="E970">
        <v>106</v>
      </c>
      <c r="F970" t="s">
        <v>8221</v>
      </c>
      <c r="G970" t="s">
        <v>8224</v>
      </c>
      <c r="H970" t="s">
        <v>8246</v>
      </c>
      <c r="I970">
        <v>1408134034</v>
      </c>
      <c r="J970">
        <v>1405542034</v>
      </c>
      <c r="K970" t="b">
        <v>0</v>
      </c>
      <c r="L970">
        <v>4</v>
      </c>
      <c r="M970" t="b">
        <v>0</v>
      </c>
      <c r="N970" t="s">
        <v>8273</v>
      </c>
      <c r="O970" s="9">
        <f t="shared" si="90"/>
        <v>1.325E-2</v>
      </c>
      <c r="P970">
        <f t="shared" si="91"/>
        <v>26.5</v>
      </c>
      <c r="Q970" t="str">
        <f t="shared" si="92"/>
        <v>technology</v>
      </c>
      <c r="R970" t="str">
        <f t="shared" si="95"/>
        <v>wearables</v>
      </c>
      <c r="S970" s="10">
        <f t="shared" si="93"/>
        <v>41836.847615740742</v>
      </c>
      <c r="T970" s="10">
        <f t="shared" si="94"/>
        <v>41866.847615740742</v>
      </c>
    </row>
    <row r="971" spans="1:20" ht="29.15" x14ac:dyDescent="0.4">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9">
        <f t="shared" si="90"/>
        <v>0.46666666666666667</v>
      </c>
      <c r="P971">
        <f t="shared" si="91"/>
        <v>1272.7272727272727</v>
      </c>
      <c r="Q971" t="str">
        <f t="shared" si="92"/>
        <v>technology</v>
      </c>
      <c r="R971" t="str">
        <f t="shared" si="95"/>
        <v>wearables</v>
      </c>
      <c r="S971" s="10">
        <f t="shared" si="93"/>
        <v>42742.30332175926</v>
      </c>
      <c r="T971" s="10">
        <f t="shared" si="94"/>
        <v>42775.30332175926</v>
      </c>
    </row>
    <row r="972" spans="1:20" ht="58.3" x14ac:dyDescent="0.4">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9">
        <f t="shared" si="90"/>
        <v>0.4592</v>
      </c>
      <c r="P972">
        <f t="shared" si="91"/>
        <v>164</v>
      </c>
      <c r="Q972" t="str">
        <f t="shared" si="92"/>
        <v>technology</v>
      </c>
      <c r="R972" t="str">
        <f t="shared" si="95"/>
        <v>wearables</v>
      </c>
      <c r="S972" s="10">
        <f t="shared" si="93"/>
        <v>42721.220520833333</v>
      </c>
      <c r="T972" s="10">
        <f t="shared" si="94"/>
        <v>42758.207638888889</v>
      </c>
    </row>
    <row r="973" spans="1:20" ht="43.75" x14ac:dyDescent="0.4">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9">
        <f t="shared" si="90"/>
        <v>2.2599999999999999E-3</v>
      </c>
      <c r="P973">
        <f t="shared" si="91"/>
        <v>45.2</v>
      </c>
      <c r="Q973" t="str">
        <f t="shared" si="92"/>
        <v>technology</v>
      </c>
      <c r="R973" t="str">
        <f t="shared" si="95"/>
        <v>wearables</v>
      </c>
      <c r="S973" s="10">
        <f t="shared" si="93"/>
        <v>42111.709027777775</v>
      </c>
      <c r="T973" s="10">
        <f t="shared" si="94"/>
        <v>42156.709027777775</v>
      </c>
    </row>
    <row r="974" spans="1:20" ht="43.75" x14ac:dyDescent="0.4">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9">
        <f t="shared" si="90"/>
        <v>0.34625</v>
      </c>
      <c r="P974">
        <f t="shared" si="91"/>
        <v>153.88888888888889</v>
      </c>
      <c r="Q974" t="str">
        <f t="shared" si="92"/>
        <v>technology</v>
      </c>
      <c r="R974" t="str">
        <f t="shared" si="95"/>
        <v>wearables</v>
      </c>
      <c r="S974" s="10">
        <f t="shared" si="93"/>
        <v>41856.865717592591</v>
      </c>
      <c r="T974" s="10">
        <f t="shared" si="94"/>
        <v>41886.290972222225</v>
      </c>
    </row>
    <row r="975" spans="1:20" ht="58.3" x14ac:dyDescent="0.4">
      <c r="A975">
        <v>973</v>
      </c>
      <c r="B975" s="3" t="s">
        <v>974</v>
      </c>
      <c r="C975" s="3" t="s">
        <v>5083</v>
      </c>
      <c r="D975">
        <v>20000</v>
      </c>
      <c r="E975">
        <v>411</v>
      </c>
      <c r="F975" t="s">
        <v>8221</v>
      </c>
      <c r="G975" t="s">
        <v>8224</v>
      </c>
      <c r="H975" t="s">
        <v>8246</v>
      </c>
      <c r="I975">
        <v>1447032093</v>
      </c>
      <c r="J975">
        <v>1441844493</v>
      </c>
      <c r="K975" t="b">
        <v>0</v>
      </c>
      <c r="L975">
        <v>8</v>
      </c>
      <c r="M975" t="b">
        <v>0</v>
      </c>
      <c r="N975" t="s">
        <v>8273</v>
      </c>
      <c r="O975" s="9">
        <f t="shared" si="90"/>
        <v>2.0549999999999999E-2</v>
      </c>
      <c r="P975">
        <f t="shared" si="91"/>
        <v>51.375</v>
      </c>
      <c r="Q975" t="str">
        <f t="shared" si="92"/>
        <v>technology</v>
      </c>
      <c r="R975" t="str">
        <f t="shared" si="95"/>
        <v>wearables</v>
      </c>
      <c r="S975" s="10">
        <f t="shared" si="93"/>
        <v>42257.014965277776</v>
      </c>
      <c r="T975" s="10">
        <f t="shared" si="94"/>
        <v>42317.056631944448</v>
      </c>
    </row>
    <row r="976" spans="1:20" ht="43.75" x14ac:dyDescent="0.4">
      <c r="A976">
        <v>974</v>
      </c>
      <c r="B976" s="3" t="s">
        <v>975</v>
      </c>
      <c r="C976" s="3" t="s">
        <v>5084</v>
      </c>
      <c r="D976">
        <v>50000</v>
      </c>
      <c r="E976">
        <v>280</v>
      </c>
      <c r="F976" t="s">
        <v>8221</v>
      </c>
      <c r="G976" t="s">
        <v>8224</v>
      </c>
      <c r="H976" t="s">
        <v>8246</v>
      </c>
      <c r="I976">
        <v>1458925156</v>
      </c>
      <c r="J976">
        <v>1456336756</v>
      </c>
      <c r="K976" t="b">
        <v>0</v>
      </c>
      <c r="L976">
        <v>3</v>
      </c>
      <c r="M976" t="b">
        <v>0</v>
      </c>
      <c r="N976" t="s">
        <v>8273</v>
      </c>
      <c r="O976" s="9">
        <f t="shared" si="90"/>
        <v>5.5999999999999999E-3</v>
      </c>
      <c r="P976">
        <f t="shared" si="91"/>
        <v>93.333333333333329</v>
      </c>
      <c r="Q976" t="str">
        <f t="shared" si="92"/>
        <v>technology</v>
      </c>
      <c r="R976" t="str">
        <f t="shared" si="95"/>
        <v>wearables</v>
      </c>
      <c r="S976" s="10">
        <f t="shared" si="93"/>
        <v>42424.749490740738</v>
      </c>
      <c r="T976" s="10">
        <f t="shared" si="94"/>
        <v>42454.707824074074</v>
      </c>
    </row>
    <row r="977" spans="1:20" ht="43.75" x14ac:dyDescent="0.4">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9">
        <f t="shared" si="90"/>
        <v>2.6069999999999999E-2</v>
      </c>
      <c r="P977">
        <f t="shared" si="91"/>
        <v>108.625</v>
      </c>
      <c r="Q977" t="str">
        <f t="shared" si="92"/>
        <v>technology</v>
      </c>
      <c r="R977" t="str">
        <f t="shared" si="95"/>
        <v>wearables</v>
      </c>
      <c r="S977" s="10">
        <f t="shared" si="93"/>
        <v>42489.696585648147</v>
      </c>
      <c r="T977" s="10">
        <f t="shared" si="94"/>
        <v>42549.696585648147</v>
      </c>
    </row>
    <row r="978" spans="1:20" ht="43.75" x14ac:dyDescent="0.4">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9">
        <f t="shared" si="90"/>
        <v>1.9259999999999999E-2</v>
      </c>
      <c r="P978">
        <f t="shared" si="91"/>
        <v>160.5</v>
      </c>
      <c r="Q978" t="str">
        <f t="shared" si="92"/>
        <v>technology</v>
      </c>
      <c r="R978" t="str">
        <f t="shared" si="95"/>
        <v>wearables</v>
      </c>
      <c r="S978" s="10">
        <f t="shared" si="93"/>
        <v>42185.058993055558</v>
      </c>
      <c r="T978" s="10">
        <f t="shared" si="94"/>
        <v>42230.058993055558</v>
      </c>
    </row>
    <row r="979" spans="1:20" ht="43.75" x14ac:dyDescent="0.4">
      <c r="A979">
        <v>977</v>
      </c>
      <c r="B979" s="3" t="s">
        <v>978</v>
      </c>
      <c r="C979" s="3" t="s">
        <v>5087</v>
      </c>
      <c r="D979">
        <v>2700</v>
      </c>
      <c r="E979">
        <v>909</v>
      </c>
      <c r="F979" t="s">
        <v>8221</v>
      </c>
      <c r="G979" t="s">
        <v>8239</v>
      </c>
      <c r="H979" t="s">
        <v>8249</v>
      </c>
      <c r="I979">
        <v>1456094197</v>
      </c>
      <c r="J979">
        <v>1453502197</v>
      </c>
      <c r="K979" t="b">
        <v>0</v>
      </c>
      <c r="L979">
        <v>12</v>
      </c>
      <c r="M979" t="b">
        <v>0</v>
      </c>
      <c r="N979" t="s">
        <v>8273</v>
      </c>
      <c r="O979" s="9">
        <f t="shared" si="90"/>
        <v>0.33666666666666667</v>
      </c>
      <c r="P979">
        <f t="shared" si="91"/>
        <v>75.75</v>
      </c>
      <c r="Q979" t="str">
        <f t="shared" si="92"/>
        <v>technology</v>
      </c>
      <c r="R979" t="str">
        <f t="shared" si="95"/>
        <v>wearables</v>
      </c>
      <c r="S979" s="10">
        <f t="shared" si="93"/>
        <v>42391.942094907412</v>
      </c>
      <c r="T979" s="10">
        <f t="shared" si="94"/>
        <v>42421.942094907412</v>
      </c>
    </row>
    <row r="980" spans="1:20" ht="43.75" x14ac:dyDescent="0.4">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9">
        <f t="shared" si="90"/>
        <v>0.5626326718299024</v>
      </c>
      <c r="P980">
        <f t="shared" si="91"/>
        <v>790.83739837398377</v>
      </c>
      <c r="Q980" t="str">
        <f t="shared" si="92"/>
        <v>technology</v>
      </c>
      <c r="R980" t="str">
        <f t="shared" si="95"/>
        <v>wearables</v>
      </c>
      <c r="S980" s="10">
        <f t="shared" si="93"/>
        <v>42395.309039351851</v>
      </c>
      <c r="T980" s="10">
        <f t="shared" si="94"/>
        <v>42425.309039351851</v>
      </c>
    </row>
    <row r="981" spans="1:20" ht="43.75" x14ac:dyDescent="0.4">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9">
        <f t="shared" si="90"/>
        <v>0.82817600000000002</v>
      </c>
      <c r="P981">
        <f t="shared" si="91"/>
        <v>301.93916666666667</v>
      </c>
      <c r="Q981" t="str">
        <f t="shared" si="92"/>
        <v>technology</v>
      </c>
      <c r="R981" t="str">
        <f t="shared" si="95"/>
        <v>wearables</v>
      </c>
      <c r="S981" s="10">
        <f t="shared" si="93"/>
        <v>42506.416990740734</v>
      </c>
      <c r="T981" s="10">
        <f t="shared" si="94"/>
        <v>42541.790972222225</v>
      </c>
    </row>
    <row r="982" spans="1:20" ht="58.3" x14ac:dyDescent="0.4">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9">
        <f t="shared" si="90"/>
        <v>0.14860000000000001</v>
      </c>
      <c r="P982">
        <f t="shared" si="91"/>
        <v>47.935483870967744</v>
      </c>
      <c r="Q982" t="str">
        <f t="shared" si="92"/>
        <v>technology</v>
      </c>
      <c r="R982" t="str">
        <f t="shared" si="95"/>
        <v>wearables</v>
      </c>
      <c r="S982" s="10">
        <f t="shared" si="93"/>
        <v>41928.904189814813</v>
      </c>
      <c r="T982" s="10">
        <f t="shared" si="94"/>
        <v>41973.945856481485</v>
      </c>
    </row>
    <row r="983" spans="1:20" ht="58.3" x14ac:dyDescent="0.4">
      <c r="A983">
        <v>981</v>
      </c>
      <c r="B983" s="3" t="s">
        <v>982</v>
      </c>
      <c r="C983" s="3" t="s">
        <v>5091</v>
      </c>
      <c r="D983">
        <v>88888</v>
      </c>
      <c r="E983">
        <v>11</v>
      </c>
      <c r="F983" t="s">
        <v>8221</v>
      </c>
      <c r="G983" t="s">
        <v>8224</v>
      </c>
      <c r="H983" t="s">
        <v>8246</v>
      </c>
      <c r="I983">
        <v>1407624222</v>
      </c>
      <c r="J983">
        <v>1405032222</v>
      </c>
      <c r="K983" t="b">
        <v>0</v>
      </c>
      <c r="L983">
        <v>4</v>
      </c>
      <c r="M983" t="b">
        <v>0</v>
      </c>
      <c r="N983" t="s">
        <v>8273</v>
      </c>
      <c r="O983" s="9">
        <f t="shared" si="90"/>
        <v>1.2375123751237513E-4</v>
      </c>
      <c r="P983">
        <f t="shared" si="91"/>
        <v>2.75</v>
      </c>
      <c r="Q983" t="str">
        <f t="shared" si="92"/>
        <v>technology</v>
      </c>
      <c r="R983" t="str">
        <f t="shared" si="95"/>
        <v>wearables</v>
      </c>
      <c r="S983" s="10">
        <f t="shared" si="93"/>
        <v>41830.947013888886</v>
      </c>
      <c r="T983" s="10">
        <f t="shared" si="94"/>
        <v>41860.947013888886</v>
      </c>
    </row>
    <row r="984" spans="1:20" ht="29.15" x14ac:dyDescent="0.4">
      <c r="A984">
        <v>982</v>
      </c>
      <c r="B984" s="3" t="s">
        <v>983</v>
      </c>
      <c r="C984" s="3" t="s">
        <v>5092</v>
      </c>
      <c r="D984">
        <v>17500</v>
      </c>
      <c r="E984">
        <v>3</v>
      </c>
      <c r="F984" t="s">
        <v>8221</v>
      </c>
      <c r="G984" t="s">
        <v>8224</v>
      </c>
      <c r="H984" t="s">
        <v>8246</v>
      </c>
      <c r="I984">
        <v>1475431486</v>
      </c>
      <c r="J984">
        <v>1472839486</v>
      </c>
      <c r="K984" t="b">
        <v>0</v>
      </c>
      <c r="L984">
        <v>3</v>
      </c>
      <c r="M984" t="b">
        <v>0</v>
      </c>
      <c r="N984" t="s">
        <v>8273</v>
      </c>
      <c r="O984" s="9">
        <f t="shared" si="90"/>
        <v>1.7142857142857143E-4</v>
      </c>
      <c r="P984">
        <f t="shared" si="91"/>
        <v>1</v>
      </c>
      <c r="Q984" t="str">
        <f t="shared" si="92"/>
        <v>technology</v>
      </c>
      <c r="R984" t="str">
        <f t="shared" si="95"/>
        <v>wearables</v>
      </c>
      <c r="S984" s="10">
        <f t="shared" si="93"/>
        <v>42615.753310185188</v>
      </c>
      <c r="T984" s="10">
        <f t="shared" si="94"/>
        <v>42645.753310185188</v>
      </c>
    </row>
    <row r="985" spans="1:20" ht="58.3" x14ac:dyDescent="0.4">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9">
        <f t="shared" si="90"/>
        <v>0.2950613611721471</v>
      </c>
      <c r="P985">
        <f t="shared" si="91"/>
        <v>171.79329608938548</v>
      </c>
      <c r="Q985" t="str">
        <f t="shared" si="92"/>
        <v>technology</v>
      </c>
      <c r="R985" t="str">
        <f t="shared" si="95"/>
        <v>wearables</v>
      </c>
      <c r="S985" s="10">
        <f t="shared" si="93"/>
        <v>42574.667650462965</v>
      </c>
      <c r="T985" s="10">
        <f t="shared" si="94"/>
        <v>42605.870833333334</v>
      </c>
    </row>
    <row r="986" spans="1:20" ht="72.900000000000006" x14ac:dyDescent="0.4">
      <c r="A986">
        <v>984</v>
      </c>
      <c r="B986" s="3" t="s">
        <v>985</v>
      </c>
      <c r="C986" s="3" t="s">
        <v>5094</v>
      </c>
      <c r="D986">
        <v>10000</v>
      </c>
      <c r="E986">
        <v>106</v>
      </c>
      <c r="F986" t="s">
        <v>8221</v>
      </c>
      <c r="G986" t="s">
        <v>8224</v>
      </c>
      <c r="H986" t="s">
        <v>8246</v>
      </c>
      <c r="I986">
        <v>1427507208</v>
      </c>
      <c r="J986">
        <v>1424918808</v>
      </c>
      <c r="K986" t="b">
        <v>0</v>
      </c>
      <c r="L986">
        <v>3</v>
      </c>
      <c r="M986" t="b">
        <v>0</v>
      </c>
      <c r="N986" t="s">
        <v>8273</v>
      </c>
      <c r="O986" s="9">
        <f t="shared" si="90"/>
        <v>1.06E-2</v>
      </c>
      <c r="P986">
        <f t="shared" si="91"/>
        <v>35.333333333333336</v>
      </c>
      <c r="Q986" t="str">
        <f t="shared" si="92"/>
        <v>technology</v>
      </c>
      <c r="R986" t="str">
        <f t="shared" si="95"/>
        <v>wearables</v>
      </c>
      <c r="S986" s="10">
        <f t="shared" si="93"/>
        <v>42061.11583333333</v>
      </c>
      <c r="T986" s="10">
        <f t="shared" si="94"/>
        <v>42091.074166666673</v>
      </c>
    </row>
    <row r="987" spans="1:20" ht="43.75" x14ac:dyDescent="0.4">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9">
        <f t="shared" si="90"/>
        <v>6.2933333333333327E-2</v>
      </c>
      <c r="P987">
        <f t="shared" si="91"/>
        <v>82.086956521739125</v>
      </c>
      <c r="Q987" t="str">
        <f t="shared" si="92"/>
        <v>technology</v>
      </c>
      <c r="R987" t="str">
        <f t="shared" si="95"/>
        <v>wearables</v>
      </c>
      <c r="S987" s="10">
        <f t="shared" si="93"/>
        <v>42339.967708333337</v>
      </c>
      <c r="T987" s="10">
        <f t="shared" si="94"/>
        <v>42369.958333333328</v>
      </c>
    </row>
    <row r="988" spans="1:20" ht="58.3" x14ac:dyDescent="0.4">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9">
        <f t="shared" si="90"/>
        <v>0.1275</v>
      </c>
      <c r="P988">
        <f t="shared" si="91"/>
        <v>110.8695652173913</v>
      </c>
      <c r="Q988" t="str">
        <f t="shared" si="92"/>
        <v>technology</v>
      </c>
      <c r="R988" t="str">
        <f t="shared" si="95"/>
        <v>wearables</v>
      </c>
      <c r="S988" s="10">
        <f t="shared" si="93"/>
        <v>42324.767361111109</v>
      </c>
      <c r="T988" s="10">
        <f t="shared" si="94"/>
        <v>42379</v>
      </c>
    </row>
    <row r="989" spans="1:20" ht="43.75" x14ac:dyDescent="0.4">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9">
        <f t="shared" si="90"/>
        <v>0.13220000000000001</v>
      </c>
      <c r="P989">
        <f t="shared" si="91"/>
        <v>161.21951219512195</v>
      </c>
      <c r="Q989" t="str">
        <f t="shared" si="92"/>
        <v>technology</v>
      </c>
      <c r="R989" t="str">
        <f t="shared" si="95"/>
        <v>wearables</v>
      </c>
      <c r="S989" s="10">
        <f t="shared" si="93"/>
        <v>41773.294560185182</v>
      </c>
      <c r="T989" s="10">
        <f t="shared" si="94"/>
        <v>41813.294560185182</v>
      </c>
    </row>
    <row r="990" spans="1:20" ht="58.3" x14ac:dyDescent="0.4">
      <c r="A990">
        <v>988</v>
      </c>
      <c r="B990" s="3" t="s">
        <v>989</v>
      </c>
      <c r="C990" s="3" t="s">
        <v>5098</v>
      </c>
      <c r="D990">
        <v>5000</v>
      </c>
      <c r="E990">
        <v>0</v>
      </c>
      <c r="F990" t="s">
        <v>8221</v>
      </c>
      <c r="G990" t="s">
        <v>8237</v>
      </c>
      <c r="H990" t="s">
        <v>8249</v>
      </c>
      <c r="I990">
        <v>1475310825</v>
      </c>
      <c r="J990">
        <v>1472718825</v>
      </c>
      <c r="K990" t="b">
        <v>0</v>
      </c>
      <c r="L990">
        <v>0</v>
      </c>
      <c r="M990" t="b">
        <v>0</v>
      </c>
      <c r="N990" t="s">
        <v>8273</v>
      </c>
      <c r="O990" s="9">
        <f t="shared" si="90"/>
        <v>0</v>
      </c>
      <c r="P990">
        <f t="shared" si="91"/>
        <v>0</v>
      </c>
      <c r="Q990" t="str">
        <f t="shared" si="92"/>
        <v>technology</v>
      </c>
      <c r="R990" t="str">
        <f t="shared" si="95"/>
        <v>wearables</v>
      </c>
      <c r="S990" s="10">
        <f t="shared" si="93"/>
        <v>42614.356770833328</v>
      </c>
      <c r="T990" s="10">
        <f t="shared" si="94"/>
        <v>42644.356770833328</v>
      </c>
    </row>
    <row r="991" spans="1:20" ht="29.15" x14ac:dyDescent="0.4">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9">
        <f t="shared" si="90"/>
        <v>0.16769999999999999</v>
      </c>
      <c r="P991">
        <f t="shared" si="91"/>
        <v>52.40625</v>
      </c>
      <c r="Q991" t="str">
        <f t="shared" si="92"/>
        <v>technology</v>
      </c>
      <c r="R991" t="str">
        <f t="shared" si="95"/>
        <v>wearables</v>
      </c>
      <c r="S991" s="10">
        <f t="shared" si="93"/>
        <v>42611.933969907404</v>
      </c>
      <c r="T991" s="10">
        <f t="shared" si="94"/>
        <v>42641.933969907404</v>
      </c>
    </row>
    <row r="992" spans="1:20" ht="43.75" x14ac:dyDescent="0.4">
      <c r="A992">
        <v>990</v>
      </c>
      <c r="B992" s="3" t="s">
        <v>991</v>
      </c>
      <c r="C992" s="3" t="s">
        <v>5100</v>
      </c>
      <c r="D992">
        <v>25000</v>
      </c>
      <c r="E992">
        <v>26</v>
      </c>
      <c r="F992" t="s">
        <v>8221</v>
      </c>
      <c r="G992" t="s">
        <v>8224</v>
      </c>
      <c r="H992" t="s">
        <v>8246</v>
      </c>
      <c r="I992">
        <v>1409770164</v>
      </c>
      <c r="J992">
        <v>1407178164</v>
      </c>
      <c r="K992" t="b">
        <v>0</v>
      </c>
      <c r="L992">
        <v>2</v>
      </c>
      <c r="M992" t="b">
        <v>0</v>
      </c>
      <c r="N992" t="s">
        <v>8273</v>
      </c>
      <c r="O992" s="9">
        <f t="shared" si="90"/>
        <v>1.0399999999999999E-3</v>
      </c>
      <c r="P992">
        <f t="shared" si="91"/>
        <v>13</v>
      </c>
      <c r="Q992" t="str">
        <f t="shared" si="92"/>
        <v>technology</v>
      </c>
      <c r="R992" t="str">
        <f t="shared" si="95"/>
        <v>wearables</v>
      </c>
      <c r="S992" s="10">
        <f t="shared" si="93"/>
        <v>41855.784305555557</v>
      </c>
      <c r="T992" s="10">
        <f t="shared" si="94"/>
        <v>41885.784305555557</v>
      </c>
    </row>
    <row r="993" spans="1:20" ht="72.900000000000006" x14ac:dyDescent="0.4">
      <c r="A993">
        <v>991</v>
      </c>
      <c r="B993" s="3" t="s">
        <v>992</v>
      </c>
      <c r="C993" s="3" t="s">
        <v>5101</v>
      </c>
      <c r="D993">
        <v>5000</v>
      </c>
      <c r="E993">
        <v>212</v>
      </c>
      <c r="F993" t="s">
        <v>8221</v>
      </c>
      <c r="G993" t="s">
        <v>8225</v>
      </c>
      <c r="H993" t="s">
        <v>8247</v>
      </c>
      <c r="I993">
        <v>1468349460</v>
      </c>
      <c r="J993">
        <v>1466186988</v>
      </c>
      <c r="K993" t="b">
        <v>0</v>
      </c>
      <c r="L993">
        <v>7</v>
      </c>
      <c r="M993" t="b">
        <v>0</v>
      </c>
      <c r="N993" t="s">
        <v>8273</v>
      </c>
      <c r="O993" s="9">
        <f t="shared" si="90"/>
        <v>4.24E-2</v>
      </c>
      <c r="P993">
        <f t="shared" si="91"/>
        <v>30.285714285714285</v>
      </c>
      <c r="Q993" t="str">
        <f t="shared" si="92"/>
        <v>technology</v>
      </c>
      <c r="R993" t="str">
        <f t="shared" si="95"/>
        <v>wearables</v>
      </c>
      <c r="S993" s="10">
        <f t="shared" si="93"/>
        <v>42538.75680555556</v>
      </c>
      <c r="T993" s="10">
        <f t="shared" si="94"/>
        <v>42563.785416666666</v>
      </c>
    </row>
    <row r="994" spans="1:20" ht="43.75" x14ac:dyDescent="0.4">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9">
        <f t="shared" si="90"/>
        <v>4.6699999999999997E-3</v>
      </c>
      <c r="P994">
        <f t="shared" si="91"/>
        <v>116.75</v>
      </c>
      <c r="Q994" t="str">
        <f t="shared" si="92"/>
        <v>technology</v>
      </c>
      <c r="R994" t="str">
        <f t="shared" si="95"/>
        <v>wearables</v>
      </c>
      <c r="S994" s="10">
        <f t="shared" si="93"/>
        <v>42437.924988425926</v>
      </c>
      <c r="T994" s="10">
        <f t="shared" si="94"/>
        <v>42497.883321759262</v>
      </c>
    </row>
    <row r="995" spans="1:20" ht="43.75" x14ac:dyDescent="0.4">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9">
        <f t="shared" si="90"/>
        <v>0.25087142857142858</v>
      </c>
      <c r="P995">
        <f t="shared" si="91"/>
        <v>89.59693877551021</v>
      </c>
      <c r="Q995" t="str">
        <f t="shared" si="92"/>
        <v>technology</v>
      </c>
      <c r="R995" t="str">
        <f t="shared" si="95"/>
        <v>wearables</v>
      </c>
      <c r="S995" s="10">
        <f t="shared" si="93"/>
        <v>42652.964907407411</v>
      </c>
      <c r="T995" s="10">
        <f t="shared" si="94"/>
        <v>42686.208333333328</v>
      </c>
    </row>
    <row r="996" spans="1:20" ht="58.3" x14ac:dyDescent="0.4">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9">
        <f t="shared" si="90"/>
        <v>2.3345000000000001E-2</v>
      </c>
      <c r="P996">
        <f t="shared" si="91"/>
        <v>424.45454545454544</v>
      </c>
      <c r="Q996" t="str">
        <f t="shared" si="92"/>
        <v>technology</v>
      </c>
      <c r="R996" t="str">
        <f t="shared" si="95"/>
        <v>wearables</v>
      </c>
      <c r="S996" s="10">
        <f t="shared" si="93"/>
        <v>41921.263078703705</v>
      </c>
      <c r="T996" s="10">
        <f t="shared" si="94"/>
        <v>41973.957638888889</v>
      </c>
    </row>
    <row r="997" spans="1:20" ht="43.75" x14ac:dyDescent="0.4">
      <c r="A997">
        <v>995</v>
      </c>
      <c r="B997" s="3" t="s">
        <v>996</v>
      </c>
      <c r="C997" s="3" t="s">
        <v>5105</v>
      </c>
      <c r="D997">
        <v>10000</v>
      </c>
      <c r="E997">
        <v>726</v>
      </c>
      <c r="F997" t="s">
        <v>8221</v>
      </c>
      <c r="G997" t="s">
        <v>8224</v>
      </c>
      <c r="H997" t="s">
        <v>8246</v>
      </c>
      <c r="I997">
        <v>1417276800</v>
      </c>
      <c r="J997">
        <v>1415140480</v>
      </c>
      <c r="K997" t="b">
        <v>0</v>
      </c>
      <c r="L997">
        <v>9</v>
      </c>
      <c r="M997" t="b">
        <v>0</v>
      </c>
      <c r="N997" t="s">
        <v>8273</v>
      </c>
      <c r="O997" s="9">
        <f t="shared" si="90"/>
        <v>7.2599999999999998E-2</v>
      </c>
      <c r="P997">
        <f t="shared" si="91"/>
        <v>80.666666666666671</v>
      </c>
      <c r="Q997" t="str">
        <f t="shared" si="92"/>
        <v>technology</v>
      </c>
      <c r="R997" t="str">
        <f t="shared" si="95"/>
        <v>wearables</v>
      </c>
      <c r="S997" s="10">
        <f t="shared" si="93"/>
        <v>41947.940740740742</v>
      </c>
      <c r="T997" s="10">
        <f t="shared" si="94"/>
        <v>41972.666666666672</v>
      </c>
    </row>
    <row r="998" spans="1:20" ht="43.75" x14ac:dyDescent="0.4">
      <c r="A998">
        <v>996</v>
      </c>
      <c r="B998" s="3" t="s">
        <v>997</v>
      </c>
      <c r="C998" s="3" t="s">
        <v>5106</v>
      </c>
      <c r="D998">
        <v>4000</v>
      </c>
      <c r="E998">
        <v>65</v>
      </c>
      <c r="F998" t="s">
        <v>8221</v>
      </c>
      <c r="G998" t="s">
        <v>8224</v>
      </c>
      <c r="H998" t="s">
        <v>8246</v>
      </c>
      <c r="I998">
        <v>1406474820</v>
      </c>
      <c r="J998">
        <v>1403902060</v>
      </c>
      <c r="K998" t="b">
        <v>0</v>
      </c>
      <c r="L998">
        <v>5</v>
      </c>
      <c r="M998" t="b">
        <v>0</v>
      </c>
      <c r="N998" t="s">
        <v>8273</v>
      </c>
      <c r="O998" s="9">
        <f t="shared" si="90"/>
        <v>1.6250000000000001E-2</v>
      </c>
      <c r="P998">
        <f t="shared" si="91"/>
        <v>13</v>
      </c>
      <c r="Q998" t="str">
        <f t="shared" si="92"/>
        <v>technology</v>
      </c>
      <c r="R998" t="str">
        <f t="shared" si="95"/>
        <v>wearables</v>
      </c>
      <c r="S998" s="10">
        <f t="shared" si="93"/>
        <v>41817.866435185184</v>
      </c>
      <c r="T998" s="10">
        <f t="shared" si="94"/>
        <v>41847.643750000003</v>
      </c>
    </row>
    <row r="999" spans="1:20" ht="29.15" x14ac:dyDescent="0.4">
      <c r="A999">
        <v>997</v>
      </c>
      <c r="B999" s="3" t="s">
        <v>998</v>
      </c>
      <c r="C999" s="3" t="s">
        <v>5107</v>
      </c>
      <c r="D999">
        <v>5000</v>
      </c>
      <c r="E999">
        <v>65</v>
      </c>
      <c r="F999" t="s">
        <v>8221</v>
      </c>
      <c r="G999" t="s">
        <v>8224</v>
      </c>
      <c r="H999" t="s">
        <v>8246</v>
      </c>
      <c r="I999">
        <v>1417145297</v>
      </c>
      <c r="J999">
        <v>1414549697</v>
      </c>
      <c r="K999" t="b">
        <v>0</v>
      </c>
      <c r="L999">
        <v>8</v>
      </c>
      <c r="M999" t="b">
        <v>0</v>
      </c>
      <c r="N999" t="s">
        <v>8273</v>
      </c>
      <c r="O999" s="9">
        <f t="shared" si="90"/>
        <v>1.2999999999999999E-2</v>
      </c>
      <c r="P999">
        <f t="shared" si="91"/>
        <v>8.125</v>
      </c>
      <c r="Q999" t="str">
        <f t="shared" si="92"/>
        <v>technology</v>
      </c>
      <c r="R999" t="str">
        <f t="shared" si="95"/>
        <v>wearables</v>
      </c>
      <c r="S999" s="10">
        <f t="shared" si="93"/>
        <v>41941.10297453704</v>
      </c>
      <c r="T999" s="10">
        <f t="shared" si="94"/>
        <v>41971.144641203704</v>
      </c>
    </row>
    <row r="1000" spans="1:20" ht="43.75" x14ac:dyDescent="0.4">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9">
        <f t="shared" si="90"/>
        <v>0.58558333333333334</v>
      </c>
      <c r="P1000">
        <f t="shared" si="91"/>
        <v>153.42794759825327</v>
      </c>
      <c r="Q1000" t="str">
        <f t="shared" si="92"/>
        <v>technology</v>
      </c>
      <c r="R1000" t="str">
        <f t="shared" si="95"/>
        <v>wearables</v>
      </c>
      <c r="S1000" s="10">
        <f t="shared" si="93"/>
        <v>42282.168993055559</v>
      </c>
      <c r="T1000" s="10">
        <f t="shared" si="94"/>
        <v>42327.210659722223</v>
      </c>
    </row>
    <row r="1001" spans="1:20" ht="43.75" x14ac:dyDescent="0.4">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9">
        <f t="shared" si="90"/>
        <v>7.7886666666666673E-2</v>
      </c>
      <c r="P1001">
        <f t="shared" si="91"/>
        <v>292.07499999999999</v>
      </c>
      <c r="Q1001" t="str">
        <f t="shared" si="92"/>
        <v>technology</v>
      </c>
      <c r="R1001" t="str">
        <f t="shared" si="95"/>
        <v>wearables</v>
      </c>
      <c r="S1001" s="10">
        <f t="shared" si="93"/>
        <v>41926.29965277778</v>
      </c>
      <c r="T1001" s="10">
        <f t="shared" si="94"/>
        <v>41956.334722222222</v>
      </c>
    </row>
    <row r="1002" spans="1:20" ht="43.75" x14ac:dyDescent="0.4">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9">
        <f t="shared" si="90"/>
        <v>2.2157147647256063E-2</v>
      </c>
      <c r="P1002">
        <f t="shared" si="91"/>
        <v>3304</v>
      </c>
      <c r="Q1002" t="str">
        <f t="shared" si="92"/>
        <v>technology</v>
      </c>
      <c r="R1002" t="str">
        <f t="shared" si="95"/>
        <v>wearables</v>
      </c>
      <c r="S1002" s="10">
        <f t="shared" si="93"/>
        <v>42749.059722222228</v>
      </c>
      <c r="T1002" s="10">
        <f t="shared" si="94"/>
        <v>42809.018055555556</v>
      </c>
    </row>
    <row r="1003" spans="1:20" ht="58.3" x14ac:dyDescent="0.4">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9">
        <f t="shared" si="90"/>
        <v>1.04</v>
      </c>
      <c r="P1003">
        <f t="shared" si="91"/>
        <v>1300</v>
      </c>
      <c r="Q1003" t="str">
        <f t="shared" si="92"/>
        <v>technology</v>
      </c>
      <c r="R1003" t="str">
        <f t="shared" si="95"/>
        <v>wearables</v>
      </c>
      <c r="S1003" s="10">
        <f t="shared" si="93"/>
        <v>42720.720057870371</v>
      </c>
      <c r="T1003" s="10">
        <f t="shared" si="94"/>
        <v>42765.720057870371</v>
      </c>
    </row>
    <row r="1004" spans="1:20" ht="43.75" x14ac:dyDescent="0.4">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9">
        <f t="shared" si="90"/>
        <v>0.29602960296029601</v>
      </c>
      <c r="P1004">
        <f t="shared" si="91"/>
        <v>134.54545454545453</v>
      </c>
      <c r="Q1004" t="str">
        <f t="shared" si="92"/>
        <v>technology</v>
      </c>
      <c r="R1004" t="str">
        <f t="shared" si="95"/>
        <v>wearables</v>
      </c>
      <c r="S1004" s="10">
        <f t="shared" si="93"/>
        <v>42325.684189814812</v>
      </c>
      <c r="T1004" s="10">
        <f t="shared" si="94"/>
        <v>42355.249305555553</v>
      </c>
    </row>
    <row r="1005" spans="1:20" ht="43.75" x14ac:dyDescent="0.4">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9">
        <f t="shared" si="90"/>
        <v>0.16055</v>
      </c>
      <c r="P1005">
        <f t="shared" si="91"/>
        <v>214.06666666666666</v>
      </c>
      <c r="Q1005" t="str">
        <f t="shared" si="92"/>
        <v>technology</v>
      </c>
      <c r="R1005" t="str">
        <f t="shared" si="95"/>
        <v>wearables</v>
      </c>
      <c r="S1005" s="10">
        <f t="shared" si="93"/>
        <v>42780.709039351852</v>
      </c>
      <c r="T1005" s="10">
        <f t="shared" si="94"/>
        <v>42810.667372685188</v>
      </c>
    </row>
    <row r="1006" spans="1:20" ht="29.15" x14ac:dyDescent="0.4">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9">
        <f t="shared" si="90"/>
        <v>0.82208000000000003</v>
      </c>
      <c r="P1006">
        <f t="shared" si="91"/>
        <v>216.33684210526314</v>
      </c>
      <c r="Q1006" t="str">
        <f t="shared" si="92"/>
        <v>technology</v>
      </c>
      <c r="R1006" t="str">
        <f t="shared" si="95"/>
        <v>wearables</v>
      </c>
      <c r="S1006" s="10">
        <f t="shared" si="93"/>
        <v>42388.708645833336</v>
      </c>
      <c r="T1006" s="10">
        <f t="shared" si="94"/>
        <v>42418.708645833336</v>
      </c>
    </row>
    <row r="1007" spans="1:20" ht="43.75" x14ac:dyDescent="0.4">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9">
        <f t="shared" si="90"/>
        <v>0.75051000000000001</v>
      </c>
      <c r="P1007">
        <f t="shared" si="91"/>
        <v>932.31055900621118</v>
      </c>
      <c r="Q1007" t="str">
        <f t="shared" si="92"/>
        <v>technology</v>
      </c>
      <c r="R1007" t="str">
        <f t="shared" si="95"/>
        <v>wearables</v>
      </c>
      <c r="S1007" s="10">
        <f t="shared" si="93"/>
        <v>42276.624803240738</v>
      </c>
      <c r="T1007" s="10">
        <f t="shared" si="94"/>
        <v>42307.624803240738</v>
      </c>
    </row>
    <row r="1008" spans="1:20" ht="43.75" x14ac:dyDescent="0.4">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9">
        <f t="shared" si="90"/>
        <v>5.8500000000000003E-2</v>
      </c>
      <c r="P1008">
        <f t="shared" si="91"/>
        <v>29.25</v>
      </c>
      <c r="Q1008" t="str">
        <f t="shared" si="92"/>
        <v>technology</v>
      </c>
      <c r="R1008" t="str">
        <f t="shared" si="95"/>
        <v>wearables</v>
      </c>
      <c r="S1008" s="10">
        <f t="shared" si="93"/>
        <v>41977.040185185186</v>
      </c>
      <c r="T1008" s="10">
        <f t="shared" si="94"/>
        <v>41985.299305555556</v>
      </c>
    </row>
    <row r="1009" spans="1:20" ht="43.75" x14ac:dyDescent="0.4">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9">
        <f t="shared" si="90"/>
        <v>0.44319999999999998</v>
      </c>
      <c r="P1009">
        <f t="shared" si="91"/>
        <v>174.94736842105263</v>
      </c>
      <c r="Q1009" t="str">
        <f t="shared" si="92"/>
        <v>technology</v>
      </c>
      <c r="R1009" t="str">
        <f t="shared" si="95"/>
        <v>wearables</v>
      </c>
      <c r="S1009" s="10">
        <f t="shared" si="93"/>
        <v>42676.583599537036</v>
      </c>
      <c r="T1009" s="10">
        <f t="shared" si="94"/>
        <v>42718.6252662037</v>
      </c>
    </row>
    <row r="1010" spans="1:20" ht="43.75" x14ac:dyDescent="0.4">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9">
        <f t="shared" si="90"/>
        <v>2.6737967914438501E-3</v>
      </c>
      <c r="P1010">
        <f t="shared" si="91"/>
        <v>250</v>
      </c>
      <c r="Q1010" t="str">
        <f t="shared" si="92"/>
        <v>technology</v>
      </c>
      <c r="R1010" t="str">
        <f t="shared" si="95"/>
        <v>wearables</v>
      </c>
      <c r="S1010" s="10">
        <f t="shared" si="93"/>
        <v>42702.809201388889</v>
      </c>
      <c r="T1010" s="10">
        <f t="shared" si="94"/>
        <v>42732.809201388889</v>
      </c>
    </row>
    <row r="1011" spans="1:20" ht="58.3" x14ac:dyDescent="0.4">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9">
        <f t="shared" si="90"/>
        <v>0.1313</v>
      </c>
      <c r="P1011">
        <f t="shared" si="91"/>
        <v>65</v>
      </c>
      <c r="Q1011" t="str">
        <f t="shared" si="92"/>
        <v>technology</v>
      </c>
      <c r="R1011" t="str">
        <f t="shared" si="95"/>
        <v>wearables</v>
      </c>
      <c r="S1011" s="10">
        <f t="shared" si="93"/>
        <v>42510.604699074072</v>
      </c>
      <c r="T1011" s="10">
        <f t="shared" si="94"/>
        <v>42540.604699074072</v>
      </c>
    </row>
    <row r="1012" spans="1:20" ht="43.75" x14ac:dyDescent="0.4">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9">
        <f t="shared" si="90"/>
        <v>1.9088937093275488E-3</v>
      </c>
      <c r="P1012">
        <f t="shared" si="91"/>
        <v>55</v>
      </c>
      <c r="Q1012" t="str">
        <f t="shared" si="92"/>
        <v>technology</v>
      </c>
      <c r="R1012" t="str">
        <f t="shared" si="95"/>
        <v>wearables</v>
      </c>
      <c r="S1012" s="10">
        <f t="shared" si="93"/>
        <v>42561.829421296294</v>
      </c>
      <c r="T1012" s="10">
        <f t="shared" si="94"/>
        <v>42618.124305555553</v>
      </c>
    </row>
    <row r="1013" spans="1:20" ht="43.75" x14ac:dyDescent="0.4">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9">
        <f t="shared" si="90"/>
        <v>3.7499999999999999E-3</v>
      </c>
      <c r="P1013">
        <f t="shared" si="91"/>
        <v>75</v>
      </c>
      <c r="Q1013" t="str">
        <f t="shared" si="92"/>
        <v>technology</v>
      </c>
      <c r="R1013" t="str">
        <f t="shared" si="95"/>
        <v>wearables</v>
      </c>
      <c r="S1013" s="10">
        <f t="shared" si="93"/>
        <v>41946.898090277777</v>
      </c>
      <c r="T1013" s="10">
        <f t="shared" si="94"/>
        <v>41991.898090277777</v>
      </c>
    </row>
    <row r="1014" spans="1:20" ht="58.3" x14ac:dyDescent="0.4">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9">
        <f t="shared" si="90"/>
        <v>215.35021</v>
      </c>
      <c r="P1014">
        <f t="shared" si="91"/>
        <v>1389.3561935483872</v>
      </c>
      <c r="Q1014" t="str">
        <f t="shared" si="92"/>
        <v>technology</v>
      </c>
      <c r="R1014" t="str">
        <f t="shared" si="95"/>
        <v>wearables</v>
      </c>
      <c r="S1014" s="10">
        <f t="shared" si="93"/>
        <v>42714.440416666665</v>
      </c>
      <c r="T1014" s="10">
        <f t="shared" si="94"/>
        <v>42759.440416666665</v>
      </c>
    </row>
    <row r="1015" spans="1:20" ht="43.75" x14ac:dyDescent="0.4">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9">
        <f t="shared" si="90"/>
        <v>0.34527999999999998</v>
      </c>
      <c r="P1015">
        <f t="shared" si="91"/>
        <v>95.911111111111111</v>
      </c>
      <c r="Q1015" t="str">
        <f t="shared" si="92"/>
        <v>technology</v>
      </c>
      <c r="R1015" t="str">
        <f t="shared" si="95"/>
        <v>wearables</v>
      </c>
      <c r="S1015" s="10">
        <f t="shared" si="93"/>
        <v>42339.833981481483</v>
      </c>
      <c r="T1015" s="10">
        <f t="shared" si="94"/>
        <v>42367.833333333328</v>
      </c>
    </row>
    <row r="1016" spans="1:20" ht="29.15" x14ac:dyDescent="0.4">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9">
        <f t="shared" si="90"/>
        <v>0.30599999999999999</v>
      </c>
      <c r="P1016">
        <f t="shared" si="91"/>
        <v>191.25</v>
      </c>
      <c r="Q1016" t="str">
        <f t="shared" si="92"/>
        <v>technology</v>
      </c>
      <c r="R1016" t="str">
        <f t="shared" si="95"/>
        <v>wearables</v>
      </c>
      <c r="S1016" s="10">
        <f t="shared" si="93"/>
        <v>41955.002488425926</v>
      </c>
      <c r="T1016" s="10">
        <f t="shared" si="94"/>
        <v>42005.002488425926</v>
      </c>
    </row>
    <row r="1017" spans="1:20" ht="29.15" x14ac:dyDescent="0.4">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9">
        <f t="shared" si="90"/>
        <v>2.6666666666666668E-2</v>
      </c>
      <c r="P1017">
        <f t="shared" si="91"/>
        <v>40</v>
      </c>
      <c r="Q1017" t="str">
        <f t="shared" si="92"/>
        <v>technology</v>
      </c>
      <c r="R1017" t="str">
        <f t="shared" si="95"/>
        <v>wearables</v>
      </c>
      <c r="S1017" s="10">
        <f t="shared" si="93"/>
        <v>42303.878414351857</v>
      </c>
      <c r="T1017" s="10">
        <f t="shared" si="94"/>
        <v>42333.920081018514</v>
      </c>
    </row>
    <row r="1018" spans="1:20" ht="43.75" x14ac:dyDescent="0.4">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9">
        <f t="shared" si="90"/>
        <v>2.8420000000000001E-2</v>
      </c>
      <c r="P1018">
        <f t="shared" si="91"/>
        <v>74.78947368421052</v>
      </c>
      <c r="Q1018" t="str">
        <f t="shared" si="92"/>
        <v>technology</v>
      </c>
      <c r="R1018" t="str">
        <f t="shared" si="95"/>
        <v>wearables</v>
      </c>
      <c r="S1018" s="10">
        <f t="shared" si="93"/>
        <v>42422.107129629629</v>
      </c>
      <c r="T1018" s="10">
        <f t="shared" si="94"/>
        <v>42467.065462962957</v>
      </c>
    </row>
    <row r="1019" spans="1:20" ht="58.3" x14ac:dyDescent="0.4">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9">
        <f t="shared" si="90"/>
        <v>0.22878799999999999</v>
      </c>
      <c r="P1019">
        <f t="shared" si="91"/>
        <v>161.11830985915492</v>
      </c>
      <c r="Q1019" t="str">
        <f t="shared" si="92"/>
        <v>technology</v>
      </c>
      <c r="R1019" t="str">
        <f t="shared" si="95"/>
        <v>wearables</v>
      </c>
      <c r="S1019" s="10">
        <f t="shared" si="93"/>
        <v>42289.675173611111</v>
      </c>
      <c r="T1019" s="10">
        <f t="shared" si="94"/>
        <v>42329.716840277775</v>
      </c>
    </row>
    <row r="1020" spans="1:20" ht="43.75" x14ac:dyDescent="0.4">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9">
        <f t="shared" si="90"/>
        <v>3.1050000000000001E-2</v>
      </c>
      <c r="P1020">
        <f t="shared" si="91"/>
        <v>88.714285714285708</v>
      </c>
      <c r="Q1020" t="str">
        <f t="shared" si="92"/>
        <v>technology</v>
      </c>
      <c r="R1020" t="str">
        <f t="shared" si="95"/>
        <v>wearables</v>
      </c>
      <c r="S1020" s="10">
        <f t="shared" si="93"/>
        <v>42535.492280092592</v>
      </c>
      <c r="T1020" s="10">
        <f t="shared" si="94"/>
        <v>42565.492280092592</v>
      </c>
    </row>
    <row r="1021" spans="1:20" ht="43.75" x14ac:dyDescent="0.4">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9">
        <f t="shared" si="90"/>
        <v>0.47333333333333333</v>
      </c>
      <c r="P1021">
        <f t="shared" si="91"/>
        <v>53.25</v>
      </c>
      <c r="Q1021" t="str">
        <f t="shared" si="92"/>
        <v>technology</v>
      </c>
      <c r="R1021" t="str">
        <f t="shared" si="95"/>
        <v>wearables</v>
      </c>
      <c r="S1021" s="10">
        <f t="shared" si="93"/>
        <v>42009.973946759259</v>
      </c>
      <c r="T1021" s="10">
        <f t="shared" si="94"/>
        <v>42039.973946759259</v>
      </c>
    </row>
    <row r="1022" spans="1:20" ht="43.75" x14ac:dyDescent="0.4">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9">
        <f t="shared" si="90"/>
        <v>2.0554838709677421</v>
      </c>
      <c r="P1022">
        <f t="shared" si="91"/>
        <v>106.2</v>
      </c>
      <c r="Q1022" t="str">
        <f t="shared" si="92"/>
        <v>music</v>
      </c>
      <c r="R1022" t="str">
        <f t="shared" si="95"/>
        <v>electronic music</v>
      </c>
      <c r="S1022" s="10">
        <f t="shared" si="93"/>
        <v>42127.069548611107</v>
      </c>
      <c r="T1022" s="10">
        <f t="shared" si="94"/>
        <v>42157.032638888893</v>
      </c>
    </row>
    <row r="1023" spans="1:20" ht="43.75" x14ac:dyDescent="0.4">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9">
        <f t="shared" si="90"/>
        <v>3.5180366666666667</v>
      </c>
      <c r="P1023">
        <f t="shared" si="91"/>
        <v>22.079728033472804</v>
      </c>
      <c r="Q1023" t="str">
        <f t="shared" si="92"/>
        <v>music</v>
      </c>
      <c r="R1023" t="str">
        <f t="shared" si="95"/>
        <v>electronic music</v>
      </c>
      <c r="S1023" s="10">
        <f t="shared" si="93"/>
        <v>42271.251979166671</v>
      </c>
      <c r="T1023" s="10">
        <f t="shared" si="94"/>
        <v>42294.166666666672</v>
      </c>
    </row>
    <row r="1024" spans="1:20" ht="29.15" x14ac:dyDescent="0.4">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9">
        <f t="shared" si="90"/>
        <v>1.149</v>
      </c>
      <c r="P1024">
        <f t="shared" si="91"/>
        <v>31.054054054054053</v>
      </c>
      <c r="Q1024" t="str">
        <f t="shared" si="92"/>
        <v>music</v>
      </c>
      <c r="R1024" t="str">
        <f t="shared" si="95"/>
        <v>electronic music</v>
      </c>
      <c r="S1024" s="10">
        <f t="shared" si="93"/>
        <v>42111.646724537044</v>
      </c>
      <c r="T1024" s="10">
        <f t="shared" si="94"/>
        <v>42141.646724537044</v>
      </c>
    </row>
    <row r="1025" spans="1:20" ht="43.75" x14ac:dyDescent="0.4">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9">
        <f t="shared" si="90"/>
        <v>2.3715000000000002</v>
      </c>
      <c r="P1025">
        <f t="shared" si="91"/>
        <v>36.206106870229007</v>
      </c>
      <c r="Q1025" t="str">
        <f t="shared" si="92"/>
        <v>music</v>
      </c>
      <c r="R1025" t="str">
        <f t="shared" si="95"/>
        <v>electronic music</v>
      </c>
      <c r="S1025" s="10">
        <f t="shared" si="93"/>
        <v>42145.919687500005</v>
      </c>
      <c r="T1025" s="10">
        <f t="shared" si="94"/>
        <v>42175.919687500005</v>
      </c>
    </row>
    <row r="1026" spans="1:20" ht="43.75" x14ac:dyDescent="0.4">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9">
        <f t="shared" ref="O1026:O1089" si="96">E1026/D1026</f>
        <v>1.1863774999999999</v>
      </c>
      <c r="P1026">
        <f t="shared" ref="P1026:P1089" si="97">IFERROR(E1026/L1026,0)</f>
        <v>388.9762295081967</v>
      </c>
      <c r="Q1026" t="str">
        <f t="shared" ref="Q1026:Q1089" si="98">LEFT(N1026, FIND("/",N1026) - 1)</f>
        <v>music</v>
      </c>
      <c r="R1026" t="str">
        <f t="shared" si="95"/>
        <v>electronic music</v>
      </c>
      <c r="S1026" s="10">
        <f t="shared" ref="S1026:S1089" si="99">(((J1026/60)/60)/24) + DATE(1970,1,1)</f>
        <v>42370.580590277779</v>
      </c>
      <c r="T1026" s="10">
        <f t="shared" ref="T1026:T1089" si="100">(((I1026/60)/60)/24) + DATE(1970,1,1)</f>
        <v>42400.580590277779</v>
      </c>
    </row>
    <row r="1027" spans="1:20" ht="29.15" x14ac:dyDescent="0.4">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9">
        <f t="shared" si="96"/>
        <v>1.099283142857143</v>
      </c>
      <c r="P1027">
        <f t="shared" si="97"/>
        <v>71.848571428571432</v>
      </c>
      <c r="Q1027" t="str">
        <f t="shared" si="98"/>
        <v>music</v>
      </c>
      <c r="R1027" t="str">
        <f t="shared" ref="R1027:R1090" si="101">RIGHT(N1027, LEN(N1027) - FIND("/",N1027))</f>
        <v>electronic music</v>
      </c>
      <c r="S1027" s="10">
        <f t="shared" si="99"/>
        <v>42049.833761574075</v>
      </c>
      <c r="T1027" s="10">
        <f t="shared" si="100"/>
        <v>42079.792094907403</v>
      </c>
    </row>
    <row r="1028" spans="1:20" ht="58.3" x14ac:dyDescent="0.4">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9">
        <f t="shared" si="96"/>
        <v>1.0000828571428571</v>
      </c>
      <c r="P1028">
        <f t="shared" si="97"/>
        <v>57.381803278688523</v>
      </c>
      <c r="Q1028" t="str">
        <f t="shared" si="98"/>
        <v>music</v>
      </c>
      <c r="R1028" t="str">
        <f t="shared" si="101"/>
        <v>electronic music</v>
      </c>
      <c r="S1028" s="10">
        <f t="shared" si="99"/>
        <v>42426.407592592594</v>
      </c>
      <c r="T1028" s="10">
        <f t="shared" si="100"/>
        <v>42460.365925925929</v>
      </c>
    </row>
    <row r="1029" spans="1:20" ht="43.75" x14ac:dyDescent="0.4">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9">
        <f t="shared" si="96"/>
        <v>1.0309292094387414</v>
      </c>
      <c r="P1029">
        <f t="shared" si="97"/>
        <v>69.666666666666671</v>
      </c>
      <c r="Q1029" t="str">
        <f t="shared" si="98"/>
        <v>music</v>
      </c>
      <c r="R1029" t="str">
        <f t="shared" si="101"/>
        <v>electronic music</v>
      </c>
      <c r="S1029" s="10">
        <f t="shared" si="99"/>
        <v>41905.034108796295</v>
      </c>
      <c r="T1029" s="10">
        <f t="shared" si="100"/>
        <v>41935.034108796295</v>
      </c>
    </row>
    <row r="1030" spans="1:20" ht="43.75" x14ac:dyDescent="0.4">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9">
        <f t="shared" si="96"/>
        <v>1.1727000000000001</v>
      </c>
      <c r="P1030">
        <f t="shared" si="97"/>
        <v>45.988235294117644</v>
      </c>
      <c r="Q1030" t="str">
        <f t="shared" si="98"/>
        <v>music</v>
      </c>
      <c r="R1030" t="str">
        <f t="shared" si="101"/>
        <v>electronic music</v>
      </c>
      <c r="S1030" s="10">
        <f t="shared" si="99"/>
        <v>42755.627372685187</v>
      </c>
      <c r="T1030" s="10">
        <f t="shared" si="100"/>
        <v>42800.833333333328</v>
      </c>
    </row>
    <row r="1031" spans="1:20" ht="29.15" x14ac:dyDescent="0.4">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9">
        <f t="shared" si="96"/>
        <v>1.1175999999999999</v>
      </c>
      <c r="P1031">
        <f t="shared" si="97"/>
        <v>79.262411347517727</v>
      </c>
      <c r="Q1031" t="str">
        <f t="shared" si="98"/>
        <v>music</v>
      </c>
      <c r="R1031" t="str">
        <f t="shared" si="101"/>
        <v>electronic music</v>
      </c>
      <c r="S1031" s="10">
        <f t="shared" si="99"/>
        <v>42044.711886574078</v>
      </c>
      <c r="T1031" s="10">
        <f t="shared" si="100"/>
        <v>42098.915972222225</v>
      </c>
    </row>
    <row r="1032" spans="1:20" ht="29.15" x14ac:dyDescent="0.4">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9">
        <f t="shared" si="96"/>
        <v>3.4209999999999998</v>
      </c>
      <c r="P1032">
        <f t="shared" si="97"/>
        <v>43.031446540880502</v>
      </c>
      <c r="Q1032" t="str">
        <f t="shared" si="98"/>
        <v>music</v>
      </c>
      <c r="R1032" t="str">
        <f t="shared" si="101"/>
        <v>electronic music</v>
      </c>
      <c r="S1032" s="10">
        <f t="shared" si="99"/>
        <v>42611.483206018514</v>
      </c>
      <c r="T1032" s="10">
        <f t="shared" si="100"/>
        <v>42625.483206018514</v>
      </c>
    </row>
    <row r="1033" spans="1:20" ht="58.3" x14ac:dyDescent="0.4">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9">
        <f t="shared" si="96"/>
        <v>1.0740000000000001</v>
      </c>
      <c r="P1033">
        <f t="shared" si="97"/>
        <v>108.48484848484848</v>
      </c>
      <c r="Q1033" t="str">
        <f t="shared" si="98"/>
        <v>music</v>
      </c>
      <c r="R1033" t="str">
        <f t="shared" si="101"/>
        <v>electronic music</v>
      </c>
      <c r="S1033" s="10">
        <f t="shared" si="99"/>
        <v>42324.764004629629</v>
      </c>
      <c r="T1033" s="10">
        <f t="shared" si="100"/>
        <v>42354.764004629629</v>
      </c>
    </row>
    <row r="1034" spans="1:20" x14ac:dyDescent="0.4">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9">
        <f t="shared" si="96"/>
        <v>1.0849703703703704</v>
      </c>
      <c r="P1034">
        <f t="shared" si="97"/>
        <v>61.029583333333335</v>
      </c>
      <c r="Q1034" t="str">
        <f t="shared" si="98"/>
        <v>music</v>
      </c>
      <c r="R1034" t="str">
        <f t="shared" si="101"/>
        <v>electronic music</v>
      </c>
      <c r="S1034" s="10">
        <f t="shared" si="99"/>
        <v>42514.666956018518</v>
      </c>
      <c r="T1034" s="10">
        <f t="shared" si="100"/>
        <v>42544.666956018518</v>
      </c>
    </row>
    <row r="1035" spans="1:20" ht="43.75" x14ac:dyDescent="0.4">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9">
        <f t="shared" si="96"/>
        <v>1.0286144578313252</v>
      </c>
      <c r="P1035">
        <f t="shared" si="97"/>
        <v>50.592592592592595</v>
      </c>
      <c r="Q1035" t="str">
        <f t="shared" si="98"/>
        <v>music</v>
      </c>
      <c r="R1035" t="str">
        <f t="shared" si="101"/>
        <v>electronic music</v>
      </c>
      <c r="S1035" s="10">
        <f t="shared" si="99"/>
        <v>42688.732407407413</v>
      </c>
      <c r="T1035" s="10">
        <f t="shared" si="100"/>
        <v>42716.732407407413</v>
      </c>
    </row>
    <row r="1036" spans="1:20" ht="43.75" x14ac:dyDescent="0.4">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9">
        <f t="shared" si="96"/>
        <v>1.3000180000000001</v>
      </c>
      <c r="P1036">
        <f t="shared" si="97"/>
        <v>39.157168674698795</v>
      </c>
      <c r="Q1036" t="str">
        <f t="shared" si="98"/>
        <v>music</v>
      </c>
      <c r="R1036" t="str">
        <f t="shared" si="101"/>
        <v>electronic music</v>
      </c>
      <c r="S1036" s="10">
        <f t="shared" si="99"/>
        <v>42555.166712962964</v>
      </c>
      <c r="T1036" s="10">
        <f t="shared" si="100"/>
        <v>42587.165972222225</v>
      </c>
    </row>
    <row r="1037" spans="1:20" ht="43.75" x14ac:dyDescent="0.4">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9">
        <f t="shared" si="96"/>
        <v>1.0765217391304347</v>
      </c>
      <c r="P1037">
        <f t="shared" si="97"/>
        <v>65.15789473684211</v>
      </c>
      <c r="Q1037" t="str">
        <f t="shared" si="98"/>
        <v>music</v>
      </c>
      <c r="R1037" t="str">
        <f t="shared" si="101"/>
        <v>electronic music</v>
      </c>
      <c r="S1037" s="10">
        <f t="shared" si="99"/>
        <v>42016.641435185185</v>
      </c>
      <c r="T1037" s="10">
        <f t="shared" si="100"/>
        <v>42046.641435185185</v>
      </c>
    </row>
    <row r="1038" spans="1:20" ht="43.75" x14ac:dyDescent="0.4">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9">
        <f t="shared" si="96"/>
        <v>1.1236044444444444</v>
      </c>
      <c r="P1038">
        <f t="shared" si="97"/>
        <v>23.963127962085309</v>
      </c>
      <c r="Q1038" t="str">
        <f t="shared" si="98"/>
        <v>music</v>
      </c>
      <c r="R1038" t="str">
        <f t="shared" si="101"/>
        <v>electronic music</v>
      </c>
      <c r="S1038" s="10">
        <f t="shared" si="99"/>
        <v>41249.448958333334</v>
      </c>
      <c r="T1038" s="10">
        <f t="shared" si="100"/>
        <v>41281.333333333336</v>
      </c>
    </row>
    <row r="1039" spans="1:20" ht="43.75" x14ac:dyDescent="0.4">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9">
        <f t="shared" si="96"/>
        <v>1.0209999999999999</v>
      </c>
      <c r="P1039">
        <f t="shared" si="97"/>
        <v>48.61904761904762</v>
      </c>
      <c r="Q1039" t="str">
        <f t="shared" si="98"/>
        <v>music</v>
      </c>
      <c r="R1039" t="str">
        <f t="shared" si="101"/>
        <v>electronic music</v>
      </c>
      <c r="S1039" s="10">
        <f t="shared" si="99"/>
        <v>42119.822476851856</v>
      </c>
      <c r="T1039" s="10">
        <f t="shared" si="100"/>
        <v>42142.208333333328</v>
      </c>
    </row>
    <row r="1040" spans="1:20" ht="43.75" x14ac:dyDescent="0.4">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9">
        <f t="shared" si="96"/>
        <v>1.4533333333333334</v>
      </c>
      <c r="P1040">
        <f t="shared" si="97"/>
        <v>35.73770491803279</v>
      </c>
      <c r="Q1040" t="str">
        <f t="shared" si="98"/>
        <v>music</v>
      </c>
      <c r="R1040" t="str">
        <f t="shared" si="101"/>
        <v>electronic music</v>
      </c>
      <c r="S1040" s="10">
        <f t="shared" si="99"/>
        <v>42418.231747685189</v>
      </c>
      <c r="T1040" s="10">
        <f t="shared" si="100"/>
        <v>42448.190081018518</v>
      </c>
    </row>
    <row r="1041" spans="1:20" ht="43.75" x14ac:dyDescent="0.4">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9">
        <f t="shared" si="96"/>
        <v>1.282</v>
      </c>
      <c r="P1041">
        <f t="shared" si="97"/>
        <v>21.366666666666667</v>
      </c>
      <c r="Q1041" t="str">
        <f t="shared" si="98"/>
        <v>music</v>
      </c>
      <c r="R1041" t="str">
        <f t="shared" si="101"/>
        <v>electronic music</v>
      </c>
      <c r="S1041" s="10">
        <f t="shared" si="99"/>
        <v>42692.109328703707</v>
      </c>
      <c r="T1041" s="10">
        <f t="shared" si="100"/>
        <v>42717.332638888889</v>
      </c>
    </row>
    <row r="1042" spans="1:20" ht="43.75" x14ac:dyDescent="0.4">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9">
        <f t="shared" si="96"/>
        <v>2.9411764705882353E-3</v>
      </c>
      <c r="P1042">
        <f t="shared" si="97"/>
        <v>250</v>
      </c>
      <c r="Q1042" t="str">
        <f t="shared" si="98"/>
        <v>journalism</v>
      </c>
      <c r="R1042" t="str">
        <f t="shared" si="101"/>
        <v>audio</v>
      </c>
      <c r="S1042" s="10">
        <f t="shared" si="99"/>
        <v>42579.708437499998</v>
      </c>
      <c r="T1042" s="10">
        <f t="shared" si="100"/>
        <v>42609.708437499998</v>
      </c>
    </row>
    <row r="1043" spans="1:20" ht="43.75" x14ac:dyDescent="0.4">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9">
        <f t="shared" si="96"/>
        <v>0</v>
      </c>
      <c r="P1043">
        <f t="shared" si="97"/>
        <v>0</v>
      </c>
      <c r="Q1043" t="str">
        <f t="shared" si="98"/>
        <v>journalism</v>
      </c>
      <c r="R1043" t="str">
        <f t="shared" si="101"/>
        <v>audio</v>
      </c>
      <c r="S1043" s="10">
        <f t="shared" si="99"/>
        <v>41831.060092592597</v>
      </c>
      <c r="T1043" s="10">
        <f t="shared" si="100"/>
        <v>41851.060092592597</v>
      </c>
    </row>
    <row r="1044" spans="1:20" ht="43.75" x14ac:dyDescent="0.4">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9">
        <f t="shared" si="96"/>
        <v>1.5384615384615385E-2</v>
      </c>
      <c r="P1044">
        <f t="shared" si="97"/>
        <v>10</v>
      </c>
      <c r="Q1044" t="str">
        <f t="shared" si="98"/>
        <v>journalism</v>
      </c>
      <c r="R1044" t="str">
        <f t="shared" si="101"/>
        <v>audio</v>
      </c>
      <c r="S1044" s="10">
        <f t="shared" si="99"/>
        <v>41851.696157407408</v>
      </c>
      <c r="T1044" s="10">
        <f t="shared" si="100"/>
        <v>41894.416666666664</v>
      </c>
    </row>
    <row r="1045" spans="1:20" ht="43.75" x14ac:dyDescent="0.4">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9">
        <f t="shared" si="96"/>
        <v>8.5370000000000001E-2</v>
      </c>
      <c r="P1045">
        <f t="shared" si="97"/>
        <v>29.236301369863014</v>
      </c>
      <c r="Q1045" t="str">
        <f t="shared" si="98"/>
        <v>journalism</v>
      </c>
      <c r="R1045" t="str">
        <f t="shared" si="101"/>
        <v>audio</v>
      </c>
      <c r="S1045" s="10">
        <f t="shared" si="99"/>
        <v>42114.252951388888</v>
      </c>
      <c r="T1045" s="10">
        <f t="shared" si="100"/>
        <v>42144.252951388888</v>
      </c>
    </row>
    <row r="1046" spans="1:20" ht="43.75" x14ac:dyDescent="0.4">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9">
        <f t="shared" si="96"/>
        <v>8.571428571428571E-4</v>
      </c>
      <c r="P1046">
        <f t="shared" si="97"/>
        <v>3</v>
      </c>
      <c r="Q1046" t="str">
        <f t="shared" si="98"/>
        <v>journalism</v>
      </c>
      <c r="R1046" t="str">
        <f t="shared" si="101"/>
        <v>audio</v>
      </c>
      <c r="S1046" s="10">
        <f t="shared" si="99"/>
        <v>42011.925937499997</v>
      </c>
      <c r="T1046" s="10">
        <f t="shared" si="100"/>
        <v>42068.852083333331</v>
      </c>
    </row>
    <row r="1047" spans="1:20" ht="43.75" x14ac:dyDescent="0.4">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9">
        <f t="shared" si="96"/>
        <v>2.6599999999999999E-2</v>
      </c>
      <c r="P1047">
        <f t="shared" si="97"/>
        <v>33.25</v>
      </c>
      <c r="Q1047" t="str">
        <f t="shared" si="98"/>
        <v>journalism</v>
      </c>
      <c r="R1047" t="str">
        <f t="shared" si="101"/>
        <v>audio</v>
      </c>
      <c r="S1047" s="10">
        <f t="shared" si="99"/>
        <v>41844.874421296299</v>
      </c>
      <c r="T1047" s="10">
        <f t="shared" si="100"/>
        <v>41874.874421296299</v>
      </c>
    </row>
    <row r="1048" spans="1:20" ht="43.75" x14ac:dyDescent="0.4">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9">
        <f t="shared" si="96"/>
        <v>0</v>
      </c>
      <c r="P1048">
        <f t="shared" si="97"/>
        <v>0</v>
      </c>
      <c r="Q1048" t="str">
        <f t="shared" si="98"/>
        <v>journalism</v>
      </c>
      <c r="R1048" t="str">
        <f t="shared" si="101"/>
        <v>audio</v>
      </c>
      <c r="S1048" s="10">
        <f t="shared" si="99"/>
        <v>42319.851388888885</v>
      </c>
      <c r="T1048" s="10">
        <f t="shared" si="100"/>
        <v>42364.851388888885</v>
      </c>
    </row>
    <row r="1049" spans="1:20" ht="43.75" x14ac:dyDescent="0.4">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9">
        <f t="shared" si="96"/>
        <v>5.0000000000000001E-4</v>
      </c>
      <c r="P1049">
        <f t="shared" si="97"/>
        <v>1</v>
      </c>
      <c r="Q1049" t="str">
        <f t="shared" si="98"/>
        <v>journalism</v>
      </c>
      <c r="R1049" t="str">
        <f t="shared" si="101"/>
        <v>audio</v>
      </c>
      <c r="S1049" s="10">
        <f t="shared" si="99"/>
        <v>41918.818460648145</v>
      </c>
      <c r="T1049" s="10">
        <f t="shared" si="100"/>
        <v>41948.860127314816</v>
      </c>
    </row>
    <row r="1050" spans="1:20" ht="43.75" x14ac:dyDescent="0.4">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9">
        <f t="shared" si="96"/>
        <v>1.4133333333333333E-2</v>
      </c>
      <c r="P1050">
        <f t="shared" si="97"/>
        <v>53</v>
      </c>
      <c r="Q1050" t="str">
        <f t="shared" si="98"/>
        <v>journalism</v>
      </c>
      <c r="R1050" t="str">
        <f t="shared" si="101"/>
        <v>audio</v>
      </c>
      <c r="S1050" s="10">
        <f t="shared" si="99"/>
        <v>42598.053113425922</v>
      </c>
      <c r="T1050" s="10">
        <f t="shared" si="100"/>
        <v>42638.053113425922</v>
      </c>
    </row>
    <row r="1051" spans="1:20" x14ac:dyDescent="0.4">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9">
        <f t="shared" si="96"/>
        <v>0</v>
      </c>
      <c r="P1051">
        <f t="shared" si="97"/>
        <v>0</v>
      </c>
      <c r="Q1051" t="str">
        <f t="shared" si="98"/>
        <v>journalism</v>
      </c>
      <c r="R1051" t="str">
        <f t="shared" si="101"/>
        <v>audio</v>
      </c>
      <c r="S1051" s="10">
        <f t="shared" si="99"/>
        <v>42382.431076388893</v>
      </c>
      <c r="T1051" s="10">
        <f t="shared" si="100"/>
        <v>42412.431076388893</v>
      </c>
    </row>
    <row r="1052" spans="1:20" ht="29.15" x14ac:dyDescent="0.4">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9">
        <f t="shared" si="96"/>
        <v>0</v>
      </c>
      <c r="P1052">
        <f t="shared" si="97"/>
        <v>0</v>
      </c>
      <c r="Q1052" t="str">
        <f t="shared" si="98"/>
        <v>journalism</v>
      </c>
      <c r="R1052" t="str">
        <f t="shared" si="101"/>
        <v>audio</v>
      </c>
      <c r="S1052" s="10">
        <f t="shared" si="99"/>
        <v>42231.7971875</v>
      </c>
      <c r="T1052" s="10">
        <f t="shared" si="100"/>
        <v>42261.7971875</v>
      </c>
    </row>
    <row r="1053" spans="1:20" ht="43.75" x14ac:dyDescent="0.4">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9">
        <f t="shared" si="96"/>
        <v>0</v>
      </c>
      <c r="P1053">
        <f t="shared" si="97"/>
        <v>0</v>
      </c>
      <c r="Q1053" t="str">
        <f t="shared" si="98"/>
        <v>journalism</v>
      </c>
      <c r="R1053" t="str">
        <f t="shared" si="101"/>
        <v>audio</v>
      </c>
      <c r="S1053" s="10">
        <f t="shared" si="99"/>
        <v>41850.014178240745</v>
      </c>
      <c r="T1053" s="10">
        <f t="shared" si="100"/>
        <v>41878.014178240745</v>
      </c>
    </row>
    <row r="1054" spans="1:20" ht="58.3" x14ac:dyDescent="0.4">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9">
        <f t="shared" si="96"/>
        <v>0</v>
      </c>
      <c r="P1054">
        <f t="shared" si="97"/>
        <v>0</v>
      </c>
      <c r="Q1054" t="str">
        <f t="shared" si="98"/>
        <v>journalism</v>
      </c>
      <c r="R1054" t="str">
        <f t="shared" si="101"/>
        <v>audio</v>
      </c>
      <c r="S1054" s="10">
        <f t="shared" si="99"/>
        <v>42483.797395833331</v>
      </c>
      <c r="T1054" s="10">
        <f t="shared" si="100"/>
        <v>42527.839583333334</v>
      </c>
    </row>
    <row r="1055" spans="1:20" ht="43.75" x14ac:dyDescent="0.4">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9">
        <f t="shared" si="96"/>
        <v>0.01</v>
      </c>
      <c r="P1055">
        <f t="shared" si="97"/>
        <v>15</v>
      </c>
      <c r="Q1055" t="str">
        <f t="shared" si="98"/>
        <v>journalism</v>
      </c>
      <c r="R1055" t="str">
        <f t="shared" si="101"/>
        <v>audio</v>
      </c>
      <c r="S1055" s="10">
        <f t="shared" si="99"/>
        <v>42775.172824074078</v>
      </c>
      <c r="T1055" s="10">
        <f t="shared" si="100"/>
        <v>42800.172824074078</v>
      </c>
    </row>
    <row r="1056" spans="1:20" ht="58.3" x14ac:dyDescent="0.4">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9">
        <f t="shared" si="96"/>
        <v>0</v>
      </c>
      <c r="P1056">
        <f t="shared" si="97"/>
        <v>0</v>
      </c>
      <c r="Q1056" t="str">
        <f t="shared" si="98"/>
        <v>journalism</v>
      </c>
      <c r="R1056" t="str">
        <f t="shared" si="101"/>
        <v>audio</v>
      </c>
      <c r="S1056" s="10">
        <f t="shared" si="99"/>
        <v>41831.851840277777</v>
      </c>
      <c r="T1056" s="10">
        <f t="shared" si="100"/>
        <v>41861.916666666664</v>
      </c>
    </row>
    <row r="1057" spans="1:20" ht="43.75" x14ac:dyDescent="0.4">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9">
        <f t="shared" si="96"/>
        <v>0</v>
      </c>
      <c r="P1057">
        <f t="shared" si="97"/>
        <v>0</v>
      </c>
      <c r="Q1057" t="str">
        <f t="shared" si="98"/>
        <v>journalism</v>
      </c>
      <c r="R1057" t="str">
        <f t="shared" si="101"/>
        <v>audio</v>
      </c>
      <c r="S1057" s="10">
        <f t="shared" si="99"/>
        <v>42406.992418981477</v>
      </c>
      <c r="T1057" s="10">
        <f t="shared" si="100"/>
        <v>42436.992418981477</v>
      </c>
    </row>
    <row r="1058" spans="1:20" ht="43.75" x14ac:dyDescent="0.4">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9">
        <f t="shared" si="96"/>
        <v>0</v>
      </c>
      <c r="P1058">
        <f t="shared" si="97"/>
        <v>0</v>
      </c>
      <c r="Q1058" t="str">
        <f t="shared" si="98"/>
        <v>journalism</v>
      </c>
      <c r="R1058" t="str">
        <f t="shared" si="101"/>
        <v>audio</v>
      </c>
      <c r="S1058" s="10">
        <f t="shared" si="99"/>
        <v>42058.719641203701</v>
      </c>
      <c r="T1058" s="10">
        <f t="shared" si="100"/>
        <v>42118.677974537044</v>
      </c>
    </row>
    <row r="1059" spans="1:20" ht="43.75" x14ac:dyDescent="0.4">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9">
        <f t="shared" si="96"/>
        <v>0</v>
      </c>
      <c r="P1059">
        <f t="shared" si="97"/>
        <v>0</v>
      </c>
      <c r="Q1059" t="str">
        <f t="shared" si="98"/>
        <v>journalism</v>
      </c>
      <c r="R1059" t="str">
        <f t="shared" si="101"/>
        <v>audio</v>
      </c>
      <c r="S1059" s="10">
        <f t="shared" si="99"/>
        <v>42678.871331018512</v>
      </c>
      <c r="T1059" s="10">
        <f t="shared" si="100"/>
        <v>42708.912997685184</v>
      </c>
    </row>
    <row r="1060" spans="1:20" ht="43.75" x14ac:dyDescent="0.4">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9">
        <f t="shared" si="96"/>
        <v>0</v>
      </c>
      <c r="P1060">
        <f t="shared" si="97"/>
        <v>0</v>
      </c>
      <c r="Q1060" t="str">
        <f t="shared" si="98"/>
        <v>journalism</v>
      </c>
      <c r="R1060" t="str">
        <f t="shared" si="101"/>
        <v>audio</v>
      </c>
      <c r="S1060" s="10">
        <f t="shared" si="99"/>
        <v>42047.900960648149</v>
      </c>
      <c r="T1060" s="10">
        <f t="shared" si="100"/>
        <v>42089</v>
      </c>
    </row>
    <row r="1061" spans="1:20" x14ac:dyDescent="0.4">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9">
        <f t="shared" si="96"/>
        <v>0</v>
      </c>
      <c r="P1061">
        <f t="shared" si="97"/>
        <v>0</v>
      </c>
      <c r="Q1061" t="str">
        <f t="shared" si="98"/>
        <v>journalism</v>
      </c>
      <c r="R1061" t="str">
        <f t="shared" si="101"/>
        <v>audio</v>
      </c>
      <c r="S1061" s="10">
        <f t="shared" si="99"/>
        <v>42046.79</v>
      </c>
      <c r="T1061" s="10">
        <f t="shared" si="100"/>
        <v>42076.748333333337</v>
      </c>
    </row>
    <row r="1062" spans="1:20" ht="43.75" x14ac:dyDescent="0.4">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9">
        <f t="shared" si="96"/>
        <v>0.01</v>
      </c>
      <c r="P1062">
        <f t="shared" si="97"/>
        <v>50</v>
      </c>
      <c r="Q1062" t="str">
        <f t="shared" si="98"/>
        <v>journalism</v>
      </c>
      <c r="R1062" t="str">
        <f t="shared" si="101"/>
        <v>audio</v>
      </c>
      <c r="S1062" s="10">
        <f t="shared" si="99"/>
        <v>42079.913113425922</v>
      </c>
      <c r="T1062" s="10">
        <f t="shared" si="100"/>
        <v>42109.913113425922</v>
      </c>
    </row>
    <row r="1063" spans="1:20" ht="29.15" x14ac:dyDescent="0.4">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9">
        <f t="shared" si="96"/>
        <v>0</v>
      </c>
      <c r="P1063">
        <f t="shared" si="97"/>
        <v>0</v>
      </c>
      <c r="Q1063" t="str">
        <f t="shared" si="98"/>
        <v>journalism</v>
      </c>
      <c r="R1063" t="str">
        <f t="shared" si="101"/>
        <v>audio</v>
      </c>
      <c r="S1063" s="10">
        <f t="shared" si="99"/>
        <v>42432.276712962965</v>
      </c>
      <c r="T1063" s="10">
        <f t="shared" si="100"/>
        <v>42492.041666666672</v>
      </c>
    </row>
    <row r="1064" spans="1:20" x14ac:dyDescent="0.4">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9">
        <f t="shared" si="96"/>
        <v>0.95477386934673369</v>
      </c>
      <c r="P1064">
        <f t="shared" si="97"/>
        <v>47.5</v>
      </c>
      <c r="Q1064" t="str">
        <f t="shared" si="98"/>
        <v>journalism</v>
      </c>
      <c r="R1064" t="str">
        <f t="shared" si="101"/>
        <v>audio</v>
      </c>
      <c r="S1064" s="10">
        <f t="shared" si="99"/>
        <v>42556.807187500002</v>
      </c>
      <c r="T1064" s="10">
        <f t="shared" si="100"/>
        <v>42563.807187500002</v>
      </c>
    </row>
    <row r="1065" spans="1:20" ht="43.75" x14ac:dyDescent="0.4">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9">
        <f t="shared" si="96"/>
        <v>0</v>
      </c>
      <c r="P1065">
        <f t="shared" si="97"/>
        <v>0</v>
      </c>
      <c r="Q1065" t="str">
        <f t="shared" si="98"/>
        <v>journalism</v>
      </c>
      <c r="R1065" t="str">
        <f t="shared" si="101"/>
        <v>audio</v>
      </c>
      <c r="S1065" s="10">
        <f t="shared" si="99"/>
        <v>42583.030810185184</v>
      </c>
      <c r="T1065" s="10">
        <f t="shared" si="100"/>
        <v>42613.030810185184</v>
      </c>
    </row>
    <row r="1066" spans="1:20" ht="43.75" x14ac:dyDescent="0.4">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9">
        <f t="shared" si="96"/>
        <v>8.9744444444444446E-2</v>
      </c>
      <c r="P1066">
        <f t="shared" si="97"/>
        <v>65.666666666666671</v>
      </c>
      <c r="Q1066" t="str">
        <f t="shared" si="98"/>
        <v>games</v>
      </c>
      <c r="R1066" t="str">
        <f t="shared" si="101"/>
        <v>video games</v>
      </c>
      <c r="S1066" s="10">
        <f t="shared" si="99"/>
        <v>41417.228043981479</v>
      </c>
      <c r="T1066" s="10">
        <f t="shared" si="100"/>
        <v>41462.228043981479</v>
      </c>
    </row>
    <row r="1067" spans="1:20" ht="43.75" x14ac:dyDescent="0.4">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9">
        <f t="shared" si="96"/>
        <v>2.7E-2</v>
      </c>
      <c r="P1067">
        <f t="shared" si="97"/>
        <v>16.2</v>
      </c>
      <c r="Q1067" t="str">
        <f t="shared" si="98"/>
        <v>games</v>
      </c>
      <c r="R1067" t="str">
        <f t="shared" si="101"/>
        <v>video games</v>
      </c>
      <c r="S1067" s="10">
        <f t="shared" si="99"/>
        <v>41661.381041666667</v>
      </c>
      <c r="T1067" s="10">
        <f t="shared" si="100"/>
        <v>41689.381041666667</v>
      </c>
    </row>
    <row r="1068" spans="1:20" ht="43.75" x14ac:dyDescent="0.4">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9">
        <f t="shared" si="96"/>
        <v>3.3673333333333333E-2</v>
      </c>
      <c r="P1068">
        <f t="shared" si="97"/>
        <v>34.128378378378379</v>
      </c>
      <c r="Q1068" t="str">
        <f t="shared" si="98"/>
        <v>games</v>
      </c>
      <c r="R1068" t="str">
        <f t="shared" si="101"/>
        <v>video games</v>
      </c>
      <c r="S1068" s="10">
        <f t="shared" si="99"/>
        <v>41445.962754629632</v>
      </c>
      <c r="T1068" s="10">
        <f t="shared" si="100"/>
        <v>41490.962754629632</v>
      </c>
    </row>
    <row r="1069" spans="1:20" ht="43.75" x14ac:dyDescent="0.4">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9">
        <f t="shared" si="96"/>
        <v>0.26</v>
      </c>
      <c r="P1069">
        <f t="shared" si="97"/>
        <v>13</v>
      </c>
      <c r="Q1069" t="str">
        <f t="shared" si="98"/>
        <v>games</v>
      </c>
      <c r="R1069" t="str">
        <f t="shared" si="101"/>
        <v>video games</v>
      </c>
      <c r="S1069" s="10">
        <f t="shared" si="99"/>
        <v>41599.855682870373</v>
      </c>
      <c r="T1069" s="10">
        <f t="shared" si="100"/>
        <v>41629.855682870373</v>
      </c>
    </row>
    <row r="1070" spans="1:20" ht="58.3" x14ac:dyDescent="0.4">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9">
        <f t="shared" si="96"/>
        <v>1.5E-3</v>
      </c>
      <c r="P1070">
        <f t="shared" si="97"/>
        <v>11.25</v>
      </c>
      <c r="Q1070" t="str">
        <f t="shared" si="98"/>
        <v>games</v>
      </c>
      <c r="R1070" t="str">
        <f t="shared" si="101"/>
        <v>video games</v>
      </c>
      <c r="S1070" s="10">
        <f t="shared" si="99"/>
        <v>42440.371111111104</v>
      </c>
      <c r="T1070" s="10">
        <f t="shared" si="100"/>
        <v>42470.329444444447</v>
      </c>
    </row>
    <row r="1071" spans="1:20" ht="43.75" x14ac:dyDescent="0.4">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9">
        <f t="shared" si="96"/>
        <v>0.38636363636363635</v>
      </c>
      <c r="P1071">
        <f t="shared" si="97"/>
        <v>40.476190476190474</v>
      </c>
      <c r="Q1071" t="str">
        <f t="shared" si="98"/>
        <v>games</v>
      </c>
      <c r="R1071" t="str">
        <f t="shared" si="101"/>
        <v>video games</v>
      </c>
      <c r="S1071" s="10">
        <f t="shared" si="99"/>
        <v>41572.229849537034</v>
      </c>
      <c r="T1071" s="10">
        <f t="shared" si="100"/>
        <v>41604.271516203706</v>
      </c>
    </row>
    <row r="1072" spans="1:20" ht="43.75" x14ac:dyDescent="0.4">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9">
        <f t="shared" si="96"/>
        <v>7.0000000000000001E-3</v>
      </c>
      <c r="P1072">
        <f t="shared" si="97"/>
        <v>35</v>
      </c>
      <c r="Q1072" t="str">
        <f t="shared" si="98"/>
        <v>games</v>
      </c>
      <c r="R1072" t="str">
        <f t="shared" si="101"/>
        <v>video games</v>
      </c>
      <c r="S1072" s="10">
        <f t="shared" si="99"/>
        <v>41163.011828703704</v>
      </c>
      <c r="T1072" s="10">
        <f t="shared" si="100"/>
        <v>41183.011828703704</v>
      </c>
    </row>
    <row r="1073" spans="1:20" ht="43.75" x14ac:dyDescent="0.4">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9">
        <f t="shared" si="96"/>
        <v>0</v>
      </c>
      <c r="P1073">
        <f t="shared" si="97"/>
        <v>0</v>
      </c>
      <c r="Q1073" t="str">
        <f t="shared" si="98"/>
        <v>games</v>
      </c>
      <c r="R1073" t="str">
        <f t="shared" si="101"/>
        <v>video games</v>
      </c>
      <c r="S1073" s="10">
        <f t="shared" si="99"/>
        <v>42295.753391203703</v>
      </c>
      <c r="T1073" s="10">
        <f t="shared" si="100"/>
        <v>42325.795057870375</v>
      </c>
    </row>
    <row r="1074" spans="1:20" ht="43.75" x14ac:dyDescent="0.4">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9">
        <f t="shared" si="96"/>
        <v>6.8000000000000005E-4</v>
      </c>
      <c r="P1074">
        <f t="shared" si="97"/>
        <v>12.75</v>
      </c>
      <c r="Q1074" t="str">
        <f t="shared" si="98"/>
        <v>games</v>
      </c>
      <c r="R1074" t="str">
        <f t="shared" si="101"/>
        <v>video games</v>
      </c>
      <c r="S1074" s="10">
        <f t="shared" si="99"/>
        <v>41645.832141203704</v>
      </c>
      <c r="T1074" s="10">
        <f t="shared" si="100"/>
        <v>41675.832141203704</v>
      </c>
    </row>
    <row r="1075" spans="1:20" ht="29.15" x14ac:dyDescent="0.4">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9">
        <f t="shared" si="96"/>
        <v>1.3333333333333334E-2</v>
      </c>
      <c r="P1075">
        <f t="shared" si="97"/>
        <v>10</v>
      </c>
      <c r="Q1075" t="str">
        <f t="shared" si="98"/>
        <v>games</v>
      </c>
      <c r="R1075" t="str">
        <f t="shared" si="101"/>
        <v>video games</v>
      </c>
      <c r="S1075" s="10">
        <f t="shared" si="99"/>
        <v>40802.964594907404</v>
      </c>
      <c r="T1075" s="10">
        <f t="shared" si="100"/>
        <v>40832.964594907404</v>
      </c>
    </row>
    <row r="1076" spans="1:20" ht="58.3" x14ac:dyDescent="0.4">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9">
        <f t="shared" si="96"/>
        <v>6.3092592592592589E-2</v>
      </c>
      <c r="P1076">
        <f t="shared" si="97"/>
        <v>113.56666666666666</v>
      </c>
      <c r="Q1076" t="str">
        <f t="shared" si="98"/>
        <v>games</v>
      </c>
      <c r="R1076" t="str">
        <f t="shared" si="101"/>
        <v>video games</v>
      </c>
      <c r="S1076" s="10">
        <f t="shared" si="99"/>
        <v>41613.172974537039</v>
      </c>
      <c r="T1076" s="10">
        <f t="shared" si="100"/>
        <v>41643.172974537039</v>
      </c>
    </row>
    <row r="1077" spans="1:20" ht="29.15" x14ac:dyDescent="0.4">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9">
        <f t="shared" si="96"/>
        <v>4.4999999999999998E-2</v>
      </c>
      <c r="P1077">
        <f t="shared" si="97"/>
        <v>15</v>
      </c>
      <c r="Q1077" t="str">
        <f t="shared" si="98"/>
        <v>games</v>
      </c>
      <c r="R1077" t="str">
        <f t="shared" si="101"/>
        <v>video games</v>
      </c>
      <c r="S1077" s="10">
        <f t="shared" si="99"/>
        <v>41005.904120370367</v>
      </c>
      <c r="T1077" s="10">
        <f t="shared" si="100"/>
        <v>41035.904120370367</v>
      </c>
    </row>
    <row r="1078" spans="1:20" ht="43.75" x14ac:dyDescent="0.4">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9">
        <f t="shared" si="96"/>
        <v>0.62765333333333329</v>
      </c>
      <c r="P1078">
        <f t="shared" si="97"/>
        <v>48.281025641025643</v>
      </c>
      <c r="Q1078" t="str">
        <f t="shared" si="98"/>
        <v>games</v>
      </c>
      <c r="R1078" t="str">
        <f t="shared" si="101"/>
        <v>video games</v>
      </c>
      <c r="S1078" s="10">
        <f t="shared" si="99"/>
        <v>41838.377893518518</v>
      </c>
      <c r="T1078" s="10">
        <f t="shared" si="100"/>
        <v>41893.377893518518</v>
      </c>
    </row>
    <row r="1079" spans="1:20" ht="43.75" x14ac:dyDescent="0.4">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9">
        <f t="shared" si="96"/>
        <v>0.29376000000000002</v>
      </c>
      <c r="P1079">
        <f t="shared" si="97"/>
        <v>43.976047904191617</v>
      </c>
      <c r="Q1079" t="str">
        <f t="shared" si="98"/>
        <v>games</v>
      </c>
      <c r="R1079" t="str">
        <f t="shared" si="101"/>
        <v>video games</v>
      </c>
      <c r="S1079" s="10">
        <f t="shared" si="99"/>
        <v>42353.16679398148</v>
      </c>
      <c r="T1079" s="10">
        <f t="shared" si="100"/>
        <v>42383.16679398148</v>
      </c>
    </row>
    <row r="1080" spans="1:20" ht="58.3" x14ac:dyDescent="0.4">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9">
        <f t="shared" si="96"/>
        <v>7.4999999999999997E-2</v>
      </c>
      <c r="P1080">
        <f t="shared" si="97"/>
        <v>9</v>
      </c>
      <c r="Q1080" t="str">
        <f t="shared" si="98"/>
        <v>games</v>
      </c>
      <c r="R1080" t="str">
        <f t="shared" si="101"/>
        <v>video games</v>
      </c>
      <c r="S1080" s="10">
        <f t="shared" si="99"/>
        <v>40701.195844907408</v>
      </c>
      <c r="T1080" s="10">
        <f t="shared" si="100"/>
        <v>40746.195844907408</v>
      </c>
    </row>
    <row r="1081" spans="1:20" ht="43.75" x14ac:dyDescent="0.4">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9">
        <f t="shared" si="96"/>
        <v>2.6076923076923077E-2</v>
      </c>
      <c r="P1081">
        <f t="shared" si="97"/>
        <v>37.666666666666664</v>
      </c>
      <c r="Q1081" t="str">
        <f t="shared" si="98"/>
        <v>games</v>
      </c>
      <c r="R1081" t="str">
        <f t="shared" si="101"/>
        <v>video games</v>
      </c>
      <c r="S1081" s="10">
        <f t="shared" si="99"/>
        <v>42479.566388888896</v>
      </c>
      <c r="T1081" s="10">
        <f t="shared" si="100"/>
        <v>42504.566388888896</v>
      </c>
    </row>
    <row r="1082" spans="1:20" ht="43.75" x14ac:dyDescent="0.4">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9">
        <f t="shared" si="96"/>
        <v>9.1050000000000006E-2</v>
      </c>
      <c r="P1082">
        <f t="shared" si="97"/>
        <v>18.581632653061224</v>
      </c>
      <c r="Q1082" t="str">
        <f t="shared" si="98"/>
        <v>games</v>
      </c>
      <c r="R1082" t="str">
        <f t="shared" si="101"/>
        <v>video games</v>
      </c>
      <c r="S1082" s="10">
        <f t="shared" si="99"/>
        <v>41740.138113425928</v>
      </c>
      <c r="T1082" s="10">
        <f t="shared" si="100"/>
        <v>41770.138113425928</v>
      </c>
    </row>
    <row r="1083" spans="1:20" ht="43.75" x14ac:dyDescent="0.4">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9">
        <f t="shared" si="96"/>
        <v>1.7647058823529413E-4</v>
      </c>
      <c r="P1083">
        <f t="shared" si="97"/>
        <v>3</v>
      </c>
      <c r="Q1083" t="str">
        <f t="shared" si="98"/>
        <v>games</v>
      </c>
      <c r="R1083" t="str">
        <f t="shared" si="101"/>
        <v>video games</v>
      </c>
      <c r="S1083" s="10">
        <f t="shared" si="99"/>
        <v>42002.926990740743</v>
      </c>
      <c r="T1083" s="10">
        <f t="shared" si="100"/>
        <v>42032.926990740743</v>
      </c>
    </row>
    <row r="1084" spans="1:20" ht="43.75" x14ac:dyDescent="0.4">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9">
        <f t="shared" si="96"/>
        <v>5.5999999999999999E-3</v>
      </c>
      <c r="P1084">
        <f t="shared" si="97"/>
        <v>18.666666666666668</v>
      </c>
      <c r="Q1084" t="str">
        <f t="shared" si="98"/>
        <v>games</v>
      </c>
      <c r="R1084" t="str">
        <f t="shared" si="101"/>
        <v>video games</v>
      </c>
      <c r="S1084" s="10">
        <f t="shared" si="99"/>
        <v>41101.906111111115</v>
      </c>
      <c r="T1084" s="10">
        <f t="shared" si="100"/>
        <v>41131.906111111115</v>
      </c>
    </row>
    <row r="1085" spans="1:20" ht="58.3" x14ac:dyDescent="0.4">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9">
        <f t="shared" si="96"/>
        <v>8.2000000000000007E-3</v>
      </c>
      <c r="P1085">
        <f t="shared" si="97"/>
        <v>410</v>
      </c>
      <c r="Q1085" t="str">
        <f t="shared" si="98"/>
        <v>games</v>
      </c>
      <c r="R1085" t="str">
        <f t="shared" si="101"/>
        <v>video games</v>
      </c>
      <c r="S1085" s="10">
        <f t="shared" si="99"/>
        <v>41793.659525462965</v>
      </c>
      <c r="T1085" s="10">
        <f t="shared" si="100"/>
        <v>41853.659525462965</v>
      </c>
    </row>
    <row r="1086" spans="1:20" x14ac:dyDescent="0.4">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9">
        <f t="shared" si="96"/>
        <v>0</v>
      </c>
      <c r="P1086">
        <f t="shared" si="97"/>
        <v>0</v>
      </c>
      <c r="Q1086" t="str">
        <f t="shared" si="98"/>
        <v>games</v>
      </c>
      <c r="R1086" t="str">
        <f t="shared" si="101"/>
        <v>video games</v>
      </c>
      <c r="S1086" s="10">
        <f t="shared" si="99"/>
        <v>41829.912083333329</v>
      </c>
      <c r="T1086" s="10">
        <f t="shared" si="100"/>
        <v>41859.912083333329</v>
      </c>
    </row>
    <row r="1087" spans="1:20" ht="43.75" x14ac:dyDescent="0.4">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9">
        <f t="shared" si="96"/>
        <v>3.4200000000000001E-2</v>
      </c>
      <c r="P1087">
        <f t="shared" si="97"/>
        <v>114</v>
      </c>
      <c r="Q1087" t="str">
        <f t="shared" si="98"/>
        <v>games</v>
      </c>
      <c r="R1087" t="str">
        <f t="shared" si="101"/>
        <v>video games</v>
      </c>
      <c r="S1087" s="10">
        <f t="shared" si="99"/>
        <v>42413.671006944445</v>
      </c>
      <c r="T1087" s="10">
        <f t="shared" si="100"/>
        <v>42443.629340277781</v>
      </c>
    </row>
    <row r="1088" spans="1:20" x14ac:dyDescent="0.4">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9">
        <f t="shared" si="96"/>
        <v>8.3333333333333339E-4</v>
      </c>
      <c r="P1088">
        <f t="shared" si="97"/>
        <v>7.5</v>
      </c>
      <c r="Q1088" t="str">
        <f t="shared" si="98"/>
        <v>games</v>
      </c>
      <c r="R1088" t="str">
        <f t="shared" si="101"/>
        <v>video games</v>
      </c>
      <c r="S1088" s="10">
        <f t="shared" si="99"/>
        <v>41845.866793981484</v>
      </c>
      <c r="T1088" s="10">
        <f t="shared" si="100"/>
        <v>41875.866793981484</v>
      </c>
    </row>
    <row r="1089" spans="1:20" ht="43.75" x14ac:dyDescent="0.4">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9">
        <f t="shared" si="96"/>
        <v>0</v>
      </c>
      <c r="P1089">
        <f t="shared" si="97"/>
        <v>0</v>
      </c>
      <c r="Q1089" t="str">
        <f t="shared" si="98"/>
        <v>games</v>
      </c>
      <c r="R1089" t="str">
        <f t="shared" si="101"/>
        <v>video games</v>
      </c>
      <c r="S1089" s="10">
        <f t="shared" si="99"/>
        <v>41775.713969907411</v>
      </c>
      <c r="T1089" s="10">
        <f t="shared" si="100"/>
        <v>41805.713969907411</v>
      </c>
    </row>
    <row r="1090" spans="1:20" ht="29.15" x14ac:dyDescent="0.4">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9">
        <f t="shared" ref="O1090:O1153" si="102">E1090/D1090</f>
        <v>0.14182977777777778</v>
      </c>
      <c r="P1090">
        <f t="shared" ref="P1090:P1153" si="103">IFERROR(E1090/L1090,0)</f>
        <v>43.41727891156463</v>
      </c>
      <c r="Q1090" t="str">
        <f t="shared" ref="Q1090:Q1153" si="104">LEFT(N1090, FIND("/",N1090) - 1)</f>
        <v>games</v>
      </c>
      <c r="R1090" t="str">
        <f t="shared" si="101"/>
        <v>video games</v>
      </c>
      <c r="S1090" s="10">
        <f t="shared" ref="S1090:S1153" si="105">(((J1090/60)/60)/24) + DATE(1970,1,1)</f>
        <v>41723.799386574072</v>
      </c>
      <c r="T1090" s="10">
        <f t="shared" ref="T1090:T1153" si="106">(((I1090/60)/60)/24) + DATE(1970,1,1)</f>
        <v>41753.799386574072</v>
      </c>
    </row>
    <row r="1091" spans="1:20" ht="29.15" x14ac:dyDescent="0.4">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9">
        <f t="shared" si="102"/>
        <v>7.8266666666666665E-2</v>
      </c>
      <c r="P1091">
        <f t="shared" si="103"/>
        <v>23.959183673469386</v>
      </c>
      <c r="Q1091" t="str">
        <f t="shared" si="104"/>
        <v>games</v>
      </c>
      <c r="R1091" t="str">
        <f t="shared" ref="R1091:R1154" si="107">RIGHT(N1091, LEN(N1091) - FIND("/",N1091))</f>
        <v>video games</v>
      </c>
      <c r="S1091" s="10">
        <f t="shared" si="105"/>
        <v>42151.189525462964</v>
      </c>
      <c r="T1091" s="10">
        <f t="shared" si="106"/>
        <v>42181.189525462964</v>
      </c>
    </row>
    <row r="1092" spans="1:20" ht="43.75" x14ac:dyDescent="0.4">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9">
        <f t="shared" si="102"/>
        <v>3.8464497269020693E-4</v>
      </c>
      <c r="P1092">
        <f t="shared" si="103"/>
        <v>5</v>
      </c>
      <c r="Q1092" t="str">
        <f t="shared" si="104"/>
        <v>games</v>
      </c>
      <c r="R1092" t="str">
        <f t="shared" si="107"/>
        <v>video games</v>
      </c>
      <c r="S1092" s="10">
        <f t="shared" si="105"/>
        <v>42123.185798611114</v>
      </c>
      <c r="T1092" s="10">
        <f t="shared" si="106"/>
        <v>42153.185798611114</v>
      </c>
    </row>
    <row r="1093" spans="1:20" ht="43.75" x14ac:dyDescent="0.4">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9">
        <f t="shared" si="102"/>
        <v>0.125</v>
      </c>
      <c r="P1093">
        <f t="shared" si="103"/>
        <v>12.5</v>
      </c>
      <c r="Q1093" t="str">
        <f t="shared" si="104"/>
        <v>games</v>
      </c>
      <c r="R1093" t="str">
        <f t="shared" si="107"/>
        <v>video games</v>
      </c>
      <c r="S1093" s="10">
        <f t="shared" si="105"/>
        <v>42440.820277777777</v>
      </c>
      <c r="T1093" s="10">
        <f t="shared" si="106"/>
        <v>42470.778611111105</v>
      </c>
    </row>
    <row r="1094" spans="1:20" ht="58.3" x14ac:dyDescent="0.4">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9">
        <f t="shared" si="102"/>
        <v>1.0500000000000001E-2</v>
      </c>
      <c r="P1094">
        <f t="shared" si="103"/>
        <v>3</v>
      </c>
      <c r="Q1094" t="str">
        <f t="shared" si="104"/>
        <v>games</v>
      </c>
      <c r="R1094" t="str">
        <f t="shared" si="107"/>
        <v>video games</v>
      </c>
      <c r="S1094" s="10">
        <f t="shared" si="105"/>
        <v>41250.025902777779</v>
      </c>
      <c r="T1094" s="10">
        <f t="shared" si="106"/>
        <v>41280.025902777779</v>
      </c>
    </row>
    <row r="1095" spans="1:20" ht="43.75" x14ac:dyDescent="0.4">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9">
        <f t="shared" si="102"/>
        <v>0.14083333333333334</v>
      </c>
      <c r="P1095">
        <f t="shared" si="103"/>
        <v>10.5625</v>
      </c>
      <c r="Q1095" t="str">
        <f t="shared" si="104"/>
        <v>games</v>
      </c>
      <c r="R1095" t="str">
        <f t="shared" si="107"/>
        <v>video games</v>
      </c>
      <c r="S1095" s="10">
        <f t="shared" si="105"/>
        <v>42396.973807870367</v>
      </c>
      <c r="T1095" s="10">
        <f t="shared" si="106"/>
        <v>42411.973807870367</v>
      </c>
    </row>
    <row r="1096" spans="1:20" ht="43.75" x14ac:dyDescent="0.4">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9">
        <f t="shared" si="102"/>
        <v>0.18300055555555556</v>
      </c>
      <c r="P1096">
        <f t="shared" si="103"/>
        <v>122.00037037037038</v>
      </c>
      <c r="Q1096" t="str">
        <f t="shared" si="104"/>
        <v>games</v>
      </c>
      <c r="R1096" t="str">
        <f t="shared" si="107"/>
        <v>video games</v>
      </c>
      <c r="S1096" s="10">
        <f t="shared" si="105"/>
        <v>40795.713344907403</v>
      </c>
      <c r="T1096" s="10">
        <f t="shared" si="106"/>
        <v>40825.713344907403</v>
      </c>
    </row>
    <row r="1097" spans="1:20" ht="43.75" x14ac:dyDescent="0.4">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9">
        <f t="shared" si="102"/>
        <v>5.0347999999999997E-2</v>
      </c>
      <c r="P1097">
        <f t="shared" si="103"/>
        <v>267.80851063829789</v>
      </c>
      <c r="Q1097" t="str">
        <f t="shared" si="104"/>
        <v>games</v>
      </c>
      <c r="R1097" t="str">
        <f t="shared" si="107"/>
        <v>video games</v>
      </c>
      <c r="S1097" s="10">
        <f t="shared" si="105"/>
        <v>41486.537268518521</v>
      </c>
      <c r="T1097" s="10">
        <f t="shared" si="106"/>
        <v>41516.537268518521</v>
      </c>
    </row>
    <row r="1098" spans="1:20" ht="43.75" x14ac:dyDescent="0.4">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9">
        <f t="shared" si="102"/>
        <v>0.17933333333333334</v>
      </c>
      <c r="P1098">
        <f t="shared" si="103"/>
        <v>74.206896551724142</v>
      </c>
      <c r="Q1098" t="str">
        <f t="shared" si="104"/>
        <v>games</v>
      </c>
      <c r="R1098" t="str">
        <f t="shared" si="107"/>
        <v>video games</v>
      </c>
      <c r="S1098" s="10">
        <f t="shared" si="105"/>
        <v>41885.51798611111</v>
      </c>
      <c r="T1098" s="10">
        <f t="shared" si="106"/>
        <v>41916.145833333336</v>
      </c>
    </row>
    <row r="1099" spans="1:20" ht="43.75" x14ac:dyDescent="0.4">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9">
        <f t="shared" si="102"/>
        <v>4.6999999999999999E-4</v>
      </c>
      <c r="P1099">
        <f t="shared" si="103"/>
        <v>6.7142857142857144</v>
      </c>
      <c r="Q1099" t="str">
        <f t="shared" si="104"/>
        <v>games</v>
      </c>
      <c r="R1099" t="str">
        <f t="shared" si="107"/>
        <v>video games</v>
      </c>
      <c r="S1099" s="10">
        <f t="shared" si="105"/>
        <v>41660.792557870373</v>
      </c>
      <c r="T1099" s="10">
        <f t="shared" si="106"/>
        <v>41700.792557870373</v>
      </c>
    </row>
    <row r="1100" spans="1:20" ht="29.15" x14ac:dyDescent="0.4">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9">
        <f t="shared" si="102"/>
        <v>7.2120000000000004E-2</v>
      </c>
      <c r="P1100">
        <f t="shared" si="103"/>
        <v>81.954545454545453</v>
      </c>
      <c r="Q1100" t="str">
        <f t="shared" si="104"/>
        <v>games</v>
      </c>
      <c r="R1100" t="str">
        <f t="shared" si="107"/>
        <v>video games</v>
      </c>
      <c r="S1100" s="10">
        <f t="shared" si="105"/>
        <v>41712.762673611112</v>
      </c>
      <c r="T1100" s="10">
        <f t="shared" si="106"/>
        <v>41742.762673611112</v>
      </c>
    </row>
    <row r="1101" spans="1:20" ht="58.3" x14ac:dyDescent="0.4">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9">
        <f t="shared" si="102"/>
        <v>5.0000000000000001E-3</v>
      </c>
      <c r="P1101">
        <f t="shared" si="103"/>
        <v>25</v>
      </c>
      <c r="Q1101" t="str">
        <f t="shared" si="104"/>
        <v>games</v>
      </c>
      <c r="R1101" t="str">
        <f t="shared" si="107"/>
        <v>video games</v>
      </c>
      <c r="S1101" s="10">
        <f t="shared" si="105"/>
        <v>42107.836435185185</v>
      </c>
      <c r="T1101" s="10">
        <f t="shared" si="106"/>
        <v>42137.836435185185</v>
      </c>
    </row>
    <row r="1102" spans="1:20" ht="43.75" x14ac:dyDescent="0.4">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9">
        <f t="shared" si="102"/>
        <v>2.5000000000000001E-2</v>
      </c>
      <c r="P1102">
        <f t="shared" si="103"/>
        <v>10</v>
      </c>
      <c r="Q1102" t="str">
        <f t="shared" si="104"/>
        <v>games</v>
      </c>
      <c r="R1102" t="str">
        <f t="shared" si="107"/>
        <v>video games</v>
      </c>
      <c r="S1102" s="10">
        <f t="shared" si="105"/>
        <v>42384.110775462963</v>
      </c>
      <c r="T1102" s="10">
        <f t="shared" si="106"/>
        <v>42414.110775462963</v>
      </c>
    </row>
    <row r="1103" spans="1:20" ht="29.15" x14ac:dyDescent="0.4">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9">
        <f t="shared" si="102"/>
        <v>4.0999999999999999E-4</v>
      </c>
      <c r="P1103">
        <f t="shared" si="103"/>
        <v>6.833333333333333</v>
      </c>
      <c r="Q1103" t="str">
        <f t="shared" si="104"/>
        <v>games</v>
      </c>
      <c r="R1103" t="str">
        <f t="shared" si="107"/>
        <v>video games</v>
      </c>
      <c r="S1103" s="10">
        <f t="shared" si="105"/>
        <v>42538.77243055556</v>
      </c>
      <c r="T1103" s="10">
        <f t="shared" si="106"/>
        <v>42565.758333333331</v>
      </c>
    </row>
    <row r="1104" spans="1:20" ht="43.75" x14ac:dyDescent="0.4">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9">
        <f t="shared" si="102"/>
        <v>5.3124999999999999E-2</v>
      </c>
      <c r="P1104">
        <f t="shared" si="103"/>
        <v>17.708333333333332</v>
      </c>
      <c r="Q1104" t="str">
        <f t="shared" si="104"/>
        <v>games</v>
      </c>
      <c r="R1104" t="str">
        <f t="shared" si="107"/>
        <v>video games</v>
      </c>
      <c r="S1104" s="10">
        <f t="shared" si="105"/>
        <v>41577.045428240745</v>
      </c>
      <c r="T1104" s="10">
        <f t="shared" si="106"/>
        <v>41617.249305555553</v>
      </c>
    </row>
    <row r="1105" spans="1:20" ht="43.75" x14ac:dyDescent="0.4">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9">
        <f t="shared" si="102"/>
        <v>1.6199999999999999E-2</v>
      </c>
      <c r="P1105">
        <f t="shared" si="103"/>
        <v>16.2</v>
      </c>
      <c r="Q1105" t="str">
        <f t="shared" si="104"/>
        <v>games</v>
      </c>
      <c r="R1105" t="str">
        <f t="shared" si="107"/>
        <v>video games</v>
      </c>
      <c r="S1105" s="10">
        <f t="shared" si="105"/>
        <v>42479.22210648148</v>
      </c>
      <c r="T1105" s="10">
        <f t="shared" si="106"/>
        <v>42539.22210648148</v>
      </c>
    </row>
    <row r="1106" spans="1:20" ht="43.75" x14ac:dyDescent="0.4">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9">
        <f t="shared" si="102"/>
        <v>4.9516666666666667E-2</v>
      </c>
      <c r="P1106">
        <f t="shared" si="103"/>
        <v>80.297297297297291</v>
      </c>
      <c r="Q1106" t="str">
        <f t="shared" si="104"/>
        <v>games</v>
      </c>
      <c r="R1106" t="str">
        <f t="shared" si="107"/>
        <v>video games</v>
      </c>
      <c r="S1106" s="10">
        <f t="shared" si="105"/>
        <v>41771.40996527778</v>
      </c>
      <c r="T1106" s="10">
        <f t="shared" si="106"/>
        <v>41801.40996527778</v>
      </c>
    </row>
    <row r="1107" spans="1:20" ht="58.3" x14ac:dyDescent="0.4">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9">
        <f t="shared" si="102"/>
        <v>1.5900000000000001E-3</v>
      </c>
      <c r="P1107">
        <f t="shared" si="103"/>
        <v>71.55</v>
      </c>
      <c r="Q1107" t="str">
        <f t="shared" si="104"/>
        <v>games</v>
      </c>
      <c r="R1107" t="str">
        <f t="shared" si="107"/>
        <v>video games</v>
      </c>
      <c r="S1107" s="10">
        <f t="shared" si="105"/>
        <v>41692.135729166665</v>
      </c>
      <c r="T1107" s="10">
        <f t="shared" si="106"/>
        <v>41722.0940625</v>
      </c>
    </row>
    <row r="1108" spans="1:20" ht="43.75" x14ac:dyDescent="0.4">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9">
        <f t="shared" si="102"/>
        <v>0.41249999999999998</v>
      </c>
      <c r="P1108">
        <f t="shared" si="103"/>
        <v>23.571428571428573</v>
      </c>
      <c r="Q1108" t="str">
        <f t="shared" si="104"/>
        <v>games</v>
      </c>
      <c r="R1108" t="str">
        <f t="shared" si="107"/>
        <v>video games</v>
      </c>
      <c r="S1108" s="10">
        <f t="shared" si="105"/>
        <v>40973.740451388891</v>
      </c>
      <c r="T1108" s="10">
        <f t="shared" si="106"/>
        <v>41003.698784722219</v>
      </c>
    </row>
    <row r="1109" spans="1:20" ht="58.3" x14ac:dyDescent="0.4">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9">
        <f t="shared" si="102"/>
        <v>0</v>
      </c>
      <c r="P1109">
        <f t="shared" si="103"/>
        <v>0</v>
      </c>
      <c r="Q1109" t="str">
        <f t="shared" si="104"/>
        <v>games</v>
      </c>
      <c r="R1109" t="str">
        <f t="shared" si="107"/>
        <v>video games</v>
      </c>
      <c r="S1109" s="10">
        <f t="shared" si="105"/>
        <v>41813.861388888887</v>
      </c>
      <c r="T1109" s="10">
        <f t="shared" si="106"/>
        <v>41843.861388888887</v>
      </c>
    </row>
    <row r="1110" spans="1:20" ht="58.3" x14ac:dyDescent="0.4">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9">
        <f t="shared" si="102"/>
        <v>2.93E-2</v>
      </c>
      <c r="P1110">
        <f t="shared" si="103"/>
        <v>34.88095238095238</v>
      </c>
      <c r="Q1110" t="str">
        <f t="shared" si="104"/>
        <v>games</v>
      </c>
      <c r="R1110" t="str">
        <f t="shared" si="107"/>
        <v>video games</v>
      </c>
      <c r="S1110" s="10">
        <f t="shared" si="105"/>
        <v>40952.636979166666</v>
      </c>
      <c r="T1110" s="10">
        <f t="shared" si="106"/>
        <v>41012.595312500001</v>
      </c>
    </row>
    <row r="1111" spans="1:20" ht="43.75" x14ac:dyDescent="0.4">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9">
        <f t="shared" si="102"/>
        <v>4.4999999999999997E-3</v>
      </c>
      <c r="P1111">
        <f t="shared" si="103"/>
        <v>15</v>
      </c>
      <c r="Q1111" t="str">
        <f t="shared" si="104"/>
        <v>games</v>
      </c>
      <c r="R1111" t="str">
        <f t="shared" si="107"/>
        <v>video games</v>
      </c>
      <c r="S1111" s="10">
        <f t="shared" si="105"/>
        <v>42662.752199074079</v>
      </c>
      <c r="T1111" s="10">
        <f t="shared" si="106"/>
        <v>42692.793865740736</v>
      </c>
    </row>
    <row r="1112" spans="1:20" ht="43.75" x14ac:dyDescent="0.4">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9">
        <f t="shared" si="102"/>
        <v>5.1000000000000004E-3</v>
      </c>
      <c r="P1112">
        <f t="shared" si="103"/>
        <v>23.181818181818183</v>
      </c>
      <c r="Q1112" t="str">
        <f t="shared" si="104"/>
        <v>games</v>
      </c>
      <c r="R1112" t="str">
        <f t="shared" si="107"/>
        <v>video games</v>
      </c>
      <c r="S1112" s="10">
        <f t="shared" si="105"/>
        <v>41220.933124999996</v>
      </c>
      <c r="T1112" s="10">
        <f t="shared" si="106"/>
        <v>41250.933124999996</v>
      </c>
    </row>
    <row r="1113" spans="1:20" ht="43.75" x14ac:dyDescent="0.4">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9">
        <f t="shared" si="102"/>
        <v>4.0000000000000002E-4</v>
      </c>
      <c r="P1113">
        <f t="shared" si="103"/>
        <v>1</v>
      </c>
      <c r="Q1113" t="str">
        <f t="shared" si="104"/>
        <v>games</v>
      </c>
      <c r="R1113" t="str">
        <f t="shared" si="107"/>
        <v>video games</v>
      </c>
      <c r="S1113" s="10">
        <f t="shared" si="105"/>
        <v>42347.203587962969</v>
      </c>
      <c r="T1113" s="10">
        <f t="shared" si="106"/>
        <v>42377.203587962969</v>
      </c>
    </row>
    <row r="1114" spans="1:20" ht="43.75" x14ac:dyDescent="0.4">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9">
        <f t="shared" si="102"/>
        <v>0.35537409090909089</v>
      </c>
      <c r="P1114">
        <f t="shared" si="103"/>
        <v>100.23371794871794</v>
      </c>
      <c r="Q1114" t="str">
        <f t="shared" si="104"/>
        <v>games</v>
      </c>
      <c r="R1114" t="str">
        <f t="shared" si="107"/>
        <v>video games</v>
      </c>
      <c r="S1114" s="10">
        <f t="shared" si="105"/>
        <v>41963.759386574078</v>
      </c>
      <c r="T1114" s="10">
        <f t="shared" si="106"/>
        <v>42023.354166666672</v>
      </c>
    </row>
    <row r="1115" spans="1:20" ht="43.75" x14ac:dyDescent="0.4">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9">
        <f t="shared" si="102"/>
        <v>5.0000000000000001E-3</v>
      </c>
      <c r="P1115">
        <f t="shared" si="103"/>
        <v>5</v>
      </c>
      <c r="Q1115" t="str">
        <f t="shared" si="104"/>
        <v>games</v>
      </c>
      <c r="R1115" t="str">
        <f t="shared" si="107"/>
        <v>video games</v>
      </c>
      <c r="S1115" s="10">
        <f t="shared" si="105"/>
        <v>41835.977083333331</v>
      </c>
      <c r="T1115" s="10">
        <f t="shared" si="106"/>
        <v>41865.977083333331</v>
      </c>
    </row>
    <row r="1116" spans="1:20" ht="43.75" x14ac:dyDescent="0.4">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9">
        <f t="shared" si="102"/>
        <v>1.6666666666666668E-3</v>
      </c>
      <c r="P1116">
        <f t="shared" si="103"/>
        <v>3.3333333333333335</v>
      </c>
      <c r="Q1116" t="str">
        <f t="shared" si="104"/>
        <v>games</v>
      </c>
      <c r="R1116" t="str">
        <f t="shared" si="107"/>
        <v>video games</v>
      </c>
      <c r="S1116" s="10">
        <f t="shared" si="105"/>
        <v>41526.345914351856</v>
      </c>
      <c r="T1116" s="10">
        <f t="shared" si="106"/>
        <v>41556.345914351856</v>
      </c>
    </row>
    <row r="1117" spans="1:20" ht="43.75" x14ac:dyDescent="0.4">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9">
        <f t="shared" si="102"/>
        <v>1.325E-3</v>
      </c>
      <c r="P1117">
        <f t="shared" si="103"/>
        <v>13.25</v>
      </c>
      <c r="Q1117" t="str">
        <f t="shared" si="104"/>
        <v>games</v>
      </c>
      <c r="R1117" t="str">
        <f t="shared" si="107"/>
        <v>video games</v>
      </c>
      <c r="S1117" s="10">
        <f t="shared" si="105"/>
        <v>42429.695543981477</v>
      </c>
      <c r="T1117" s="10">
        <f t="shared" si="106"/>
        <v>42459.653877314813</v>
      </c>
    </row>
    <row r="1118" spans="1:20" ht="43.75" x14ac:dyDescent="0.4">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9">
        <f t="shared" si="102"/>
        <v>3.5704000000000004E-4</v>
      </c>
      <c r="P1118">
        <f t="shared" si="103"/>
        <v>17.852</v>
      </c>
      <c r="Q1118" t="str">
        <f t="shared" si="104"/>
        <v>games</v>
      </c>
      <c r="R1118" t="str">
        <f t="shared" si="107"/>
        <v>video games</v>
      </c>
      <c r="S1118" s="10">
        <f t="shared" si="105"/>
        <v>41009.847314814811</v>
      </c>
      <c r="T1118" s="10">
        <f t="shared" si="106"/>
        <v>41069.847314814811</v>
      </c>
    </row>
    <row r="1119" spans="1:20" ht="43.75" x14ac:dyDescent="0.4">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9">
        <f t="shared" si="102"/>
        <v>8.3000000000000004E-2</v>
      </c>
      <c r="P1119">
        <f t="shared" si="103"/>
        <v>10.375</v>
      </c>
      <c r="Q1119" t="str">
        <f t="shared" si="104"/>
        <v>games</v>
      </c>
      <c r="R1119" t="str">
        <f t="shared" si="107"/>
        <v>video games</v>
      </c>
      <c r="S1119" s="10">
        <f t="shared" si="105"/>
        <v>42333.598530092597</v>
      </c>
      <c r="T1119" s="10">
        <f t="shared" si="106"/>
        <v>42363.598530092597</v>
      </c>
    </row>
    <row r="1120" spans="1:20" ht="43.75" x14ac:dyDescent="0.4">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9">
        <f t="shared" si="102"/>
        <v>2.4222222222222221E-2</v>
      </c>
      <c r="P1120">
        <f t="shared" si="103"/>
        <v>36.333333333333336</v>
      </c>
      <c r="Q1120" t="str">
        <f t="shared" si="104"/>
        <v>games</v>
      </c>
      <c r="R1120" t="str">
        <f t="shared" si="107"/>
        <v>video games</v>
      </c>
      <c r="S1120" s="10">
        <f t="shared" si="105"/>
        <v>41704.16642361111</v>
      </c>
      <c r="T1120" s="10">
        <f t="shared" si="106"/>
        <v>41734.124756944446</v>
      </c>
    </row>
    <row r="1121" spans="1:20" ht="58.3" x14ac:dyDescent="0.4">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9">
        <f t="shared" si="102"/>
        <v>2.3809523809523812E-3</v>
      </c>
      <c r="P1121">
        <f t="shared" si="103"/>
        <v>5</v>
      </c>
      <c r="Q1121" t="str">
        <f t="shared" si="104"/>
        <v>games</v>
      </c>
      <c r="R1121" t="str">
        <f t="shared" si="107"/>
        <v>video games</v>
      </c>
      <c r="S1121" s="10">
        <f t="shared" si="105"/>
        <v>41722.792407407411</v>
      </c>
      <c r="T1121" s="10">
        <f t="shared" si="106"/>
        <v>41735.792407407411</v>
      </c>
    </row>
    <row r="1122" spans="1:20" ht="43.75" x14ac:dyDescent="0.4">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9">
        <f t="shared" si="102"/>
        <v>0</v>
      </c>
      <c r="P1122">
        <f t="shared" si="103"/>
        <v>0</v>
      </c>
      <c r="Q1122" t="str">
        <f t="shared" si="104"/>
        <v>games</v>
      </c>
      <c r="R1122" t="str">
        <f t="shared" si="107"/>
        <v>video games</v>
      </c>
      <c r="S1122" s="10">
        <f t="shared" si="105"/>
        <v>40799.872685185182</v>
      </c>
      <c r="T1122" s="10">
        <f t="shared" si="106"/>
        <v>40844.872685185182</v>
      </c>
    </row>
    <row r="1123" spans="1:20" ht="43.75" x14ac:dyDescent="0.4">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9">
        <f t="shared" si="102"/>
        <v>1.16E-4</v>
      </c>
      <c r="P1123">
        <f t="shared" si="103"/>
        <v>5.8</v>
      </c>
      <c r="Q1123" t="str">
        <f t="shared" si="104"/>
        <v>games</v>
      </c>
      <c r="R1123" t="str">
        <f t="shared" si="107"/>
        <v>video games</v>
      </c>
      <c r="S1123" s="10">
        <f t="shared" si="105"/>
        <v>42412.934212962966</v>
      </c>
      <c r="T1123" s="10">
        <f t="shared" si="106"/>
        <v>42442.892546296294</v>
      </c>
    </row>
    <row r="1124" spans="1:20" ht="58.3" x14ac:dyDescent="0.4">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9">
        <f t="shared" si="102"/>
        <v>0</v>
      </c>
      <c r="P1124">
        <f t="shared" si="103"/>
        <v>0</v>
      </c>
      <c r="Q1124" t="str">
        <f t="shared" si="104"/>
        <v>games</v>
      </c>
      <c r="R1124" t="str">
        <f t="shared" si="107"/>
        <v>video games</v>
      </c>
      <c r="S1124" s="10">
        <f t="shared" si="105"/>
        <v>41410.703993055555</v>
      </c>
      <c r="T1124" s="10">
        <f t="shared" si="106"/>
        <v>41424.703993055555</v>
      </c>
    </row>
    <row r="1125" spans="1:20" ht="43.75" x14ac:dyDescent="0.4">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9">
        <f t="shared" si="102"/>
        <v>2.2000000000000001E-3</v>
      </c>
      <c r="P1125">
        <f t="shared" si="103"/>
        <v>3.6666666666666665</v>
      </c>
      <c r="Q1125" t="str">
        <f t="shared" si="104"/>
        <v>games</v>
      </c>
      <c r="R1125" t="str">
        <f t="shared" si="107"/>
        <v>video games</v>
      </c>
      <c r="S1125" s="10">
        <f t="shared" si="105"/>
        <v>41718.5237037037</v>
      </c>
      <c r="T1125" s="10">
        <f t="shared" si="106"/>
        <v>41748.5237037037</v>
      </c>
    </row>
    <row r="1126" spans="1:20" ht="43.75" x14ac:dyDescent="0.4">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9">
        <f t="shared" si="102"/>
        <v>4.7222222222222223E-3</v>
      </c>
      <c r="P1126">
        <f t="shared" si="103"/>
        <v>60.714285714285715</v>
      </c>
      <c r="Q1126" t="str">
        <f t="shared" si="104"/>
        <v>games</v>
      </c>
      <c r="R1126" t="str">
        <f t="shared" si="107"/>
        <v>mobile games</v>
      </c>
      <c r="S1126" s="10">
        <f t="shared" si="105"/>
        <v>42094.667256944449</v>
      </c>
      <c r="T1126" s="10">
        <f t="shared" si="106"/>
        <v>42124.667256944449</v>
      </c>
    </row>
    <row r="1127" spans="1:20" ht="43.75" x14ac:dyDescent="0.4">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9">
        <f t="shared" si="102"/>
        <v>0</v>
      </c>
      <c r="P1127">
        <f t="shared" si="103"/>
        <v>0</v>
      </c>
      <c r="Q1127" t="str">
        <f t="shared" si="104"/>
        <v>games</v>
      </c>
      <c r="R1127" t="str">
        <f t="shared" si="107"/>
        <v>mobile games</v>
      </c>
      <c r="S1127" s="10">
        <f t="shared" si="105"/>
        <v>42212.624189814815</v>
      </c>
      <c r="T1127" s="10">
        <f t="shared" si="106"/>
        <v>42272.624189814815</v>
      </c>
    </row>
    <row r="1128" spans="1:20" ht="43.75" x14ac:dyDescent="0.4">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9">
        <f t="shared" si="102"/>
        <v>5.0000000000000001E-3</v>
      </c>
      <c r="P1128">
        <f t="shared" si="103"/>
        <v>5</v>
      </c>
      <c r="Q1128" t="str">
        <f t="shared" si="104"/>
        <v>games</v>
      </c>
      <c r="R1128" t="str">
        <f t="shared" si="107"/>
        <v>mobile games</v>
      </c>
      <c r="S1128" s="10">
        <f t="shared" si="105"/>
        <v>42535.327476851846</v>
      </c>
      <c r="T1128" s="10">
        <f t="shared" si="106"/>
        <v>42565.327476851846</v>
      </c>
    </row>
    <row r="1129" spans="1:20" ht="58.3" x14ac:dyDescent="0.4">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9">
        <f t="shared" si="102"/>
        <v>1.6714285714285713E-2</v>
      </c>
      <c r="P1129">
        <f t="shared" si="103"/>
        <v>25.434782608695652</v>
      </c>
      <c r="Q1129" t="str">
        <f t="shared" si="104"/>
        <v>games</v>
      </c>
      <c r="R1129" t="str">
        <f t="shared" si="107"/>
        <v>mobile games</v>
      </c>
      <c r="S1129" s="10">
        <f t="shared" si="105"/>
        <v>41926.854166666664</v>
      </c>
      <c r="T1129" s="10">
        <f t="shared" si="106"/>
        <v>41957.895833333328</v>
      </c>
    </row>
    <row r="1130" spans="1:20" x14ac:dyDescent="0.4">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9">
        <f t="shared" si="102"/>
        <v>1E-3</v>
      </c>
      <c r="P1130">
        <f t="shared" si="103"/>
        <v>1</v>
      </c>
      <c r="Q1130" t="str">
        <f t="shared" si="104"/>
        <v>games</v>
      </c>
      <c r="R1130" t="str">
        <f t="shared" si="107"/>
        <v>mobile games</v>
      </c>
      <c r="S1130" s="10">
        <f t="shared" si="105"/>
        <v>41828.649502314816</v>
      </c>
      <c r="T1130" s="10">
        <f t="shared" si="106"/>
        <v>41858.649502314816</v>
      </c>
    </row>
    <row r="1131" spans="1:20" ht="43.75" x14ac:dyDescent="0.4">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9">
        <f t="shared" si="102"/>
        <v>1.0499999999999999E-3</v>
      </c>
      <c r="P1131">
        <f t="shared" si="103"/>
        <v>10.5</v>
      </c>
      <c r="Q1131" t="str">
        <f t="shared" si="104"/>
        <v>games</v>
      </c>
      <c r="R1131" t="str">
        <f t="shared" si="107"/>
        <v>mobile games</v>
      </c>
      <c r="S1131" s="10">
        <f t="shared" si="105"/>
        <v>42496.264965277776</v>
      </c>
      <c r="T1131" s="10">
        <f t="shared" si="106"/>
        <v>42526.264965277776</v>
      </c>
    </row>
    <row r="1132" spans="1:20" ht="43.75" x14ac:dyDescent="0.4">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9">
        <f t="shared" si="102"/>
        <v>2.2000000000000001E-3</v>
      </c>
      <c r="P1132">
        <f t="shared" si="103"/>
        <v>3.6666666666666665</v>
      </c>
      <c r="Q1132" t="str">
        <f t="shared" si="104"/>
        <v>games</v>
      </c>
      <c r="R1132" t="str">
        <f t="shared" si="107"/>
        <v>mobile games</v>
      </c>
      <c r="S1132" s="10">
        <f t="shared" si="105"/>
        <v>41908.996527777781</v>
      </c>
      <c r="T1132" s="10">
        <f t="shared" si="106"/>
        <v>41969.038194444445</v>
      </c>
    </row>
    <row r="1133" spans="1:20" ht="43.75" x14ac:dyDescent="0.4">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9">
        <f t="shared" si="102"/>
        <v>0</v>
      </c>
      <c r="P1133">
        <f t="shared" si="103"/>
        <v>0</v>
      </c>
      <c r="Q1133" t="str">
        <f t="shared" si="104"/>
        <v>games</v>
      </c>
      <c r="R1133" t="str">
        <f t="shared" si="107"/>
        <v>mobile games</v>
      </c>
      <c r="S1133" s="10">
        <f t="shared" si="105"/>
        <v>42332.908194444448</v>
      </c>
      <c r="T1133" s="10">
        <f t="shared" si="106"/>
        <v>42362.908194444448</v>
      </c>
    </row>
    <row r="1134" spans="1:20" ht="43.75" x14ac:dyDescent="0.4">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9">
        <f t="shared" si="102"/>
        <v>0.14380000000000001</v>
      </c>
      <c r="P1134">
        <f t="shared" si="103"/>
        <v>110.61538461538461</v>
      </c>
      <c r="Q1134" t="str">
        <f t="shared" si="104"/>
        <v>games</v>
      </c>
      <c r="R1134" t="str">
        <f t="shared" si="107"/>
        <v>mobile games</v>
      </c>
      <c r="S1134" s="10">
        <f t="shared" si="105"/>
        <v>42706.115405092598</v>
      </c>
      <c r="T1134" s="10">
        <f t="shared" si="106"/>
        <v>42736.115405092598</v>
      </c>
    </row>
    <row r="1135" spans="1:20" ht="43.75" x14ac:dyDescent="0.4">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9">
        <f t="shared" si="102"/>
        <v>6.6666666666666671E-3</v>
      </c>
      <c r="P1135">
        <f t="shared" si="103"/>
        <v>20</v>
      </c>
      <c r="Q1135" t="str">
        <f t="shared" si="104"/>
        <v>games</v>
      </c>
      <c r="R1135" t="str">
        <f t="shared" si="107"/>
        <v>mobile games</v>
      </c>
      <c r="S1135" s="10">
        <f t="shared" si="105"/>
        <v>41821.407187500001</v>
      </c>
      <c r="T1135" s="10">
        <f t="shared" si="106"/>
        <v>41851.407187500001</v>
      </c>
    </row>
    <row r="1136" spans="1:20" ht="43.75" x14ac:dyDescent="0.4">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9">
        <f t="shared" si="102"/>
        <v>4.0000000000000003E-5</v>
      </c>
      <c r="P1136">
        <f t="shared" si="103"/>
        <v>1</v>
      </c>
      <c r="Q1136" t="str">
        <f t="shared" si="104"/>
        <v>games</v>
      </c>
      <c r="R1136" t="str">
        <f t="shared" si="107"/>
        <v>mobile games</v>
      </c>
      <c r="S1136" s="10">
        <f t="shared" si="105"/>
        <v>41958.285046296296</v>
      </c>
      <c r="T1136" s="10">
        <f t="shared" si="106"/>
        <v>41972.189583333333</v>
      </c>
    </row>
    <row r="1137" spans="1:20" ht="58.3" x14ac:dyDescent="0.4">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9">
        <f t="shared" si="102"/>
        <v>0.05</v>
      </c>
      <c r="P1137">
        <f t="shared" si="103"/>
        <v>50</v>
      </c>
      <c r="Q1137" t="str">
        <f t="shared" si="104"/>
        <v>games</v>
      </c>
      <c r="R1137" t="str">
        <f t="shared" si="107"/>
        <v>mobile games</v>
      </c>
      <c r="S1137" s="10">
        <f t="shared" si="105"/>
        <v>42558.989513888882</v>
      </c>
      <c r="T1137" s="10">
        <f t="shared" si="106"/>
        <v>42588.989513888882</v>
      </c>
    </row>
    <row r="1138" spans="1:20" ht="43.75" x14ac:dyDescent="0.4">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9">
        <f t="shared" si="102"/>
        <v>6.4439140811455853E-2</v>
      </c>
      <c r="P1138">
        <f t="shared" si="103"/>
        <v>45</v>
      </c>
      <c r="Q1138" t="str">
        <f t="shared" si="104"/>
        <v>games</v>
      </c>
      <c r="R1138" t="str">
        <f t="shared" si="107"/>
        <v>mobile games</v>
      </c>
      <c r="S1138" s="10">
        <f t="shared" si="105"/>
        <v>42327.671631944439</v>
      </c>
      <c r="T1138" s="10">
        <f t="shared" si="106"/>
        <v>42357.671631944439</v>
      </c>
    </row>
    <row r="1139" spans="1:20" ht="43.75" x14ac:dyDescent="0.4">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9">
        <f t="shared" si="102"/>
        <v>0.39500000000000002</v>
      </c>
      <c r="P1139">
        <f t="shared" si="103"/>
        <v>253.2051282051282</v>
      </c>
      <c r="Q1139" t="str">
        <f t="shared" si="104"/>
        <v>games</v>
      </c>
      <c r="R1139" t="str">
        <f t="shared" si="107"/>
        <v>mobile games</v>
      </c>
      <c r="S1139" s="10">
        <f t="shared" si="105"/>
        <v>42453.819687499999</v>
      </c>
      <c r="T1139" s="10">
        <f t="shared" si="106"/>
        <v>42483.819687499999</v>
      </c>
    </row>
    <row r="1140" spans="1:20" ht="43.75" x14ac:dyDescent="0.4">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9">
        <f t="shared" si="102"/>
        <v>3.5714285714285713E-3</v>
      </c>
      <c r="P1140">
        <f t="shared" si="103"/>
        <v>31.25</v>
      </c>
      <c r="Q1140" t="str">
        <f t="shared" si="104"/>
        <v>games</v>
      </c>
      <c r="R1140" t="str">
        <f t="shared" si="107"/>
        <v>mobile games</v>
      </c>
      <c r="S1140" s="10">
        <f t="shared" si="105"/>
        <v>42736.9066087963</v>
      </c>
      <c r="T1140" s="10">
        <f t="shared" si="106"/>
        <v>42756.9066087963</v>
      </c>
    </row>
    <row r="1141" spans="1:20" ht="43.75" x14ac:dyDescent="0.4">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9">
        <f t="shared" si="102"/>
        <v>6.2500000000000001E-4</v>
      </c>
      <c r="P1141">
        <f t="shared" si="103"/>
        <v>5</v>
      </c>
      <c r="Q1141" t="str">
        <f t="shared" si="104"/>
        <v>games</v>
      </c>
      <c r="R1141" t="str">
        <f t="shared" si="107"/>
        <v>mobile games</v>
      </c>
      <c r="S1141" s="10">
        <f t="shared" si="105"/>
        <v>41975.347523148142</v>
      </c>
      <c r="T1141" s="10">
        <f t="shared" si="106"/>
        <v>42005.347523148142</v>
      </c>
    </row>
    <row r="1142" spans="1:20" ht="43.75" x14ac:dyDescent="0.4">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9">
        <f t="shared" si="102"/>
        <v>0</v>
      </c>
      <c r="P1142">
        <f t="shared" si="103"/>
        <v>0</v>
      </c>
      <c r="Q1142" t="str">
        <f t="shared" si="104"/>
        <v>games</v>
      </c>
      <c r="R1142" t="str">
        <f t="shared" si="107"/>
        <v>mobile games</v>
      </c>
      <c r="S1142" s="10">
        <f t="shared" si="105"/>
        <v>42192.462048611109</v>
      </c>
      <c r="T1142" s="10">
        <f t="shared" si="106"/>
        <v>42222.462048611109</v>
      </c>
    </row>
    <row r="1143" spans="1:20" x14ac:dyDescent="0.4">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9">
        <f t="shared" si="102"/>
        <v>0</v>
      </c>
      <c r="P1143">
        <f t="shared" si="103"/>
        <v>0</v>
      </c>
      <c r="Q1143" t="str">
        <f t="shared" si="104"/>
        <v>games</v>
      </c>
      <c r="R1143" t="str">
        <f t="shared" si="107"/>
        <v>mobile games</v>
      </c>
      <c r="S1143" s="10">
        <f t="shared" si="105"/>
        <v>42164.699652777781</v>
      </c>
      <c r="T1143" s="10">
        <f t="shared" si="106"/>
        <v>42194.699652777781</v>
      </c>
    </row>
    <row r="1144" spans="1:20" ht="43.75" x14ac:dyDescent="0.4">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9">
        <f t="shared" si="102"/>
        <v>0</v>
      </c>
      <c r="P1144">
        <f t="shared" si="103"/>
        <v>0</v>
      </c>
      <c r="Q1144" t="str">
        <f t="shared" si="104"/>
        <v>games</v>
      </c>
      <c r="R1144" t="str">
        <f t="shared" si="107"/>
        <v>mobile games</v>
      </c>
      <c r="S1144" s="10">
        <f t="shared" si="105"/>
        <v>42022.006099537044</v>
      </c>
      <c r="T1144" s="10">
        <f t="shared" si="106"/>
        <v>42052.006099537044</v>
      </c>
    </row>
    <row r="1145" spans="1:20" ht="43.75" x14ac:dyDescent="0.4">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9">
        <f t="shared" si="102"/>
        <v>4.1333333333333335E-3</v>
      </c>
      <c r="P1145">
        <f t="shared" si="103"/>
        <v>23.25</v>
      </c>
      <c r="Q1145" t="str">
        <f t="shared" si="104"/>
        <v>games</v>
      </c>
      <c r="R1145" t="str">
        <f t="shared" si="107"/>
        <v>mobile games</v>
      </c>
      <c r="S1145" s="10">
        <f t="shared" si="105"/>
        <v>42325.19358796296</v>
      </c>
      <c r="T1145" s="10">
        <f t="shared" si="106"/>
        <v>42355.19358796296</v>
      </c>
    </row>
    <row r="1146" spans="1:20" ht="43.75" x14ac:dyDescent="0.4">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9">
        <f t="shared" si="102"/>
        <v>0</v>
      </c>
      <c r="P1146">
        <f t="shared" si="103"/>
        <v>0</v>
      </c>
      <c r="Q1146" t="str">
        <f t="shared" si="104"/>
        <v>food</v>
      </c>
      <c r="R1146" t="str">
        <f t="shared" si="107"/>
        <v>food trucks</v>
      </c>
      <c r="S1146" s="10">
        <f t="shared" si="105"/>
        <v>42093.181944444441</v>
      </c>
      <c r="T1146" s="10">
        <f t="shared" si="106"/>
        <v>42123.181944444441</v>
      </c>
    </row>
    <row r="1147" spans="1:20" ht="43.75" x14ac:dyDescent="0.4">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9">
        <f t="shared" si="102"/>
        <v>1.25E-3</v>
      </c>
      <c r="P1147">
        <f t="shared" si="103"/>
        <v>100</v>
      </c>
      <c r="Q1147" t="str">
        <f t="shared" si="104"/>
        <v>food</v>
      </c>
      <c r="R1147" t="str">
        <f t="shared" si="107"/>
        <v>food trucks</v>
      </c>
      <c r="S1147" s="10">
        <f t="shared" si="105"/>
        <v>41854.747592592597</v>
      </c>
      <c r="T1147" s="10">
        <f t="shared" si="106"/>
        <v>41914.747592592597</v>
      </c>
    </row>
    <row r="1148" spans="1:20" ht="43.75" x14ac:dyDescent="0.4">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9">
        <f t="shared" si="102"/>
        <v>8.8333333333333333E-2</v>
      </c>
      <c r="P1148">
        <f t="shared" si="103"/>
        <v>44.166666666666664</v>
      </c>
      <c r="Q1148" t="str">
        <f t="shared" si="104"/>
        <v>food</v>
      </c>
      <c r="R1148" t="str">
        <f t="shared" si="107"/>
        <v>food trucks</v>
      </c>
      <c r="S1148" s="10">
        <f t="shared" si="105"/>
        <v>41723.9533912037</v>
      </c>
      <c r="T1148" s="10">
        <f t="shared" si="106"/>
        <v>41761.9533912037</v>
      </c>
    </row>
    <row r="1149" spans="1:20" ht="43.75" x14ac:dyDescent="0.4">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9">
        <f t="shared" si="102"/>
        <v>0</v>
      </c>
      <c r="P1149">
        <f t="shared" si="103"/>
        <v>0</v>
      </c>
      <c r="Q1149" t="str">
        <f t="shared" si="104"/>
        <v>food</v>
      </c>
      <c r="R1149" t="str">
        <f t="shared" si="107"/>
        <v>food trucks</v>
      </c>
      <c r="S1149" s="10">
        <f t="shared" si="105"/>
        <v>41871.972025462965</v>
      </c>
      <c r="T1149" s="10">
        <f t="shared" si="106"/>
        <v>41931.972025462965</v>
      </c>
    </row>
    <row r="1150" spans="1:20" ht="29.15" x14ac:dyDescent="0.4">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9">
        <f t="shared" si="102"/>
        <v>4.8666666666666667E-3</v>
      </c>
      <c r="P1150">
        <f t="shared" si="103"/>
        <v>24.333333333333332</v>
      </c>
      <c r="Q1150" t="str">
        <f t="shared" si="104"/>
        <v>food</v>
      </c>
      <c r="R1150" t="str">
        <f t="shared" si="107"/>
        <v>food trucks</v>
      </c>
      <c r="S1150" s="10">
        <f t="shared" si="105"/>
        <v>42675.171076388884</v>
      </c>
      <c r="T1150" s="10">
        <f t="shared" si="106"/>
        <v>42705.212743055556</v>
      </c>
    </row>
    <row r="1151" spans="1:20" ht="29.15" x14ac:dyDescent="0.4">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9">
        <f t="shared" si="102"/>
        <v>1.5E-3</v>
      </c>
      <c r="P1151">
        <f t="shared" si="103"/>
        <v>37.5</v>
      </c>
      <c r="Q1151" t="str">
        <f t="shared" si="104"/>
        <v>food</v>
      </c>
      <c r="R1151" t="str">
        <f t="shared" si="107"/>
        <v>food trucks</v>
      </c>
      <c r="S1151" s="10">
        <f t="shared" si="105"/>
        <v>42507.71025462963</v>
      </c>
      <c r="T1151" s="10">
        <f t="shared" si="106"/>
        <v>42537.71025462963</v>
      </c>
    </row>
    <row r="1152" spans="1:20" ht="29.15" x14ac:dyDescent="0.4">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9">
        <f t="shared" si="102"/>
        <v>0.1008</v>
      </c>
      <c r="P1152">
        <f t="shared" si="103"/>
        <v>42</v>
      </c>
      <c r="Q1152" t="str">
        <f t="shared" si="104"/>
        <v>food</v>
      </c>
      <c r="R1152" t="str">
        <f t="shared" si="107"/>
        <v>food trucks</v>
      </c>
      <c r="S1152" s="10">
        <f t="shared" si="105"/>
        <v>42317.954571759255</v>
      </c>
      <c r="T1152" s="10">
        <f t="shared" si="106"/>
        <v>42377.954571759255</v>
      </c>
    </row>
    <row r="1153" spans="1:20" ht="58.3" x14ac:dyDescent="0.4">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9">
        <f t="shared" si="102"/>
        <v>0</v>
      </c>
      <c r="P1153">
        <f t="shared" si="103"/>
        <v>0</v>
      </c>
      <c r="Q1153" t="str">
        <f t="shared" si="104"/>
        <v>food</v>
      </c>
      <c r="R1153" t="str">
        <f t="shared" si="107"/>
        <v>food trucks</v>
      </c>
      <c r="S1153" s="10">
        <f t="shared" si="105"/>
        <v>42224.102581018517</v>
      </c>
      <c r="T1153" s="10">
        <f t="shared" si="106"/>
        <v>42254.102581018517</v>
      </c>
    </row>
    <row r="1154" spans="1:20" x14ac:dyDescent="0.4">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9">
        <f t="shared" ref="O1154:O1217" si="108">E1154/D1154</f>
        <v>5.6937500000000002E-2</v>
      </c>
      <c r="P1154">
        <f t="shared" ref="P1154:P1217" si="109">IFERROR(E1154/L1154,0)</f>
        <v>60.733333333333334</v>
      </c>
      <c r="Q1154" t="str">
        <f t="shared" ref="Q1154:Q1217" si="110">LEFT(N1154, FIND("/",N1154) - 1)</f>
        <v>food</v>
      </c>
      <c r="R1154" t="str">
        <f t="shared" si="107"/>
        <v>food trucks</v>
      </c>
      <c r="S1154" s="10">
        <f t="shared" ref="S1154:S1217" si="111">(((J1154/60)/60)/24) + DATE(1970,1,1)</f>
        <v>42109.709629629629</v>
      </c>
      <c r="T1154" s="10">
        <f t="shared" ref="T1154:T1217" si="112">(((I1154/60)/60)/24) + DATE(1970,1,1)</f>
        <v>42139.709629629629</v>
      </c>
    </row>
    <row r="1155" spans="1:20" ht="29.15" x14ac:dyDescent="0.4">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9">
        <f t="shared" si="108"/>
        <v>6.2500000000000003E-3</v>
      </c>
      <c r="P1155">
        <f t="shared" si="109"/>
        <v>50</v>
      </c>
      <c r="Q1155" t="str">
        <f t="shared" si="110"/>
        <v>food</v>
      </c>
      <c r="R1155" t="str">
        <f t="shared" ref="R1155:R1218" si="113">RIGHT(N1155, LEN(N1155) - FIND("/",N1155))</f>
        <v>food trucks</v>
      </c>
      <c r="S1155" s="10">
        <f t="shared" si="111"/>
        <v>42143.714178240742</v>
      </c>
      <c r="T1155" s="10">
        <f t="shared" si="112"/>
        <v>42173.714178240742</v>
      </c>
    </row>
    <row r="1156" spans="1:20" ht="43.75" x14ac:dyDescent="0.4">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9">
        <f t="shared" si="108"/>
        <v>6.5000000000000002E-2</v>
      </c>
      <c r="P1156">
        <f t="shared" si="109"/>
        <v>108.33333333333333</v>
      </c>
      <c r="Q1156" t="str">
        <f t="shared" si="110"/>
        <v>food</v>
      </c>
      <c r="R1156" t="str">
        <f t="shared" si="113"/>
        <v>food trucks</v>
      </c>
      <c r="S1156" s="10">
        <f t="shared" si="111"/>
        <v>42223.108865740738</v>
      </c>
      <c r="T1156" s="10">
        <f t="shared" si="112"/>
        <v>42253.108865740738</v>
      </c>
    </row>
    <row r="1157" spans="1:20" ht="43.75" x14ac:dyDescent="0.4">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9">
        <f t="shared" si="108"/>
        <v>7.5199999999999998E-3</v>
      </c>
      <c r="P1157">
        <f t="shared" si="109"/>
        <v>23.5</v>
      </c>
      <c r="Q1157" t="str">
        <f t="shared" si="110"/>
        <v>food</v>
      </c>
      <c r="R1157" t="str">
        <f t="shared" si="113"/>
        <v>food trucks</v>
      </c>
      <c r="S1157" s="10">
        <f t="shared" si="111"/>
        <v>41835.763981481483</v>
      </c>
      <c r="T1157" s="10">
        <f t="shared" si="112"/>
        <v>41865.763981481483</v>
      </c>
    </row>
    <row r="1158" spans="1:20" ht="43.75" x14ac:dyDescent="0.4">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9">
        <f t="shared" si="108"/>
        <v>0</v>
      </c>
      <c r="P1158">
        <f t="shared" si="109"/>
        <v>0</v>
      </c>
      <c r="Q1158" t="str">
        <f t="shared" si="110"/>
        <v>food</v>
      </c>
      <c r="R1158" t="str">
        <f t="shared" si="113"/>
        <v>food trucks</v>
      </c>
      <c r="S1158" s="10">
        <f t="shared" si="111"/>
        <v>42029.07131944444</v>
      </c>
      <c r="T1158" s="10">
        <f t="shared" si="112"/>
        <v>42059.07131944444</v>
      </c>
    </row>
    <row r="1159" spans="1:20" ht="43.75" x14ac:dyDescent="0.4">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9">
        <f t="shared" si="108"/>
        <v>1.5100000000000001E-2</v>
      </c>
      <c r="P1159">
        <f t="shared" si="109"/>
        <v>50.333333333333336</v>
      </c>
      <c r="Q1159" t="str">
        <f t="shared" si="110"/>
        <v>food</v>
      </c>
      <c r="R1159" t="str">
        <f t="shared" si="113"/>
        <v>food trucks</v>
      </c>
      <c r="S1159" s="10">
        <f t="shared" si="111"/>
        <v>41918.628240740742</v>
      </c>
      <c r="T1159" s="10">
        <f t="shared" si="112"/>
        <v>41978.669907407413</v>
      </c>
    </row>
    <row r="1160" spans="1:20" ht="43.75" x14ac:dyDescent="0.4">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9">
        <f t="shared" si="108"/>
        <v>4.6666666666666671E-3</v>
      </c>
      <c r="P1160">
        <f t="shared" si="109"/>
        <v>11.666666666666666</v>
      </c>
      <c r="Q1160" t="str">
        <f t="shared" si="110"/>
        <v>food</v>
      </c>
      <c r="R1160" t="str">
        <f t="shared" si="113"/>
        <v>food trucks</v>
      </c>
      <c r="S1160" s="10">
        <f t="shared" si="111"/>
        <v>41952.09175925926</v>
      </c>
      <c r="T1160" s="10">
        <f t="shared" si="112"/>
        <v>41982.09175925926</v>
      </c>
    </row>
    <row r="1161" spans="1:20" ht="43.75" x14ac:dyDescent="0.4">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9">
        <f t="shared" si="108"/>
        <v>0</v>
      </c>
      <c r="P1161">
        <f t="shared" si="109"/>
        <v>0</v>
      </c>
      <c r="Q1161" t="str">
        <f t="shared" si="110"/>
        <v>food</v>
      </c>
      <c r="R1161" t="str">
        <f t="shared" si="113"/>
        <v>food trucks</v>
      </c>
      <c r="S1161" s="10">
        <f t="shared" si="111"/>
        <v>42154.726446759261</v>
      </c>
      <c r="T1161" s="10">
        <f t="shared" si="112"/>
        <v>42185.65625</v>
      </c>
    </row>
    <row r="1162" spans="1:20" ht="43.75" x14ac:dyDescent="0.4">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9">
        <f t="shared" si="108"/>
        <v>3.85E-2</v>
      </c>
      <c r="P1162">
        <f t="shared" si="109"/>
        <v>60.789473684210527</v>
      </c>
      <c r="Q1162" t="str">
        <f t="shared" si="110"/>
        <v>food</v>
      </c>
      <c r="R1162" t="str">
        <f t="shared" si="113"/>
        <v>food trucks</v>
      </c>
      <c r="S1162" s="10">
        <f t="shared" si="111"/>
        <v>42061.154930555553</v>
      </c>
      <c r="T1162" s="10">
        <f t="shared" si="112"/>
        <v>42091.113263888896</v>
      </c>
    </row>
    <row r="1163" spans="1:20" ht="43.75" x14ac:dyDescent="0.4">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9">
        <f t="shared" si="108"/>
        <v>0</v>
      </c>
      <c r="P1163">
        <f t="shared" si="109"/>
        <v>0</v>
      </c>
      <c r="Q1163" t="str">
        <f t="shared" si="110"/>
        <v>food</v>
      </c>
      <c r="R1163" t="str">
        <f t="shared" si="113"/>
        <v>food trucks</v>
      </c>
      <c r="S1163" s="10">
        <f t="shared" si="111"/>
        <v>42122.629502314812</v>
      </c>
      <c r="T1163" s="10">
        <f t="shared" si="112"/>
        <v>42143.629502314812</v>
      </c>
    </row>
    <row r="1164" spans="1:20" ht="58.3" x14ac:dyDescent="0.4">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9">
        <f t="shared" si="108"/>
        <v>5.8333333333333338E-4</v>
      </c>
      <c r="P1164">
        <f t="shared" si="109"/>
        <v>17.5</v>
      </c>
      <c r="Q1164" t="str">
        <f t="shared" si="110"/>
        <v>food</v>
      </c>
      <c r="R1164" t="str">
        <f t="shared" si="113"/>
        <v>food trucks</v>
      </c>
      <c r="S1164" s="10">
        <f t="shared" si="111"/>
        <v>41876.683611111112</v>
      </c>
      <c r="T1164" s="10">
        <f t="shared" si="112"/>
        <v>41907.683611111112</v>
      </c>
    </row>
    <row r="1165" spans="1:20" ht="43.75" x14ac:dyDescent="0.4">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9">
        <f t="shared" si="108"/>
        <v>0</v>
      </c>
      <c r="P1165">
        <f t="shared" si="109"/>
        <v>0</v>
      </c>
      <c r="Q1165" t="str">
        <f t="shared" si="110"/>
        <v>food</v>
      </c>
      <c r="R1165" t="str">
        <f t="shared" si="113"/>
        <v>food trucks</v>
      </c>
      <c r="S1165" s="10">
        <f t="shared" si="111"/>
        <v>41830.723611111112</v>
      </c>
      <c r="T1165" s="10">
        <f t="shared" si="112"/>
        <v>41860.723611111112</v>
      </c>
    </row>
    <row r="1166" spans="1:20" ht="58.3" x14ac:dyDescent="0.4">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9">
        <f t="shared" si="108"/>
        <v>0</v>
      </c>
      <c r="P1166">
        <f t="shared" si="109"/>
        <v>0</v>
      </c>
      <c r="Q1166" t="str">
        <f t="shared" si="110"/>
        <v>food</v>
      </c>
      <c r="R1166" t="str">
        <f t="shared" si="113"/>
        <v>food trucks</v>
      </c>
      <c r="S1166" s="10">
        <f t="shared" si="111"/>
        <v>42509.724328703705</v>
      </c>
      <c r="T1166" s="10">
        <f t="shared" si="112"/>
        <v>42539.724328703705</v>
      </c>
    </row>
    <row r="1167" spans="1:20" ht="43.75" x14ac:dyDescent="0.4">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9">
        <f t="shared" si="108"/>
        <v>0.20705000000000001</v>
      </c>
      <c r="P1167">
        <f t="shared" si="109"/>
        <v>82.82</v>
      </c>
      <c r="Q1167" t="str">
        <f t="shared" si="110"/>
        <v>food</v>
      </c>
      <c r="R1167" t="str">
        <f t="shared" si="113"/>
        <v>food trucks</v>
      </c>
      <c r="S1167" s="10">
        <f t="shared" si="111"/>
        <v>41792.214467592588</v>
      </c>
      <c r="T1167" s="10">
        <f t="shared" si="112"/>
        <v>41826.214467592588</v>
      </c>
    </row>
    <row r="1168" spans="1:20" ht="43.75" x14ac:dyDescent="0.4">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9">
        <f t="shared" si="108"/>
        <v>0.19139999999999999</v>
      </c>
      <c r="P1168">
        <f t="shared" si="109"/>
        <v>358.875</v>
      </c>
      <c r="Q1168" t="str">
        <f t="shared" si="110"/>
        <v>food</v>
      </c>
      <c r="R1168" t="str">
        <f t="shared" si="113"/>
        <v>food trucks</v>
      </c>
      <c r="S1168" s="10">
        <f t="shared" si="111"/>
        <v>42150.485439814816</v>
      </c>
      <c r="T1168" s="10">
        <f t="shared" si="112"/>
        <v>42181.166666666672</v>
      </c>
    </row>
    <row r="1169" spans="1:20" ht="43.75" x14ac:dyDescent="0.4">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9">
        <f t="shared" si="108"/>
        <v>1.6316666666666667E-2</v>
      </c>
      <c r="P1169">
        <f t="shared" si="109"/>
        <v>61.1875</v>
      </c>
      <c r="Q1169" t="str">
        <f t="shared" si="110"/>
        <v>food</v>
      </c>
      <c r="R1169" t="str">
        <f t="shared" si="113"/>
        <v>food trucks</v>
      </c>
      <c r="S1169" s="10">
        <f t="shared" si="111"/>
        <v>41863.734895833331</v>
      </c>
      <c r="T1169" s="10">
        <f t="shared" si="112"/>
        <v>41894.734895833331</v>
      </c>
    </row>
    <row r="1170" spans="1:20" ht="43.75" x14ac:dyDescent="0.4">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9">
        <f t="shared" si="108"/>
        <v>5.6666666666666664E-2</v>
      </c>
      <c r="P1170">
        <f t="shared" si="109"/>
        <v>340</v>
      </c>
      <c r="Q1170" t="str">
        <f t="shared" si="110"/>
        <v>food</v>
      </c>
      <c r="R1170" t="str">
        <f t="shared" si="113"/>
        <v>food trucks</v>
      </c>
      <c r="S1170" s="10">
        <f t="shared" si="111"/>
        <v>42605.053993055553</v>
      </c>
      <c r="T1170" s="10">
        <f t="shared" si="112"/>
        <v>42635.053993055553</v>
      </c>
    </row>
    <row r="1171" spans="1:20" ht="43.75" x14ac:dyDescent="0.4">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9">
        <f t="shared" si="108"/>
        <v>1.6999999999999999E-3</v>
      </c>
      <c r="P1171">
        <f t="shared" si="109"/>
        <v>5.666666666666667</v>
      </c>
      <c r="Q1171" t="str">
        <f t="shared" si="110"/>
        <v>food</v>
      </c>
      <c r="R1171" t="str">
        <f t="shared" si="113"/>
        <v>food trucks</v>
      </c>
      <c r="S1171" s="10">
        <f t="shared" si="111"/>
        <v>42027.353738425925</v>
      </c>
      <c r="T1171" s="10">
        <f t="shared" si="112"/>
        <v>42057.353738425925</v>
      </c>
    </row>
    <row r="1172" spans="1:20" ht="43.75" x14ac:dyDescent="0.4">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9">
        <f t="shared" si="108"/>
        <v>4.0000000000000001E-3</v>
      </c>
      <c r="P1172">
        <f t="shared" si="109"/>
        <v>50</v>
      </c>
      <c r="Q1172" t="str">
        <f t="shared" si="110"/>
        <v>food</v>
      </c>
      <c r="R1172" t="str">
        <f t="shared" si="113"/>
        <v>food trucks</v>
      </c>
      <c r="S1172" s="10">
        <f t="shared" si="111"/>
        <v>42124.893182870372</v>
      </c>
      <c r="T1172" s="10">
        <f t="shared" si="112"/>
        <v>42154.893182870372</v>
      </c>
    </row>
    <row r="1173" spans="1:20" ht="43.75" x14ac:dyDescent="0.4">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9">
        <f t="shared" si="108"/>
        <v>1E-3</v>
      </c>
      <c r="P1173">
        <f t="shared" si="109"/>
        <v>25</v>
      </c>
      <c r="Q1173" t="str">
        <f t="shared" si="110"/>
        <v>food</v>
      </c>
      <c r="R1173" t="str">
        <f t="shared" si="113"/>
        <v>food trucks</v>
      </c>
      <c r="S1173" s="10">
        <f t="shared" si="111"/>
        <v>41938.804710648146</v>
      </c>
      <c r="T1173" s="10">
        <f t="shared" si="112"/>
        <v>41956.846377314811</v>
      </c>
    </row>
    <row r="1174" spans="1:20" ht="29.15" x14ac:dyDescent="0.4">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9">
        <f t="shared" si="108"/>
        <v>0</v>
      </c>
      <c r="P1174">
        <f t="shared" si="109"/>
        <v>0</v>
      </c>
      <c r="Q1174" t="str">
        <f t="shared" si="110"/>
        <v>food</v>
      </c>
      <c r="R1174" t="str">
        <f t="shared" si="113"/>
        <v>food trucks</v>
      </c>
      <c r="S1174" s="10">
        <f t="shared" si="111"/>
        <v>41841.682314814818</v>
      </c>
      <c r="T1174" s="10">
        <f t="shared" si="112"/>
        <v>41871.682314814818</v>
      </c>
    </row>
    <row r="1175" spans="1:20" ht="43.75" x14ac:dyDescent="0.4">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9">
        <f t="shared" si="108"/>
        <v>2.4000000000000001E-4</v>
      </c>
      <c r="P1175">
        <f t="shared" si="109"/>
        <v>30</v>
      </c>
      <c r="Q1175" t="str">
        <f t="shared" si="110"/>
        <v>food</v>
      </c>
      <c r="R1175" t="str">
        <f t="shared" si="113"/>
        <v>food trucks</v>
      </c>
      <c r="S1175" s="10">
        <f t="shared" si="111"/>
        <v>42184.185844907406</v>
      </c>
      <c r="T1175" s="10">
        <f t="shared" si="112"/>
        <v>42219.185844907406</v>
      </c>
    </row>
    <row r="1176" spans="1:20" ht="43.75" x14ac:dyDescent="0.4">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9">
        <f t="shared" si="108"/>
        <v>5.906666666666667E-2</v>
      </c>
      <c r="P1176">
        <f t="shared" si="109"/>
        <v>46.631578947368418</v>
      </c>
      <c r="Q1176" t="str">
        <f t="shared" si="110"/>
        <v>food</v>
      </c>
      <c r="R1176" t="str">
        <f t="shared" si="113"/>
        <v>food trucks</v>
      </c>
      <c r="S1176" s="10">
        <f t="shared" si="111"/>
        <v>42468.84174768519</v>
      </c>
      <c r="T1176" s="10">
        <f t="shared" si="112"/>
        <v>42498.84174768519</v>
      </c>
    </row>
    <row r="1177" spans="1:20" ht="43.75" x14ac:dyDescent="0.4">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9">
        <f t="shared" si="108"/>
        <v>2.9250000000000002E-2</v>
      </c>
      <c r="P1177">
        <f t="shared" si="109"/>
        <v>65</v>
      </c>
      <c r="Q1177" t="str">
        <f t="shared" si="110"/>
        <v>food</v>
      </c>
      <c r="R1177" t="str">
        <f t="shared" si="113"/>
        <v>food trucks</v>
      </c>
      <c r="S1177" s="10">
        <f t="shared" si="111"/>
        <v>42170.728460648148</v>
      </c>
      <c r="T1177" s="10">
        <f t="shared" si="112"/>
        <v>42200.728460648148</v>
      </c>
    </row>
    <row r="1178" spans="1:20" ht="58.3" x14ac:dyDescent="0.4">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9">
        <f t="shared" si="108"/>
        <v>5.7142857142857142E-5</v>
      </c>
      <c r="P1178">
        <f t="shared" si="109"/>
        <v>10</v>
      </c>
      <c r="Q1178" t="str">
        <f t="shared" si="110"/>
        <v>food</v>
      </c>
      <c r="R1178" t="str">
        <f t="shared" si="113"/>
        <v>food trucks</v>
      </c>
      <c r="S1178" s="10">
        <f t="shared" si="111"/>
        <v>42746.019652777773</v>
      </c>
      <c r="T1178" s="10">
        <f t="shared" si="112"/>
        <v>42800.541666666672</v>
      </c>
    </row>
    <row r="1179" spans="1:20" ht="43.75" x14ac:dyDescent="0.4">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9">
        <f t="shared" si="108"/>
        <v>0</v>
      </c>
      <c r="P1179">
        <f t="shared" si="109"/>
        <v>0</v>
      </c>
      <c r="Q1179" t="str">
        <f t="shared" si="110"/>
        <v>food</v>
      </c>
      <c r="R1179" t="str">
        <f t="shared" si="113"/>
        <v>food trucks</v>
      </c>
      <c r="S1179" s="10">
        <f t="shared" si="111"/>
        <v>41897.660833333335</v>
      </c>
      <c r="T1179" s="10">
        <f t="shared" si="112"/>
        <v>41927.660833333335</v>
      </c>
    </row>
    <row r="1180" spans="1:20" ht="43.75" x14ac:dyDescent="0.4">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9">
        <f t="shared" si="108"/>
        <v>6.666666666666667E-5</v>
      </c>
      <c r="P1180">
        <f t="shared" si="109"/>
        <v>5</v>
      </c>
      <c r="Q1180" t="str">
        <f t="shared" si="110"/>
        <v>food</v>
      </c>
      <c r="R1180" t="str">
        <f t="shared" si="113"/>
        <v>food trucks</v>
      </c>
      <c r="S1180" s="10">
        <f t="shared" si="111"/>
        <v>41837.905694444446</v>
      </c>
      <c r="T1180" s="10">
        <f t="shared" si="112"/>
        <v>41867.905694444446</v>
      </c>
    </row>
    <row r="1181" spans="1:20" ht="43.75" x14ac:dyDescent="0.4">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9">
        <f t="shared" si="108"/>
        <v>5.3333333333333337E-2</v>
      </c>
      <c r="P1181">
        <f t="shared" si="109"/>
        <v>640</v>
      </c>
      <c r="Q1181" t="str">
        <f t="shared" si="110"/>
        <v>food</v>
      </c>
      <c r="R1181" t="str">
        <f t="shared" si="113"/>
        <v>food trucks</v>
      </c>
      <c r="S1181" s="10">
        <f t="shared" si="111"/>
        <v>42275.720219907409</v>
      </c>
      <c r="T1181" s="10">
        <f t="shared" si="112"/>
        <v>42305.720219907409</v>
      </c>
    </row>
    <row r="1182" spans="1:20" ht="43.75" x14ac:dyDescent="0.4">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9">
        <f t="shared" si="108"/>
        <v>0.11749999999999999</v>
      </c>
      <c r="P1182">
        <f t="shared" si="109"/>
        <v>69.117647058823536</v>
      </c>
      <c r="Q1182" t="str">
        <f t="shared" si="110"/>
        <v>food</v>
      </c>
      <c r="R1182" t="str">
        <f t="shared" si="113"/>
        <v>food trucks</v>
      </c>
      <c r="S1182" s="10">
        <f t="shared" si="111"/>
        <v>41781.806875000002</v>
      </c>
      <c r="T1182" s="10">
        <f t="shared" si="112"/>
        <v>41818.806875000002</v>
      </c>
    </row>
    <row r="1183" spans="1:20" ht="29.15" x14ac:dyDescent="0.4">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9">
        <f t="shared" si="108"/>
        <v>8.0000000000000007E-5</v>
      </c>
      <c r="P1183">
        <f t="shared" si="109"/>
        <v>1.3333333333333333</v>
      </c>
      <c r="Q1183" t="str">
        <f t="shared" si="110"/>
        <v>food</v>
      </c>
      <c r="R1183" t="str">
        <f t="shared" si="113"/>
        <v>food trucks</v>
      </c>
      <c r="S1183" s="10">
        <f t="shared" si="111"/>
        <v>42034.339363425926</v>
      </c>
      <c r="T1183" s="10">
        <f t="shared" si="112"/>
        <v>42064.339363425926</v>
      </c>
    </row>
    <row r="1184" spans="1:20" ht="58.3" x14ac:dyDescent="0.4">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9">
        <f t="shared" si="108"/>
        <v>4.2000000000000003E-2</v>
      </c>
      <c r="P1184">
        <f t="shared" si="109"/>
        <v>10.5</v>
      </c>
      <c r="Q1184" t="str">
        <f t="shared" si="110"/>
        <v>food</v>
      </c>
      <c r="R1184" t="str">
        <f t="shared" si="113"/>
        <v>food trucks</v>
      </c>
      <c r="S1184" s="10">
        <f t="shared" si="111"/>
        <v>42728.827407407407</v>
      </c>
      <c r="T1184" s="10">
        <f t="shared" si="112"/>
        <v>42747.695833333331</v>
      </c>
    </row>
    <row r="1185" spans="1:20" ht="43.75" x14ac:dyDescent="0.4">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9">
        <f t="shared" si="108"/>
        <v>0.04</v>
      </c>
      <c r="P1185">
        <f t="shared" si="109"/>
        <v>33.333333333333336</v>
      </c>
      <c r="Q1185" t="str">
        <f t="shared" si="110"/>
        <v>food</v>
      </c>
      <c r="R1185" t="str">
        <f t="shared" si="113"/>
        <v>food trucks</v>
      </c>
      <c r="S1185" s="10">
        <f t="shared" si="111"/>
        <v>42656.86137731481</v>
      </c>
      <c r="T1185" s="10">
        <f t="shared" si="112"/>
        <v>42676.165972222225</v>
      </c>
    </row>
    <row r="1186" spans="1:20" ht="43.75" x14ac:dyDescent="0.4">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9">
        <f t="shared" si="108"/>
        <v>1.0493636363636363</v>
      </c>
      <c r="P1186">
        <f t="shared" si="109"/>
        <v>61.562666666666665</v>
      </c>
      <c r="Q1186" t="str">
        <f t="shared" si="110"/>
        <v>photography</v>
      </c>
      <c r="R1186" t="str">
        <f t="shared" si="113"/>
        <v>photobooks</v>
      </c>
      <c r="S1186" s="10">
        <f t="shared" si="111"/>
        <v>42741.599664351852</v>
      </c>
      <c r="T1186" s="10">
        <f t="shared" si="112"/>
        <v>42772.599664351852</v>
      </c>
    </row>
    <row r="1187" spans="1:20" ht="58.3" x14ac:dyDescent="0.4">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9">
        <f t="shared" si="108"/>
        <v>1.0544</v>
      </c>
      <c r="P1187">
        <f t="shared" si="109"/>
        <v>118.73873873873873</v>
      </c>
      <c r="Q1187" t="str">
        <f t="shared" si="110"/>
        <v>photography</v>
      </c>
      <c r="R1187" t="str">
        <f t="shared" si="113"/>
        <v>photobooks</v>
      </c>
      <c r="S1187" s="10">
        <f t="shared" si="111"/>
        <v>42130.865150462967</v>
      </c>
      <c r="T1187" s="10">
        <f t="shared" si="112"/>
        <v>42163.166666666672</v>
      </c>
    </row>
    <row r="1188" spans="1:20" ht="43.75" x14ac:dyDescent="0.4">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9">
        <f t="shared" si="108"/>
        <v>1.0673333333333332</v>
      </c>
      <c r="P1188">
        <f t="shared" si="109"/>
        <v>65.081300813008127</v>
      </c>
      <c r="Q1188" t="str">
        <f t="shared" si="110"/>
        <v>photography</v>
      </c>
      <c r="R1188" t="str">
        <f t="shared" si="113"/>
        <v>photobooks</v>
      </c>
      <c r="S1188" s="10">
        <f t="shared" si="111"/>
        <v>42123.86336805555</v>
      </c>
      <c r="T1188" s="10">
        <f t="shared" si="112"/>
        <v>42156.945833333331</v>
      </c>
    </row>
    <row r="1189" spans="1:20" ht="43.75" x14ac:dyDescent="0.4">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9">
        <f t="shared" si="108"/>
        <v>1.0412571428571429</v>
      </c>
      <c r="P1189">
        <f t="shared" si="109"/>
        <v>130.15714285714284</v>
      </c>
      <c r="Q1189" t="str">
        <f t="shared" si="110"/>
        <v>photography</v>
      </c>
      <c r="R1189" t="str">
        <f t="shared" si="113"/>
        <v>photobooks</v>
      </c>
      <c r="S1189" s="10">
        <f t="shared" si="111"/>
        <v>42109.894942129627</v>
      </c>
      <c r="T1189" s="10">
        <f t="shared" si="112"/>
        <v>42141.75</v>
      </c>
    </row>
    <row r="1190" spans="1:20" ht="43.75" x14ac:dyDescent="0.4">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9">
        <f t="shared" si="108"/>
        <v>1.6054999999999999</v>
      </c>
      <c r="P1190">
        <f t="shared" si="109"/>
        <v>37.776470588235291</v>
      </c>
      <c r="Q1190" t="str">
        <f t="shared" si="110"/>
        <v>photography</v>
      </c>
      <c r="R1190" t="str">
        <f t="shared" si="113"/>
        <v>photobooks</v>
      </c>
      <c r="S1190" s="10">
        <f t="shared" si="111"/>
        <v>42711.700694444444</v>
      </c>
      <c r="T1190" s="10">
        <f t="shared" si="112"/>
        <v>42732.700694444444</v>
      </c>
    </row>
    <row r="1191" spans="1:20" ht="43.75" x14ac:dyDescent="0.4">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9">
        <f t="shared" si="108"/>
        <v>1.0777777777777777</v>
      </c>
      <c r="P1191">
        <f t="shared" si="109"/>
        <v>112.79069767441861</v>
      </c>
      <c r="Q1191" t="str">
        <f t="shared" si="110"/>
        <v>photography</v>
      </c>
      <c r="R1191" t="str">
        <f t="shared" si="113"/>
        <v>photobooks</v>
      </c>
      <c r="S1191" s="10">
        <f t="shared" si="111"/>
        <v>42529.979108796295</v>
      </c>
      <c r="T1191" s="10">
        <f t="shared" si="112"/>
        <v>42550.979108796295</v>
      </c>
    </row>
    <row r="1192" spans="1:20" ht="29.15" x14ac:dyDescent="0.4">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9">
        <f t="shared" si="108"/>
        <v>1.35</v>
      </c>
      <c r="P1192">
        <f t="shared" si="109"/>
        <v>51.92307692307692</v>
      </c>
      <c r="Q1192" t="str">
        <f t="shared" si="110"/>
        <v>photography</v>
      </c>
      <c r="R1192" t="str">
        <f t="shared" si="113"/>
        <v>photobooks</v>
      </c>
      <c r="S1192" s="10">
        <f t="shared" si="111"/>
        <v>41852.665798611109</v>
      </c>
      <c r="T1192" s="10">
        <f t="shared" si="112"/>
        <v>41882.665798611109</v>
      </c>
    </row>
    <row r="1193" spans="1:20" ht="43.75" x14ac:dyDescent="0.4">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9">
        <f t="shared" si="108"/>
        <v>1.0907407407407408</v>
      </c>
      <c r="P1193">
        <f t="shared" si="109"/>
        <v>89.242424242424249</v>
      </c>
      <c r="Q1193" t="str">
        <f t="shared" si="110"/>
        <v>photography</v>
      </c>
      <c r="R1193" t="str">
        <f t="shared" si="113"/>
        <v>photobooks</v>
      </c>
      <c r="S1193" s="10">
        <f t="shared" si="111"/>
        <v>42419.603703703702</v>
      </c>
      <c r="T1193" s="10">
        <f t="shared" si="112"/>
        <v>42449.562037037031</v>
      </c>
    </row>
    <row r="1194" spans="1:20" ht="29.15" x14ac:dyDescent="0.4">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9">
        <f t="shared" si="108"/>
        <v>2.9</v>
      </c>
      <c r="P1194">
        <f t="shared" si="109"/>
        <v>19.333333333333332</v>
      </c>
      <c r="Q1194" t="str">
        <f t="shared" si="110"/>
        <v>photography</v>
      </c>
      <c r="R1194" t="str">
        <f t="shared" si="113"/>
        <v>photobooks</v>
      </c>
      <c r="S1194" s="10">
        <f t="shared" si="111"/>
        <v>42747.506689814814</v>
      </c>
      <c r="T1194" s="10">
        <f t="shared" si="112"/>
        <v>42777.506689814814</v>
      </c>
    </row>
    <row r="1195" spans="1:20" ht="58.3" x14ac:dyDescent="0.4">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9">
        <f t="shared" si="108"/>
        <v>1.0395714285714286</v>
      </c>
      <c r="P1195">
        <f t="shared" si="109"/>
        <v>79.967032967032964</v>
      </c>
      <c r="Q1195" t="str">
        <f t="shared" si="110"/>
        <v>photography</v>
      </c>
      <c r="R1195" t="str">
        <f t="shared" si="113"/>
        <v>photobooks</v>
      </c>
      <c r="S1195" s="10">
        <f t="shared" si="111"/>
        <v>42409.776076388895</v>
      </c>
      <c r="T1195" s="10">
        <f t="shared" si="112"/>
        <v>42469.734409722223</v>
      </c>
    </row>
    <row r="1196" spans="1:20" ht="43.75" x14ac:dyDescent="0.4">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9">
        <f t="shared" si="108"/>
        <v>3.2223999999999999</v>
      </c>
      <c r="P1196">
        <f t="shared" si="109"/>
        <v>56.414565826330531</v>
      </c>
      <c r="Q1196" t="str">
        <f t="shared" si="110"/>
        <v>photography</v>
      </c>
      <c r="R1196" t="str">
        <f t="shared" si="113"/>
        <v>photobooks</v>
      </c>
      <c r="S1196" s="10">
        <f t="shared" si="111"/>
        <v>42072.488182870366</v>
      </c>
      <c r="T1196" s="10">
        <f t="shared" si="112"/>
        <v>42102.488182870366</v>
      </c>
    </row>
    <row r="1197" spans="1:20" ht="58.3" x14ac:dyDescent="0.4">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9">
        <f t="shared" si="108"/>
        <v>1.35</v>
      </c>
      <c r="P1197">
        <f t="shared" si="109"/>
        <v>79.411764705882348</v>
      </c>
      <c r="Q1197" t="str">
        <f t="shared" si="110"/>
        <v>photography</v>
      </c>
      <c r="R1197" t="str">
        <f t="shared" si="113"/>
        <v>photobooks</v>
      </c>
      <c r="S1197" s="10">
        <f t="shared" si="111"/>
        <v>42298.34783564815</v>
      </c>
      <c r="T1197" s="10">
        <f t="shared" si="112"/>
        <v>42358.375</v>
      </c>
    </row>
    <row r="1198" spans="1:20" ht="29.15" x14ac:dyDescent="0.4">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9">
        <f t="shared" si="108"/>
        <v>2.6991034482758622</v>
      </c>
      <c r="P1198">
        <f t="shared" si="109"/>
        <v>76.439453125</v>
      </c>
      <c r="Q1198" t="str">
        <f t="shared" si="110"/>
        <v>photography</v>
      </c>
      <c r="R1198" t="str">
        <f t="shared" si="113"/>
        <v>photobooks</v>
      </c>
      <c r="S1198" s="10">
        <f t="shared" si="111"/>
        <v>42326.818738425922</v>
      </c>
      <c r="T1198" s="10">
        <f t="shared" si="112"/>
        <v>42356.818738425922</v>
      </c>
    </row>
    <row r="1199" spans="1:20" ht="58.3" x14ac:dyDescent="0.4">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9">
        <f t="shared" si="108"/>
        <v>2.5329333333333333</v>
      </c>
      <c r="P1199">
        <f t="shared" si="109"/>
        <v>121</v>
      </c>
      <c r="Q1199" t="str">
        <f t="shared" si="110"/>
        <v>photography</v>
      </c>
      <c r="R1199" t="str">
        <f t="shared" si="113"/>
        <v>photobooks</v>
      </c>
      <c r="S1199" s="10">
        <f t="shared" si="111"/>
        <v>42503.66474537037</v>
      </c>
      <c r="T1199" s="10">
        <f t="shared" si="112"/>
        <v>42534.249305555553</v>
      </c>
    </row>
    <row r="1200" spans="1:20" ht="43.75" x14ac:dyDescent="0.4">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9">
        <f t="shared" si="108"/>
        <v>2.6059999999999999</v>
      </c>
      <c r="P1200">
        <f t="shared" si="109"/>
        <v>54.616766467065865</v>
      </c>
      <c r="Q1200" t="str">
        <f t="shared" si="110"/>
        <v>photography</v>
      </c>
      <c r="R1200" t="str">
        <f t="shared" si="113"/>
        <v>photobooks</v>
      </c>
      <c r="S1200" s="10">
        <f t="shared" si="111"/>
        <v>42333.619050925925</v>
      </c>
      <c r="T1200" s="10">
        <f t="shared" si="112"/>
        <v>42369.125</v>
      </c>
    </row>
    <row r="1201" spans="1:20" ht="43.75" x14ac:dyDescent="0.4">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9">
        <f t="shared" si="108"/>
        <v>1.0131677953348381</v>
      </c>
      <c r="P1201">
        <f t="shared" si="109"/>
        <v>299.22222222222223</v>
      </c>
      <c r="Q1201" t="str">
        <f t="shared" si="110"/>
        <v>photography</v>
      </c>
      <c r="R1201" t="str">
        <f t="shared" si="113"/>
        <v>photobooks</v>
      </c>
      <c r="S1201" s="10">
        <f t="shared" si="111"/>
        <v>42161.770833333328</v>
      </c>
      <c r="T1201" s="10">
        <f t="shared" si="112"/>
        <v>42193.770833333328</v>
      </c>
    </row>
    <row r="1202" spans="1:20" ht="43.75" x14ac:dyDescent="0.4">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9">
        <f t="shared" si="108"/>
        <v>1.2560416666666667</v>
      </c>
      <c r="P1202">
        <f t="shared" si="109"/>
        <v>58.533980582524272</v>
      </c>
      <c r="Q1202" t="str">
        <f t="shared" si="110"/>
        <v>photography</v>
      </c>
      <c r="R1202" t="str">
        <f t="shared" si="113"/>
        <v>photobooks</v>
      </c>
      <c r="S1202" s="10">
        <f t="shared" si="111"/>
        <v>42089.477500000001</v>
      </c>
      <c r="T1202" s="10">
        <f t="shared" si="112"/>
        <v>42110.477500000001</v>
      </c>
    </row>
    <row r="1203" spans="1:20" ht="43.75" x14ac:dyDescent="0.4">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9">
        <f t="shared" si="108"/>
        <v>1.0243783333333334</v>
      </c>
      <c r="P1203">
        <f t="shared" si="109"/>
        <v>55.371801801801809</v>
      </c>
      <c r="Q1203" t="str">
        <f t="shared" si="110"/>
        <v>photography</v>
      </c>
      <c r="R1203" t="str">
        <f t="shared" si="113"/>
        <v>photobooks</v>
      </c>
      <c r="S1203" s="10">
        <f t="shared" si="111"/>
        <v>42536.60701388889</v>
      </c>
      <c r="T1203" s="10">
        <f t="shared" si="112"/>
        <v>42566.60701388889</v>
      </c>
    </row>
    <row r="1204" spans="1:20" ht="43.75" x14ac:dyDescent="0.4">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9">
        <f t="shared" si="108"/>
        <v>1.99244</v>
      </c>
      <c r="P1204">
        <f t="shared" si="109"/>
        <v>183.80442804428046</v>
      </c>
      <c r="Q1204" t="str">
        <f t="shared" si="110"/>
        <v>photography</v>
      </c>
      <c r="R1204" t="str">
        <f t="shared" si="113"/>
        <v>photobooks</v>
      </c>
      <c r="S1204" s="10">
        <f t="shared" si="111"/>
        <v>42152.288819444439</v>
      </c>
      <c r="T1204" s="10">
        <f t="shared" si="112"/>
        <v>42182.288819444439</v>
      </c>
    </row>
    <row r="1205" spans="1:20" ht="43.75" x14ac:dyDescent="0.4">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9">
        <f t="shared" si="108"/>
        <v>1.0245398773006136</v>
      </c>
      <c r="P1205">
        <f t="shared" si="109"/>
        <v>165.34653465346534</v>
      </c>
      <c r="Q1205" t="str">
        <f t="shared" si="110"/>
        <v>photography</v>
      </c>
      <c r="R1205" t="str">
        <f t="shared" si="113"/>
        <v>photobooks</v>
      </c>
      <c r="S1205" s="10">
        <f t="shared" si="111"/>
        <v>42125.614895833336</v>
      </c>
      <c r="T1205" s="10">
        <f t="shared" si="112"/>
        <v>42155.614895833336</v>
      </c>
    </row>
    <row r="1206" spans="1:20" ht="43.75" x14ac:dyDescent="0.4">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9">
        <f t="shared" si="108"/>
        <v>1.0294615384615384</v>
      </c>
      <c r="P1206">
        <f t="shared" si="109"/>
        <v>234.78947368421052</v>
      </c>
      <c r="Q1206" t="str">
        <f t="shared" si="110"/>
        <v>photography</v>
      </c>
      <c r="R1206" t="str">
        <f t="shared" si="113"/>
        <v>photobooks</v>
      </c>
      <c r="S1206" s="10">
        <f t="shared" si="111"/>
        <v>42297.748067129629</v>
      </c>
      <c r="T1206" s="10">
        <f t="shared" si="112"/>
        <v>42342.208333333328</v>
      </c>
    </row>
    <row r="1207" spans="1:20" ht="43.75" x14ac:dyDescent="0.4">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9">
        <f t="shared" si="108"/>
        <v>1.0086153846153847</v>
      </c>
      <c r="P1207">
        <f t="shared" si="109"/>
        <v>211.48387096774192</v>
      </c>
      <c r="Q1207" t="str">
        <f t="shared" si="110"/>
        <v>photography</v>
      </c>
      <c r="R1207" t="str">
        <f t="shared" si="113"/>
        <v>photobooks</v>
      </c>
      <c r="S1207" s="10">
        <f t="shared" si="111"/>
        <v>42138.506377314814</v>
      </c>
      <c r="T1207" s="10">
        <f t="shared" si="112"/>
        <v>42168.506377314814</v>
      </c>
    </row>
    <row r="1208" spans="1:20" ht="43.75" x14ac:dyDescent="0.4">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9">
        <f t="shared" si="108"/>
        <v>1.1499999999999999</v>
      </c>
      <c r="P1208">
        <f t="shared" si="109"/>
        <v>32.34375</v>
      </c>
      <c r="Q1208" t="str">
        <f t="shared" si="110"/>
        <v>photography</v>
      </c>
      <c r="R1208" t="str">
        <f t="shared" si="113"/>
        <v>photobooks</v>
      </c>
      <c r="S1208" s="10">
        <f t="shared" si="111"/>
        <v>42772.776076388895</v>
      </c>
      <c r="T1208" s="10">
        <f t="shared" si="112"/>
        <v>42805.561805555553</v>
      </c>
    </row>
    <row r="1209" spans="1:20" ht="29.15" x14ac:dyDescent="0.4">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9">
        <f t="shared" si="108"/>
        <v>1.0416766467065868</v>
      </c>
      <c r="P1209">
        <f t="shared" si="109"/>
        <v>123.37588652482269</v>
      </c>
      <c r="Q1209" t="str">
        <f t="shared" si="110"/>
        <v>photography</v>
      </c>
      <c r="R1209" t="str">
        <f t="shared" si="113"/>
        <v>photobooks</v>
      </c>
      <c r="S1209" s="10">
        <f t="shared" si="111"/>
        <v>42430.430243055554</v>
      </c>
      <c r="T1209" s="10">
        <f t="shared" si="112"/>
        <v>42460.416666666672</v>
      </c>
    </row>
    <row r="1210" spans="1:20" ht="58.3" x14ac:dyDescent="0.4">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9">
        <f t="shared" si="108"/>
        <v>1.5529999999999999</v>
      </c>
      <c r="P1210">
        <f t="shared" si="109"/>
        <v>207.06666666666666</v>
      </c>
      <c r="Q1210" t="str">
        <f t="shared" si="110"/>
        <v>photography</v>
      </c>
      <c r="R1210" t="str">
        <f t="shared" si="113"/>
        <v>photobooks</v>
      </c>
      <c r="S1210" s="10">
        <f t="shared" si="111"/>
        <v>42423.709074074075</v>
      </c>
      <c r="T1210" s="10">
        <f t="shared" si="112"/>
        <v>42453.667407407411</v>
      </c>
    </row>
    <row r="1211" spans="1:20" ht="43.75" x14ac:dyDescent="0.4">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9">
        <f t="shared" si="108"/>
        <v>1.06</v>
      </c>
      <c r="P1211">
        <f t="shared" si="109"/>
        <v>138.2608695652174</v>
      </c>
      <c r="Q1211" t="str">
        <f t="shared" si="110"/>
        <v>photography</v>
      </c>
      <c r="R1211" t="str">
        <f t="shared" si="113"/>
        <v>photobooks</v>
      </c>
      <c r="S1211" s="10">
        <f t="shared" si="111"/>
        <v>42761.846122685187</v>
      </c>
      <c r="T1211" s="10">
        <f t="shared" si="112"/>
        <v>42791.846122685187</v>
      </c>
    </row>
    <row r="1212" spans="1:20" ht="29.15" x14ac:dyDescent="0.4">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9">
        <f t="shared" si="108"/>
        <v>2.5431499999999998</v>
      </c>
      <c r="P1212">
        <f t="shared" si="109"/>
        <v>493.81553398058253</v>
      </c>
      <c r="Q1212" t="str">
        <f t="shared" si="110"/>
        <v>photography</v>
      </c>
      <c r="R1212" t="str">
        <f t="shared" si="113"/>
        <v>photobooks</v>
      </c>
      <c r="S1212" s="10">
        <f t="shared" si="111"/>
        <v>42132.941805555558</v>
      </c>
      <c r="T1212" s="10">
        <f t="shared" si="112"/>
        <v>42155.875</v>
      </c>
    </row>
    <row r="1213" spans="1:20" ht="43.75" x14ac:dyDescent="0.4">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9">
        <f t="shared" si="108"/>
        <v>1.0109999999999999</v>
      </c>
      <c r="P1213">
        <f t="shared" si="109"/>
        <v>168.5</v>
      </c>
      <c r="Q1213" t="str">
        <f t="shared" si="110"/>
        <v>photography</v>
      </c>
      <c r="R1213" t="str">
        <f t="shared" si="113"/>
        <v>photobooks</v>
      </c>
      <c r="S1213" s="10">
        <f t="shared" si="111"/>
        <v>42515.866446759261</v>
      </c>
      <c r="T1213" s="10">
        <f t="shared" si="112"/>
        <v>42530.866446759261</v>
      </c>
    </row>
    <row r="1214" spans="1:20" ht="58.3" x14ac:dyDescent="0.4">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9">
        <f t="shared" si="108"/>
        <v>1.2904</v>
      </c>
      <c r="P1214">
        <f t="shared" si="109"/>
        <v>38.867469879518069</v>
      </c>
      <c r="Q1214" t="str">
        <f t="shared" si="110"/>
        <v>photography</v>
      </c>
      <c r="R1214" t="str">
        <f t="shared" si="113"/>
        <v>photobooks</v>
      </c>
      <c r="S1214" s="10">
        <f t="shared" si="111"/>
        <v>42318.950173611112</v>
      </c>
      <c r="T1214" s="10">
        <f t="shared" si="112"/>
        <v>42335.041666666672</v>
      </c>
    </row>
    <row r="1215" spans="1:20" ht="58.3" x14ac:dyDescent="0.4">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9">
        <f t="shared" si="108"/>
        <v>1.0223076923076924</v>
      </c>
      <c r="P1215">
        <f t="shared" si="109"/>
        <v>61.527777777777779</v>
      </c>
      <c r="Q1215" t="str">
        <f t="shared" si="110"/>
        <v>photography</v>
      </c>
      <c r="R1215" t="str">
        <f t="shared" si="113"/>
        <v>photobooks</v>
      </c>
      <c r="S1215" s="10">
        <f t="shared" si="111"/>
        <v>42731.755787037036</v>
      </c>
      <c r="T1215" s="10">
        <f t="shared" si="112"/>
        <v>42766.755787037036</v>
      </c>
    </row>
    <row r="1216" spans="1:20" ht="43.75" x14ac:dyDescent="0.4">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9">
        <f t="shared" si="108"/>
        <v>1.3180000000000001</v>
      </c>
      <c r="P1216">
        <f t="shared" si="109"/>
        <v>105.44</v>
      </c>
      <c r="Q1216" t="str">
        <f t="shared" si="110"/>
        <v>photography</v>
      </c>
      <c r="R1216" t="str">
        <f t="shared" si="113"/>
        <v>photobooks</v>
      </c>
      <c r="S1216" s="10">
        <f t="shared" si="111"/>
        <v>42104.840335648143</v>
      </c>
      <c r="T1216" s="10">
        <f t="shared" si="112"/>
        <v>42164.840335648143</v>
      </c>
    </row>
    <row r="1217" spans="1:20" ht="43.75" x14ac:dyDescent="0.4">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9">
        <f t="shared" si="108"/>
        <v>7.8608020000000005</v>
      </c>
      <c r="P1217">
        <f t="shared" si="109"/>
        <v>71.592003642987251</v>
      </c>
      <c r="Q1217" t="str">
        <f t="shared" si="110"/>
        <v>photography</v>
      </c>
      <c r="R1217" t="str">
        <f t="shared" si="113"/>
        <v>photobooks</v>
      </c>
      <c r="S1217" s="10">
        <f t="shared" si="111"/>
        <v>41759.923101851848</v>
      </c>
      <c r="T1217" s="10">
        <f t="shared" si="112"/>
        <v>41789.923101851848</v>
      </c>
    </row>
    <row r="1218" spans="1:20" ht="29.15" x14ac:dyDescent="0.4">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9">
        <f t="shared" ref="O1218:O1281" si="114">E1218/D1218</f>
        <v>1.4570000000000001</v>
      </c>
      <c r="P1218">
        <f t="shared" ref="P1218:P1281" si="115">IFERROR(E1218/L1218,0)</f>
        <v>91.882882882882882</v>
      </c>
      <c r="Q1218" t="str">
        <f t="shared" ref="Q1218:Q1281" si="116">LEFT(N1218, FIND("/",N1218) - 1)</f>
        <v>photography</v>
      </c>
      <c r="R1218" t="str">
        <f t="shared" si="113"/>
        <v>photobooks</v>
      </c>
      <c r="S1218" s="10">
        <f t="shared" ref="S1218:S1281" si="117">(((J1218/60)/60)/24) + DATE(1970,1,1)</f>
        <v>42247.616400462968</v>
      </c>
      <c r="T1218" s="10">
        <f t="shared" ref="T1218:T1281" si="118">(((I1218/60)/60)/24) + DATE(1970,1,1)</f>
        <v>42279.960416666669</v>
      </c>
    </row>
    <row r="1219" spans="1:20" ht="43.75" x14ac:dyDescent="0.4">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9">
        <f t="shared" si="114"/>
        <v>1.026</v>
      </c>
      <c r="P1219">
        <f t="shared" si="115"/>
        <v>148.57377049180329</v>
      </c>
      <c r="Q1219" t="str">
        <f t="shared" si="116"/>
        <v>photography</v>
      </c>
      <c r="R1219" t="str">
        <f t="shared" ref="R1219:R1282" si="119">RIGHT(N1219, LEN(N1219) - FIND("/",N1219))</f>
        <v>photobooks</v>
      </c>
      <c r="S1219" s="10">
        <f t="shared" si="117"/>
        <v>42535.809490740736</v>
      </c>
      <c r="T1219" s="10">
        <f t="shared" si="118"/>
        <v>42565.809490740736</v>
      </c>
    </row>
    <row r="1220" spans="1:20" ht="58.3" x14ac:dyDescent="0.4">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9">
        <f t="shared" si="114"/>
        <v>1.7227777777777777</v>
      </c>
      <c r="P1220">
        <f t="shared" si="115"/>
        <v>174.2134831460674</v>
      </c>
      <c r="Q1220" t="str">
        <f t="shared" si="116"/>
        <v>photography</v>
      </c>
      <c r="R1220" t="str">
        <f t="shared" si="119"/>
        <v>photobooks</v>
      </c>
      <c r="S1220" s="10">
        <f t="shared" si="117"/>
        <v>42278.662037037036</v>
      </c>
      <c r="T1220" s="10">
        <f t="shared" si="118"/>
        <v>42309.125</v>
      </c>
    </row>
    <row r="1221" spans="1:20" ht="29.15" x14ac:dyDescent="0.4">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9">
        <f t="shared" si="114"/>
        <v>1.5916819571865444</v>
      </c>
      <c r="P1221">
        <f t="shared" si="115"/>
        <v>102.86166007905139</v>
      </c>
      <c r="Q1221" t="str">
        <f t="shared" si="116"/>
        <v>photography</v>
      </c>
      <c r="R1221" t="str">
        <f t="shared" si="119"/>
        <v>photobooks</v>
      </c>
      <c r="S1221" s="10">
        <f t="shared" si="117"/>
        <v>42633.461956018517</v>
      </c>
      <c r="T1221" s="10">
        <f t="shared" si="118"/>
        <v>42663.461956018517</v>
      </c>
    </row>
    <row r="1222" spans="1:20" ht="43.75" x14ac:dyDescent="0.4">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9">
        <f t="shared" si="114"/>
        <v>1.0376666666666667</v>
      </c>
      <c r="P1222">
        <f t="shared" si="115"/>
        <v>111.17857142857143</v>
      </c>
      <c r="Q1222" t="str">
        <f t="shared" si="116"/>
        <v>photography</v>
      </c>
      <c r="R1222" t="str">
        <f t="shared" si="119"/>
        <v>photobooks</v>
      </c>
      <c r="S1222" s="10">
        <f t="shared" si="117"/>
        <v>42211.628611111111</v>
      </c>
      <c r="T1222" s="10">
        <f t="shared" si="118"/>
        <v>42241.628611111111</v>
      </c>
    </row>
    <row r="1223" spans="1:20" ht="43.75" x14ac:dyDescent="0.4">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9">
        <f t="shared" si="114"/>
        <v>1.1140954545454547</v>
      </c>
      <c r="P1223">
        <f t="shared" si="115"/>
        <v>23.796213592233013</v>
      </c>
      <c r="Q1223" t="str">
        <f t="shared" si="116"/>
        <v>photography</v>
      </c>
      <c r="R1223" t="str">
        <f t="shared" si="119"/>
        <v>photobooks</v>
      </c>
      <c r="S1223" s="10">
        <f t="shared" si="117"/>
        <v>42680.47555555556</v>
      </c>
      <c r="T1223" s="10">
        <f t="shared" si="118"/>
        <v>42708</v>
      </c>
    </row>
    <row r="1224" spans="1:20" ht="29.15" x14ac:dyDescent="0.4">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9">
        <f t="shared" si="114"/>
        <v>2.80375</v>
      </c>
      <c r="P1224">
        <f t="shared" si="115"/>
        <v>81.268115942028984</v>
      </c>
      <c r="Q1224" t="str">
        <f t="shared" si="116"/>
        <v>photography</v>
      </c>
      <c r="R1224" t="str">
        <f t="shared" si="119"/>
        <v>photobooks</v>
      </c>
      <c r="S1224" s="10">
        <f t="shared" si="117"/>
        <v>42430.720451388886</v>
      </c>
      <c r="T1224" s="10">
        <f t="shared" si="118"/>
        <v>42461.166666666672</v>
      </c>
    </row>
    <row r="1225" spans="1:20" ht="43.75" x14ac:dyDescent="0.4">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9">
        <f t="shared" si="114"/>
        <v>1.1210606060606061</v>
      </c>
      <c r="P1225">
        <f t="shared" si="115"/>
        <v>116.21465968586388</v>
      </c>
      <c r="Q1225" t="str">
        <f t="shared" si="116"/>
        <v>photography</v>
      </c>
      <c r="R1225" t="str">
        <f t="shared" si="119"/>
        <v>photobooks</v>
      </c>
      <c r="S1225" s="10">
        <f t="shared" si="117"/>
        <v>42654.177187499998</v>
      </c>
      <c r="T1225" s="10">
        <f t="shared" si="118"/>
        <v>42684.218854166669</v>
      </c>
    </row>
    <row r="1226" spans="1:20" ht="29.15" x14ac:dyDescent="0.4">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9">
        <f t="shared" si="114"/>
        <v>7.0666666666666669E-2</v>
      </c>
      <c r="P1226">
        <f t="shared" si="115"/>
        <v>58.888888888888886</v>
      </c>
      <c r="Q1226" t="str">
        <f t="shared" si="116"/>
        <v>music</v>
      </c>
      <c r="R1226" t="str">
        <f t="shared" si="119"/>
        <v>world music</v>
      </c>
      <c r="S1226" s="10">
        <f t="shared" si="117"/>
        <v>41736.549791666665</v>
      </c>
      <c r="T1226" s="10">
        <f t="shared" si="118"/>
        <v>41796.549791666665</v>
      </c>
    </row>
    <row r="1227" spans="1:20" ht="43.75" x14ac:dyDescent="0.4">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9">
        <f t="shared" si="114"/>
        <v>4.3999999999999997E-2</v>
      </c>
      <c r="P1227">
        <f t="shared" si="115"/>
        <v>44</v>
      </c>
      <c r="Q1227" t="str">
        <f t="shared" si="116"/>
        <v>music</v>
      </c>
      <c r="R1227" t="str">
        <f t="shared" si="119"/>
        <v>world music</v>
      </c>
      <c r="S1227" s="10">
        <f t="shared" si="117"/>
        <v>41509.905995370369</v>
      </c>
      <c r="T1227" s="10">
        <f t="shared" si="118"/>
        <v>41569.905995370369</v>
      </c>
    </row>
    <row r="1228" spans="1:20" ht="43.75" x14ac:dyDescent="0.4">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9">
        <f t="shared" si="114"/>
        <v>3.8739999999999997E-2</v>
      </c>
      <c r="P1228">
        <f t="shared" si="115"/>
        <v>48.424999999999997</v>
      </c>
      <c r="Q1228" t="str">
        <f t="shared" si="116"/>
        <v>music</v>
      </c>
      <c r="R1228" t="str">
        <f t="shared" si="119"/>
        <v>world music</v>
      </c>
      <c r="S1228" s="10">
        <f t="shared" si="117"/>
        <v>41715.874780092592</v>
      </c>
      <c r="T1228" s="10">
        <f t="shared" si="118"/>
        <v>41750.041666666664</v>
      </c>
    </row>
    <row r="1229" spans="1:20" ht="43.75" x14ac:dyDescent="0.4">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9">
        <f t="shared" si="114"/>
        <v>0</v>
      </c>
      <c r="P1229">
        <f t="shared" si="115"/>
        <v>0</v>
      </c>
      <c r="Q1229" t="str">
        <f t="shared" si="116"/>
        <v>music</v>
      </c>
      <c r="R1229" t="str">
        <f t="shared" si="119"/>
        <v>world music</v>
      </c>
      <c r="S1229" s="10">
        <f t="shared" si="117"/>
        <v>41827.919166666667</v>
      </c>
      <c r="T1229" s="10">
        <f t="shared" si="118"/>
        <v>41858.291666666664</v>
      </c>
    </row>
    <row r="1230" spans="1:20" ht="43.75" x14ac:dyDescent="0.4">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9">
        <f t="shared" si="114"/>
        <v>0.29299999999999998</v>
      </c>
      <c r="P1230">
        <f t="shared" si="115"/>
        <v>61.041666666666664</v>
      </c>
      <c r="Q1230" t="str">
        <f t="shared" si="116"/>
        <v>music</v>
      </c>
      <c r="R1230" t="str">
        <f t="shared" si="119"/>
        <v>world music</v>
      </c>
      <c r="S1230" s="10">
        <f t="shared" si="117"/>
        <v>40754.729259259257</v>
      </c>
      <c r="T1230" s="10">
        <f t="shared" si="118"/>
        <v>40814.729259259257</v>
      </c>
    </row>
    <row r="1231" spans="1:20" ht="58.3" x14ac:dyDescent="0.4">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9">
        <f t="shared" si="114"/>
        <v>9.0909090909090905E-3</v>
      </c>
      <c r="P1231">
        <f t="shared" si="115"/>
        <v>25</v>
      </c>
      <c r="Q1231" t="str">
        <f t="shared" si="116"/>
        <v>music</v>
      </c>
      <c r="R1231" t="str">
        <f t="shared" si="119"/>
        <v>world music</v>
      </c>
      <c r="S1231" s="10">
        <f t="shared" si="117"/>
        <v>40985.459803240738</v>
      </c>
      <c r="T1231" s="10">
        <f t="shared" si="118"/>
        <v>41015.666666666664</v>
      </c>
    </row>
    <row r="1232" spans="1:20" ht="43.75" x14ac:dyDescent="0.4">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9">
        <f t="shared" si="114"/>
        <v>0</v>
      </c>
      <c r="P1232">
        <f t="shared" si="115"/>
        <v>0</v>
      </c>
      <c r="Q1232" t="str">
        <f t="shared" si="116"/>
        <v>music</v>
      </c>
      <c r="R1232" t="str">
        <f t="shared" si="119"/>
        <v>world music</v>
      </c>
      <c r="S1232" s="10">
        <f t="shared" si="117"/>
        <v>40568.972569444442</v>
      </c>
      <c r="T1232" s="10">
        <f t="shared" si="118"/>
        <v>40598.972569444442</v>
      </c>
    </row>
    <row r="1233" spans="1:20" ht="43.75" x14ac:dyDescent="0.4">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9">
        <f t="shared" si="114"/>
        <v>0</v>
      </c>
      <c r="P1233">
        <f t="shared" si="115"/>
        <v>0</v>
      </c>
      <c r="Q1233" t="str">
        <f t="shared" si="116"/>
        <v>music</v>
      </c>
      <c r="R1233" t="str">
        <f t="shared" si="119"/>
        <v>world music</v>
      </c>
      <c r="S1233" s="10">
        <f t="shared" si="117"/>
        <v>42193.941759259258</v>
      </c>
      <c r="T1233" s="10">
        <f t="shared" si="118"/>
        <v>42244.041666666672</v>
      </c>
    </row>
    <row r="1234" spans="1:20" ht="43.75" x14ac:dyDescent="0.4">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9">
        <f t="shared" si="114"/>
        <v>8.0000000000000002E-3</v>
      </c>
      <c r="P1234">
        <f t="shared" si="115"/>
        <v>40</v>
      </c>
      <c r="Q1234" t="str">
        <f t="shared" si="116"/>
        <v>music</v>
      </c>
      <c r="R1234" t="str">
        <f t="shared" si="119"/>
        <v>world music</v>
      </c>
      <c r="S1234" s="10">
        <f t="shared" si="117"/>
        <v>41506.848032407412</v>
      </c>
      <c r="T1234" s="10">
        <f t="shared" si="118"/>
        <v>41553.848032407412</v>
      </c>
    </row>
    <row r="1235" spans="1:20" ht="43.75" x14ac:dyDescent="0.4">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9">
        <f t="shared" si="114"/>
        <v>0.11600000000000001</v>
      </c>
      <c r="P1235">
        <f t="shared" si="115"/>
        <v>19.333333333333332</v>
      </c>
      <c r="Q1235" t="str">
        <f t="shared" si="116"/>
        <v>music</v>
      </c>
      <c r="R1235" t="str">
        <f t="shared" si="119"/>
        <v>world music</v>
      </c>
      <c r="S1235" s="10">
        <f t="shared" si="117"/>
        <v>40939.948773148149</v>
      </c>
      <c r="T1235" s="10">
        <f t="shared" si="118"/>
        <v>40960.948773148149</v>
      </c>
    </row>
    <row r="1236" spans="1:20" ht="43.75" x14ac:dyDescent="0.4">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9">
        <f t="shared" si="114"/>
        <v>0</v>
      </c>
      <c r="P1236">
        <f t="shared" si="115"/>
        <v>0</v>
      </c>
      <c r="Q1236" t="str">
        <f t="shared" si="116"/>
        <v>music</v>
      </c>
      <c r="R1236" t="str">
        <f t="shared" si="119"/>
        <v>world music</v>
      </c>
      <c r="S1236" s="10">
        <f t="shared" si="117"/>
        <v>42007.788680555561</v>
      </c>
      <c r="T1236" s="10">
        <f t="shared" si="118"/>
        <v>42037.788680555561</v>
      </c>
    </row>
    <row r="1237" spans="1:20" ht="43.75" x14ac:dyDescent="0.4">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9">
        <f t="shared" si="114"/>
        <v>2.787363950092912E-2</v>
      </c>
      <c r="P1237">
        <f t="shared" si="115"/>
        <v>35</v>
      </c>
      <c r="Q1237" t="str">
        <f t="shared" si="116"/>
        <v>music</v>
      </c>
      <c r="R1237" t="str">
        <f t="shared" si="119"/>
        <v>world music</v>
      </c>
      <c r="S1237" s="10">
        <f t="shared" si="117"/>
        <v>41583.135405092595</v>
      </c>
      <c r="T1237" s="10">
        <f t="shared" si="118"/>
        <v>41623.135405092595</v>
      </c>
    </row>
    <row r="1238" spans="1:20" x14ac:dyDescent="0.4">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9">
        <f t="shared" si="114"/>
        <v>0</v>
      </c>
      <c r="P1238">
        <f t="shared" si="115"/>
        <v>0</v>
      </c>
      <c r="Q1238" t="str">
        <f t="shared" si="116"/>
        <v>music</v>
      </c>
      <c r="R1238" t="str">
        <f t="shared" si="119"/>
        <v>world music</v>
      </c>
      <c r="S1238" s="10">
        <f t="shared" si="117"/>
        <v>41110.680138888885</v>
      </c>
      <c r="T1238" s="10">
        <f t="shared" si="118"/>
        <v>41118.666666666664</v>
      </c>
    </row>
    <row r="1239" spans="1:20" ht="43.75" x14ac:dyDescent="0.4">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9">
        <f t="shared" si="114"/>
        <v>0</v>
      </c>
      <c r="P1239">
        <f t="shared" si="115"/>
        <v>0</v>
      </c>
      <c r="Q1239" t="str">
        <f t="shared" si="116"/>
        <v>music</v>
      </c>
      <c r="R1239" t="str">
        <f t="shared" si="119"/>
        <v>world music</v>
      </c>
      <c r="S1239" s="10">
        <f t="shared" si="117"/>
        <v>41125.283159722225</v>
      </c>
      <c r="T1239" s="10">
        <f t="shared" si="118"/>
        <v>41145.283159722225</v>
      </c>
    </row>
    <row r="1240" spans="1:20" ht="58.3" x14ac:dyDescent="0.4">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9">
        <f t="shared" si="114"/>
        <v>0.17799999999999999</v>
      </c>
      <c r="P1240">
        <f t="shared" si="115"/>
        <v>59.333333333333336</v>
      </c>
      <c r="Q1240" t="str">
        <f t="shared" si="116"/>
        <v>music</v>
      </c>
      <c r="R1240" t="str">
        <f t="shared" si="119"/>
        <v>world music</v>
      </c>
      <c r="S1240" s="10">
        <f t="shared" si="117"/>
        <v>40731.61037037037</v>
      </c>
      <c r="T1240" s="10">
        <f t="shared" si="118"/>
        <v>40761.61037037037</v>
      </c>
    </row>
    <row r="1241" spans="1:20" ht="29.15" x14ac:dyDescent="0.4">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9">
        <f t="shared" si="114"/>
        <v>0</v>
      </c>
      <c r="P1241">
        <f t="shared" si="115"/>
        <v>0</v>
      </c>
      <c r="Q1241" t="str">
        <f t="shared" si="116"/>
        <v>music</v>
      </c>
      <c r="R1241" t="str">
        <f t="shared" si="119"/>
        <v>world music</v>
      </c>
      <c r="S1241" s="10">
        <f t="shared" si="117"/>
        <v>40883.962581018517</v>
      </c>
      <c r="T1241" s="10">
        <f t="shared" si="118"/>
        <v>40913.962581018517</v>
      </c>
    </row>
    <row r="1242" spans="1:20" ht="43.75" x14ac:dyDescent="0.4">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9">
        <f t="shared" si="114"/>
        <v>3.0124999999999999E-2</v>
      </c>
      <c r="P1242">
        <f t="shared" si="115"/>
        <v>30.125</v>
      </c>
      <c r="Q1242" t="str">
        <f t="shared" si="116"/>
        <v>music</v>
      </c>
      <c r="R1242" t="str">
        <f t="shared" si="119"/>
        <v>world music</v>
      </c>
      <c r="S1242" s="10">
        <f t="shared" si="117"/>
        <v>41409.040011574078</v>
      </c>
      <c r="T1242" s="10">
        <f t="shared" si="118"/>
        <v>41467.910416666666</v>
      </c>
    </row>
    <row r="1243" spans="1:20" ht="58.3" x14ac:dyDescent="0.4">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9">
        <f t="shared" si="114"/>
        <v>0.50739999999999996</v>
      </c>
      <c r="P1243">
        <f t="shared" si="115"/>
        <v>74.617647058823536</v>
      </c>
      <c r="Q1243" t="str">
        <f t="shared" si="116"/>
        <v>music</v>
      </c>
      <c r="R1243" t="str">
        <f t="shared" si="119"/>
        <v>world music</v>
      </c>
      <c r="S1243" s="10">
        <f t="shared" si="117"/>
        <v>41923.837731481479</v>
      </c>
      <c r="T1243" s="10">
        <f t="shared" si="118"/>
        <v>41946.249305555553</v>
      </c>
    </row>
    <row r="1244" spans="1:20" ht="43.75" x14ac:dyDescent="0.4">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9">
        <f t="shared" si="114"/>
        <v>5.4884742041712408E-3</v>
      </c>
      <c r="P1244">
        <f t="shared" si="115"/>
        <v>5</v>
      </c>
      <c r="Q1244" t="str">
        <f t="shared" si="116"/>
        <v>music</v>
      </c>
      <c r="R1244" t="str">
        <f t="shared" si="119"/>
        <v>world music</v>
      </c>
      <c r="S1244" s="10">
        <f t="shared" si="117"/>
        <v>40782.165532407409</v>
      </c>
      <c r="T1244" s="10">
        <f t="shared" si="118"/>
        <v>40797.554166666669</v>
      </c>
    </row>
    <row r="1245" spans="1:20" ht="43.75" x14ac:dyDescent="0.4">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9">
        <f t="shared" si="114"/>
        <v>0.14091666666666666</v>
      </c>
      <c r="P1245">
        <f t="shared" si="115"/>
        <v>44.5</v>
      </c>
      <c r="Q1245" t="str">
        <f t="shared" si="116"/>
        <v>music</v>
      </c>
      <c r="R1245" t="str">
        <f t="shared" si="119"/>
        <v>world music</v>
      </c>
      <c r="S1245" s="10">
        <f t="shared" si="117"/>
        <v>40671.879293981481</v>
      </c>
      <c r="T1245" s="10">
        <f t="shared" si="118"/>
        <v>40732.875</v>
      </c>
    </row>
    <row r="1246" spans="1:20" ht="43.75" x14ac:dyDescent="0.4">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9">
        <f t="shared" si="114"/>
        <v>1.038</v>
      </c>
      <c r="P1246">
        <f t="shared" si="115"/>
        <v>46.133333333333333</v>
      </c>
      <c r="Q1246" t="str">
        <f t="shared" si="116"/>
        <v>music</v>
      </c>
      <c r="R1246" t="str">
        <f t="shared" si="119"/>
        <v>rock</v>
      </c>
      <c r="S1246" s="10">
        <f t="shared" si="117"/>
        <v>41355.825497685182</v>
      </c>
      <c r="T1246" s="10">
        <f t="shared" si="118"/>
        <v>41386.875</v>
      </c>
    </row>
    <row r="1247" spans="1:20" ht="43.75" x14ac:dyDescent="0.4">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9">
        <f t="shared" si="114"/>
        <v>1.2024999999999999</v>
      </c>
      <c r="P1247">
        <f t="shared" si="115"/>
        <v>141.47058823529412</v>
      </c>
      <c r="Q1247" t="str">
        <f t="shared" si="116"/>
        <v>music</v>
      </c>
      <c r="R1247" t="str">
        <f t="shared" si="119"/>
        <v>rock</v>
      </c>
      <c r="S1247" s="10">
        <f t="shared" si="117"/>
        <v>41774.599930555552</v>
      </c>
      <c r="T1247" s="10">
        <f t="shared" si="118"/>
        <v>41804.599930555552</v>
      </c>
    </row>
    <row r="1248" spans="1:20" ht="43.75" x14ac:dyDescent="0.4">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9">
        <f t="shared" si="114"/>
        <v>1.17</v>
      </c>
      <c r="P1248">
        <f t="shared" si="115"/>
        <v>75.483870967741936</v>
      </c>
      <c r="Q1248" t="str">
        <f t="shared" si="116"/>
        <v>music</v>
      </c>
      <c r="R1248" t="str">
        <f t="shared" si="119"/>
        <v>rock</v>
      </c>
      <c r="S1248" s="10">
        <f t="shared" si="117"/>
        <v>40838.043391203704</v>
      </c>
      <c r="T1248" s="10">
        <f t="shared" si="118"/>
        <v>40883.085057870368</v>
      </c>
    </row>
    <row r="1249" spans="1:20" ht="29.15" x14ac:dyDescent="0.4">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9">
        <f t="shared" si="114"/>
        <v>1.2214285714285715</v>
      </c>
      <c r="P1249">
        <f t="shared" si="115"/>
        <v>85.5</v>
      </c>
      <c r="Q1249" t="str">
        <f t="shared" si="116"/>
        <v>music</v>
      </c>
      <c r="R1249" t="str">
        <f t="shared" si="119"/>
        <v>rock</v>
      </c>
      <c r="S1249" s="10">
        <f t="shared" si="117"/>
        <v>41370.292303240742</v>
      </c>
      <c r="T1249" s="10">
        <f t="shared" si="118"/>
        <v>41400.292303240742</v>
      </c>
    </row>
    <row r="1250" spans="1:20" ht="43.75" x14ac:dyDescent="0.4">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9">
        <f t="shared" si="114"/>
        <v>1.5164</v>
      </c>
      <c r="P1250">
        <f t="shared" si="115"/>
        <v>64.254237288135599</v>
      </c>
      <c r="Q1250" t="str">
        <f t="shared" si="116"/>
        <v>music</v>
      </c>
      <c r="R1250" t="str">
        <f t="shared" si="119"/>
        <v>rock</v>
      </c>
      <c r="S1250" s="10">
        <f t="shared" si="117"/>
        <v>41767.656863425924</v>
      </c>
      <c r="T1250" s="10">
        <f t="shared" si="118"/>
        <v>41803.290972222225</v>
      </c>
    </row>
    <row r="1251" spans="1:20" ht="43.75" x14ac:dyDescent="0.4">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9">
        <f t="shared" si="114"/>
        <v>1.0444</v>
      </c>
      <c r="P1251">
        <f t="shared" si="115"/>
        <v>64.46913580246914</v>
      </c>
      <c r="Q1251" t="str">
        <f t="shared" si="116"/>
        <v>music</v>
      </c>
      <c r="R1251" t="str">
        <f t="shared" si="119"/>
        <v>rock</v>
      </c>
      <c r="S1251" s="10">
        <f t="shared" si="117"/>
        <v>41067.74086805556</v>
      </c>
      <c r="T1251" s="10">
        <f t="shared" si="118"/>
        <v>41097.74086805556</v>
      </c>
    </row>
    <row r="1252" spans="1:20" ht="58.3" x14ac:dyDescent="0.4">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9">
        <f t="shared" si="114"/>
        <v>2.0015333333333332</v>
      </c>
      <c r="P1252">
        <f t="shared" si="115"/>
        <v>118.2007874015748</v>
      </c>
      <c r="Q1252" t="str">
        <f t="shared" si="116"/>
        <v>music</v>
      </c>
      <c r="R1252" t="str">
        <f t="shared" si="119"/>
        <v>rock</v>
      </c>
      <c r="S1252" s="10">
        <f t="shared" si="117"/>
        <v>41843.64271990741</v>
      </c>
      <c r="T1252" s="10">
        <f t="shared" si="118"/>
        <v>41888.64271990741</v>
      </c>
    </row>
    <row r="1253" spans="1:20" ht="29.15" x14ac:dyDescent="0.4">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9">
        <f t="shared" si="114"/>
        <v>1.018</v>
      </c>
      <c r="P1253">
        <f t="shared" si="115"/>
        <v>82.540540540540547</v>
      </c>
      <c r="Q1253" t="str">
        <f t="shared" si="116"/>
        <v>music</v>
      </c>
      <c r="R1253" t="str">
        <f t="shared" si="119"/>
        <v>rock</v>
      </c>
      <c r="S1253" s="10">
        <f t="shared" si="117"/>
        <v>40751.814432870371</v>
      </c>
      <c r="T1253" s="10">
        <f t="shared" si="118"/>
        <v>40811.814432870371</v>
      </c>
    </row>
    <row r="1254" spans="1:20" ht="43.75" x14ac:dyDescent="0.4">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9">
        <f t="shared" si="114"/>
        <v>1.3765714285714286</v>
      </c>
      <c r="P1254">
        <f t="shared" si="115"/>
        <v>34.170212765957444</v>
      </c>
      <c r="Q1254" t="str">
        <f t="shared" si="116"/>
        <v>music</v>
      </c>
      <c r="R1254" t="str">
        <f t="shared" si="119"/>
        <v>rock</v>
      </c>
      <c r="S1254" s="10">
        <f t="shared" si="117"/>
        <v>41543.988067129627</v>
      </c>
      <c r="T1254" s="10">
        <f t="shared" si="118"/>
        <v>41571.988067129627</v>
      </c>
    </row>
    <row r="1255" spans="1:20" ht="58.3" x14ac:dyDescent="0.4">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9">
        <f t="shared" si="114"/>
        <v>3038.3319999999999</v>
      </c>
      <c r="P1255">
        <f t="shared" si="115"/>
        <v>42.73322081575246</v>
      </c>
      <c r="Q1255" t="str">
        <f t="shared" si="116"/>
        <v>music</v>
      </c>
      <c r="R1255" t="str">
        <f t="shared" si="119"/>
        <v>rock</v>
      </c>
      <c r="S1255" s="10">
        <f t="shared" si="117"/>
        <v>41855.783645833333</v>
      </c>
      <c r="T1255" s="10">
        <f t="shared" si="118"/>
        <v>41885.783645833333</v>
      </c>
    </row>
    <row r="1256" spans="1:20" ht="43.75" x14ac:dyDescent="0.4">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9">
        <f t="shared" si="114"/>
        <v>1.9885074626865671</v>
      </c>
      <c r="P1256">
        <f t="shared" si="115"/>
        <v>94.489361702127653</v>
      </c>
      <c r="Q1256" t="str">
        <f t="shared" si="116"/>
        <v>music</v>
      </c>
      <c r="R1256" t="str">
        <f t="shared" si="119"/>
        <v>rock</v>
      </c>
      <c r="S1256" s="10">
        <f t="shared" si="117"/>
        <v>40487.621365740742</v>
      </c>
      <c r="T1256" s="10">
        <f t="shared" si="118"/>
        <v>40544.207638888889</v>
      </c>
    </row>
    <row r="1257" spans="1:20" ht="43.75" x14ac:dyDescent="0.4">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9">
        <f t="shared" si="114"/>
        <v>2.0236666666666667</v>
      </c>
      <c r="P1257">
        <f t="shared" si="115"/>
        <v>55.697247706422019</v>
      </c>
      <c r="Q1257" t="str">
        <f t="shared" si="116"/>
        <v>music</v>
      </c>
      <c r="R1257" t="str">
        <f t="shared" si="119"/>
        <v>rock</v>
      </c>
      <c r="S1257" s="10">
        <f t="shared" si="117"/>
        <v>41579.845509259263</v>
      </c>
      <c r="T1257" s="10">
        <f t="shared" si="118"/>
        <v>41609.887175925927</v>
      </c>
    </row>
    <row r="1258" spans="1:20" ht="43.75" x14ac:dyDescent="0.4">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9">
        <f t="shared" si="114"/>
        <v>1.1796376666666666</v>
      </c>
      <c r="P1258">
        <f t="shared" si="115"/>
        <v>98.030831024930734</v>
      </c>
      <c r="Q1258" t="str">
        <f t="shared" si="116"/>
        <v>music</v>
      </c>
      <c r="R1258" t="str">
        <f t="shared" si="119"/>
        <v>rock</v>
      </c>
      <c r="S1258" s="10">
        <f t="shared" si="117"/>
        <v>40921.919340277782</v>
      </c>
      <c r="T1258" s="10">
        <f t="shared" si="118"/>
        <v>40951.919340277782</v>
      </c>
    </row>
    <row r="1259" spans="1:20" ht="43.75" x14ac:dyDescent="0.4">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9">
        <f t="shared" si="114"/>
        <v>2.9472727272727273</v>
      </c>
      <c r="P1259">
        <f t="shared" si="115"/>
        <v>92.102272727272734</v>
      </c>
      <c r="Q1259" t="str">
        <f t="shared" si="116"/>
        <v>music</v>
      </c>
      <c r="R1259" t="str">
        <f t="shared" si="119"/>
        <v>rock</v>
      </c>
      <c r="S1259" s="10">
        <f t="shared" si="117"/>
        <v>40587.085532407407</v>
      </c>
      <c r="T1259" s="10">
        <f t="shared" si="118"/>
        <v>40636.043865740743</v>
      </c>
    </row>
    <row r="1260" spans="1:20" ht="43.75" x14ac:dyDescent="0.4">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9">
        <f t="shared" si="114"/>
        <v>2.1314633333333335</v>
      </c>
      <c r="P1260">
        <f t="shared" si="115"/>
        <v>38.175462686567165</v>
      </c>
      <c r="Q1260" t="str">
        <f t="shared" si="116"/>
        <v>music</v>
      </c>
      <c r="R1260" t="str">
        <f t="shared" si="119"/>
        <v>rock</v>
      </c>
      <c r="S1260" s="10">
        <f t="shared" si="117"/>
        <v>41487.611250000002</v>
      </c>
      <c r="T1260" s="10">
        <f t="shared" si="118"/>
        <v>41517.611250000002</v>
      </c>
    </row>
    <row r="1261" spans="1:20" ht="43.75" x14ac:dyDescent="0.4">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9">
        <f t="shared" si="114"/>
        <v>1.0424</v>
      </c>
      <c r="P1261">
        <f t="shared" si="115"/>
        <v>27.145833333333332</v>
      </c>
      <c r="Q1261" t="str">
        <f t="shared" si="116"/>
        <v>music</v>
      </c>
      <c r="R1261" t="str">
        <f t="shared" si="119"/>
        <v>rock</v>
      </c>
      <c r="S1261" s="10">
        <f t="shared" si="117"/>
        <v>41766.970648148148</v>
      </c>
      <c r="T1261" s="10">
        <f t="shared" si="118"/>
        <v>41799.165972222225</v>
      </c>
    </row>
    <row r="1262" spans="1:20" ht="43.75" x14ac:dyDescent="0.4">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9">
        <f t="shared" si="114"/>
        <v>1.1366666666666667</v>
      </c>
      <c r="P1262">
        <f t="shared" si="115"/>
        <v>50.689189189189186</v>
      </c>
      <c r="Q1262" t="str">
        <f t="shared" si="116"/>
        <v>music</v>
      </c>
      <c r="R1262" t="str">
        <f t="shared" si="119"/>
        <v>rock</v>
      </c>
      <c r="S1262" s="10">
        <f t="shared" si="117"/>
        <v>41666.842824074076</v>
      </c>
      <c r="T1262" s="10">
        <f t="shared" si="118"/>
        <v>41696.842824074076</v>
      </c>
    </row>
    <row r="1263" spans="1:20" ht="43.75" x14ac:dyDescent="0.4">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9">
        <f t="shared" si="114"/>
        <v>1.0125</v>
      </c>
      <c r="P1263">
        <f t="shared" si="115"/>
        <v>38.942307692307693</v>
      </c>
      <c r="Q1263" t="str">
        <f t="shared" si="116"/>
        <v>music</v>
      </c>
      <c r="R1263" t="str">
        <f t="shared" si="119"/>
        <v>rock</v>
      </c>
      <c r="S1263" s="10">
        <f t="shared" si="117"/>
        <v>41638.342905092592</v>
      </c>
      <c r="T1263" s="10">
        <f t="shared" si="118"/>
        <v>41668.342905092592</v>
      </c>
    </row>
    <row r="1264" spans="1:20" ht="43.75" x14ac:dyDescent="0.4">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9">
        <f t="shared" si="114"/>
        <v>1.2541538461538462</v>
      </c>
      <c r="P1264">
        <f t="shared" si="115"/>
        <v>77.638095238095232</v>
      </c>
      <c r="Q1264" t="str">
        <f t="shared" si="116"/>
        <v>music</v>
      </c>
      <c r="R1264" t="str">
        <f t="shared" si="119"/>
        <v>rock</v>
      </c>
      <c r="S1264" s="10">
        <f t="shared" si="117"/>
        <v>41656.762638888889</v>
      </c>
      <c r="T1264" s="10">
        <f t="shared" si="118"/>
        <v>41686.762638888889</v>
      </c>
    </row>
    <row r="1265" spans="1:20" ht="29.15" x14ac:dyDescent="0.4">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9">
        <f t="shared" si="114"/>
        <v>1.19</v>
      </c>
      <c r="P1265">
        <f t="shared" si="115"/>
        <v>43.536585365853661</v>
      </c>
      <c r="Q1265" t="str">
        <f t="shared" si="116"/>
        <v>music</v>
      </c>
      <c r="R1265" t="str">
        <f t="shared" si="119"/>
        <v>rock</v>
      </c>
      <c r="S1265" s="10">
        <f t="shared" si="117"/>
        <v>41692.084143518521</v>
      </c>
      <c r="T1265" s="10">
        <f t="shared" si="118"/>
        <v>41727.041666666664</v>
      </c>
    </row>
    <row r="1266" spans="1:20" ht="43.75" x14ac:dyDescent="0.4">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9">
        <f t="shared" si="114"/>
        <v>1.6646153846153846</v>
      </c>
      <c r="P1266">
        <f t="shared" si="115"/>
        <v>31.823529411764707</v>
      </c>
      <c r="Q1266" t="str">
        <f t="shared" si="116"/>
        <v>music</v>
      </c>
      <c r="R1266" t="str">
        <f t="shared" si="119"/>
        <v>rock</v>
      </c>
      <c r="S1266" s="10">
        <f t="shared" si="117"/>
        <v>41547.662997685184</v>
      </c>
      <c r="T1266" s="10">
        <f t="shared" si="118"/>
        <v>41576.662997685184</v>
      </c>
    </row>
    <row r="1267" spans="1:20" ht="58.3" x14ac:dyDescent="0.4">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9">
        <f t="shared" si="114"/>
        <v>1.1914771428571429</v>
      </c>
      <c r="P1267">
        <f t="shared" si="115"/>
        <v>63.184393939393942</v>
      </c>
      <c r="Q1267" t="str">
        <f t="shared" si="116"/>
        <v>music</v>
      </c>
      <c r="R1267" t="str">
        <f t="shared" si="119"/>
        <v>rock</v>
      </c>
      <c r="S1267" s="10">
        <f t="shared" si="117"/>
        <v>40465.655266203699</v>
      </c>
      <c r="T1267" s="10">
        <f t="shared" si="118"/>
        <v>40512.655266203699</v>
      </c>
    </row>
    <row r="1268" spans="1:20" ht="29.15" x14ac:dyDescent="0.4">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9">
        <f t="shared" si="114"/>
        <v>1.0047368421052632</v>
      </c>
      <c r="P1268">
        <f t="shared" si="115"/>
        <v>190.9</v>
      </c>
      <c r="Q1268" t="str">
        <f t="shared" si="116"/>
        <v>music</v>
      </c>
      <c r="R1268" t="str">
        <f t="shared" si="119"/>
        <v>rock</v>
      </c>
      <c r="S1268" s="10">
        <f t="shared" si="117"/>
        <v>41620.87667824074</v>
      </c>
      <c r="T1268" s="10">
        <f t="shared" si="118"/>
        <v>41650.87667824074</v>
      </c>
    </row>
    <row r="1269" spans="1:20" ht="43.75" x14ac:dyDescent="0.4">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9">
        <f t="shared" si="114"/>
        <v>1.018</v>
      </c>
      <c r="P1269">
        <f t="shared" si="115"/>
        <v>140.85534591194968</v>
      </c>
      <c r="Q1269" t="str">
        <f t="shared" si="116"/>
        <v>music</v>
      </c>
      <c r="R1269" t="str">
        <f t="shared" si="119"/>
        <v>rock</v>
      </c>
      <c r="S1269" s="10">
        <f t="shared" si="117"/>
        <v>41449.585162037038</v>
      </c>
      <c r="T1269" s="10">
        <f t="shared" si="118"/>
        <v>41479.585162037038</v>
      </c>
    </row>
    <row r="1270" spans="1:20" ht="29.15" x14ac:dyDescent="0.4">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9">
        <f t="shared" si="114"/>
        <v>1.1666666666666667</v>
      </c>
      <c r="P1270">
        <f t="shared" si="115"/>
        <v>76.92307692307692</v>
      </c>
      <c r="Q1270" t="str">
        <f t="shared" si="116"/>
        <v>music</v>
      </c>
      <c r="R1270" t="str">
        <f t="shared" si="119"/>
        <v>rock</v>
      </c>
      <c r="S1270" s="10">
        <f t="shared" si="117"/>
        <v>41507.845451388886</v>
      </c>
      <c r="T1270" s="10">
        <f t="shared" si="118"/>
        <v>41537.845451388886</v>
      </c>
    </row>
    <row r="1271" spans="1:20" ht="43.75" x14ac:dyDescent="0.4">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9">
        <f t="shared" si="114"/>
        <v>1.0864893617021276</v>
      </c>
      <c r="P1271">
        <f t="shared" si="115"/>
        <v>99.15533980582525</v>
      </c>
      <c r="Q1271" t="str">
        <f t="shared" si="116"/>
        <v>music</v>
      </c>
      <c r="R1271" t="str">
        <f t="shared" si="119"/>
        <v>rock</v>
      </c>
      <c r="S1271" s="10">
        <f t="shared" si="117"/>
        <v>42445.823055555549</v>
      </c>
      <c r="T1271" s="10">
        <f t="shared" si="118"/>
        <v>42476</v>
      </c>
    </row>
    <row r="1272" spans="1:20" ht="29.15" x14ac:dyDescent="0.4">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9">
        <f t="shared" si="114"/>
        <v>1.1472</v>
      </c>
      <c r="P1272">
        <f t="shared" si="115"/>
        <v>67.881656804733723</v>
      </c>
      <c r="Q1272" t="str">
        <f t="shared" si="116"/>
        <v>music</v>
      </c>
      <c r="R1272" t="str">
        <f t="shared" si="119"/>
        <v>rock</v>
      </c>
      <c r="S1272" s="10">
        <f t="shared" si="117"/>
        <v>40933.856967592597</v>
      </c>
      <c r="T1272" s="10">
        <f t="shared" si="118"/>
        <v>40993.815300925926</v>
      </c>
    </row>
    <row r="1273" spans="1:20" ht="43.75" x14ac:dyDescent="0.4">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9">
        <f t="shared" si="114"/>
        <v>1.018</v>
      </c>
      <c r="P1273">
        <f t="shared" si="115"/>
        <v>246.29032258064515</v>
      </c>
      <c r="Q1273" t="str">
        <f t="shared" si="116"/>
        <v>music</v>
      </c>
      <c r="R1273" t="str">
        <f t="shared" si="119"/>
        <v>rock</v>
      </c>
      <c r="S1273" s="10">
        <f t="shared" si="117"/>
        <v>41561.683553240742</v>
      </c>
      <c r="T1273" s="10">
        <f t="shared" si="118"/>
        <v>41591.725219907406</v>
      </c>
    </row>
    <row r="1274" spans="1:20" ht="58.3" x14ac:dyDescent="0.4">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9">
        <f t="shared" si="114"/>
        <v>1.06</v>
      </c>
      <c r="P1274">
        <f t="shared" si="115"/>
        <v>189.28571428571428</v>
      </c>
      <c r="Q1274" t="str">
        <f t="shared" si="116"/>
        <v>music</v>
      </c>
      <c r="R1274" t="str">
        <f t="shared" si="119"/>
        <v>rock</v>
      </c>
      <c r="S1274" s="10">
        <f t="shared" si="117"/>
        <v>40274.745127314818</v>
      </c>
      <c r="T1274" s="10">
        <f t="shared" si="118"/>
        <v>40344.166666666664</v>
      </c>
    </row>
    <row r="1275" spans="1:20" ht="43.75" x14ac:dyDescent="0.4">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9">
        <f t="shared" si="114"/>
        <v>1.0349999999999999</v>
      </c>
      <c r="P1275">
        <f t="shared" si="115"/>
        <v>76.666666666666671</v>
      </c>
      <c r="Q1275" t="str">
        <f t="shared" si="116"/>
        <v>music</v>
      </c>
      <c r="R1275" t="str">
        <f t="shared" si="119"/>
        <v>rock</v>
      </c>
      <c r="S1275" s="10">
        <f t="shared" si="117"/>
        <v>41852.730219907404</v>
      </c>
      <c r="T1275" s="10">
        <f t="shared" si="118"/>
        <v>41882.730219907404</v>
      </c>
    </row>
    <row r="1276" spans="1:20" ht="43.75" x14ac:dyDescent="0.4">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9">
        <f t="shared" si="114"/>
        <v>1.5497535999999998</v>
      </c>
      <c r="P1276">
        <f t="shared" si="115"/>
        <v>82.963254817987149</v>
      </c>
      <c r="Q1276" t="str">
        <f t="shared" si="116"/>
        <v>music</v>
      </c>
      <c r="R1276" t="str">
        <f t="shared" si="119"/>
        <v>rock</v>
      </c>
      <c r="S1276" s="10">
        <f t="shared" si="117"/>
        <v>41116.690104166664</v>
      </c>
      <c r="T1276" s="10">
        <f t="shared" si="118"/>
        <v>41151.690104166664</v>
      </c>
    </row>
    <row r="1277" spans="1:20" ht="43.75" x14ac:dyDescent="0.4">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9">
        <f t="shared" si="114"/>
        <v>1.6214066666666667</v>
      </c>
      <c r="P1277">
        <f t="shared" si="115"/>
        <v>62.522107969151669</v>
      </c>
      <c r="Q1277" t="str">
        <f t="shared" si="116"/>
        <v>music</v>
      </c>
      <c r="R1277" t="str">
        <f t="shared" si="119"/>
        <v>rock</v>
      </c>
      <c r="S1277" s="10">
        <f t="shared" si="117"/>
        <v>41458.867905092593</v>
      </c>
      <c r="T1277" s="10">
        <f t="shared" si="118"/>
        <v>41493.867905092593</v>
      </c>
    </row>
    <row r="1278" spans="1:20" ht="29.15" x14ac:dyDescent="0.4">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9">
        <f t="shared" si="114"/>
        <v>1.0442100000000001</v>
      </c>
      <c r="P1278">
        <f t="shared" si="115"/>
        <v>46.06808823529412</v>
      </c>
      <c r="Q1278" t="str">
        <f t="shared" si="116"/>
        <v>music</v>
      </c>
      <c r="R1278" t="str">
        <f t="shared" si="119"/>
        <v>rock</v>
      </c>
      <c r="S1278" s="10">
        <f t="shared" si="117"/>
        <v>40007.704247685186</v>
      </c>
      <c r="T1278" s="10">
        <f t="shared" si="118"/>
        <v>40057.166666666664</v>
      </c>
    </row>
    <row r="1279" spans="1:20" ht="43.75" x14ac:dyDescent="0.4">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9">
        <f t="shared" si="114"/>
        <v>1.0612433333333333</v>
      </c>
      <c r="P1279">
        <f t="shared" si="115"/>
        <v>38.543946731234868</v>
      </c>
      <c r="Q1279" t="str">
        <f t="shared" si="116"/>
        <v>music</v>
      </c>
      <c r="R1279" t="str">
        <f t="shared" si="119"/>
        <v>rock</v>
      </c>
      <c r="S1279" s="10">
        <f t="shared" si="117"/>
        <v>41121.561886574076</v>
      </c>
      <c r="T1279" s="10">
        <f t="shared" si="118"/>
        <v>41156.561886574076</v>
      </c>
    </row>
    <row r="1280" spans="1:20" ht="43.75" x14ac:dyDescent="0.4">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9">
        <f t="shared" si="114"/>
        <v>1.5493846153846154</v>
      </c>
      <c r="P1280">
        <f t="shared" si="115"/>
        <v>53.005263157894738</v>
      </c>
      <c r="Q1280" t="str">
        <f t="shared" si="116"/>
        <v>music</v>
      </c>
      <c r="R1280" t="str">
        <f t="shared" si="119"/>
        <v>rock</v>
      </c>
      <c r="S1280" s="10">
        <f t="shared" si="117"/>
        <v>41786.555162037039</v>
      </c>
      <c r="T1280" s="10">
        <f t="shared" si="118"/>
        <v>41815.083333333336</v>
      </c>
    </row>
    <row r="1281" spans="1:20" ht="43.75" x14ac:dyDescent="0.4">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9">
        <f t="shared" si="114"/>
        <v>1.1077157238734421</v>
      </c>
      <c r="P1281">
        <f t="shared" si="115"/>
        <v>73.355396825396824</v>
      </c>
      <c r="Q1281" t="str">
        <f t="shared" si="116"/>
        <v>music</v>
      </c>
      <c r="R1281" t="str">
        <f t="shared" si="119"/>
        <v>rock</v>
      </c>
      <c r="S1281" s="10">
        <f t="shared" si="117"/>
        <v>41682.099189814813</v>
      </c>
      <c r="T1281" s="10">
        <f t="shared" si="118"/>
        <v>41722.057523148149</v>
      </c>
    </row>
    <row r="1282" spans="1:20" ht="43.75" x14ac:dyDescent="0.4">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9">
        <f t="shared" ref="O1282:O1345" si="120">E1282/D1282</f>
        <v>1.1091186666666666</v>
      </c>
      <c r="P1282">
        <f t="shared" ref="P1282:P1345" si="121">IFERROR(E1282/L1282,0)</f>
        <v>127.97523076923076</v>
      </c>
      <c r="Q1282" t="str">
        <f t="shared" ref="Q1282:Q1345" si="122">LEFT(N1282, FIND("/",N1282) - 1)</f>
        <v>music</v>
      </c>
      <c r="R1282" t="str">
        <f t="shared" si="119"/>
        <v>rock</v>
      </c>
      <c r="S1282" s="10">
        <f t="shared" ref="S1282:S1345" si="123">(((J1282/60)/60)/24) + DATE(1970,1,1)</f>
        <v>40513.757569444446</v>
      </c>
      <c r="T1282" s="10">
        <f t="shared" ref="T1282:T1345" si="124">(((I1282/60)/60)/24) + DATE(1970,1,1)</f>
        <v>40603.757569444446</v>
      </c>
    </row>
    <row r="1283" spans="1:20" ht="43.75" x14ac:dyDescent="0.4">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9">
        <f t="shared" si="120"/>
        <v>1.1071428571428572</v>
      </c>
      <c r="P1283">
        <f t="shared" si="121"/>
        <v>104.72972972972973</v>
      </c>
      <c r="Q1283" t="str">
        <f t="shared" si="122"/>
        <v>music</v>
      </c>
      <c r="R1283" t="str">
        <f t="shared" ref="R1283:R1346" si="125">RIGHT(N1283, LEN(N1283) - FIND("/",N1283))</f>
        <v>rock</v>
      </c>
      <c r="S1283" s="10">
        <f t="shared" si="123"/>
        <v>41463.743472222224</v>
      </c>
      <c r="T1283" s="10">
        <f t="shared" si="124"/>
        <v>41483.743472222224</v>
      </c>
    </row>
    <row r="1284" spans="1:20" ht="43.75" x14ac:dyDescent="0.4">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9">
        <f t="shared" si="120"/>
        <v>1.2361333333333333</v>
      </c>
      <c r="P1284">
        <f t="shared" si="121"/>
        <v>67.671532846715323</v>
      </c>
      <c r="Q1284" t="str">
        <f t="shared" si="122"/>
        <v>music</v>
      </c>
      <c r="R1284" t="str">
        <f t="shared" si="125"/>
        <v>rock</v>
      </c>
      <c r="S1284" s="10">
        <f t="shared" si="123"/>
        <v>41586.475173611114</v>
      </c>
      <c r="T1284" s="10">
        <f t="shared" si="124"/>
        <v>41617.207638888889</v>
      </c>
    </row>
    <row r="1285" spans="1:20" ht="43.75" x14ac:dyDescent="0.4">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9">
        <f t="shared" si="120"/>
        <v>2.1105</v>
      </c>
      <c r="P1285">
        <f t="shared" si="121"/>
        <v>95.931818181818187</v>
      </c>
      <c r="Q1285" t="str">
        <f t="shared" si="122"/>
        <v>music</v>
      </c>
      <c r="R1285" t="str">
        <f t="shared" si="125"/>
        <v>rock</v>
      </c>
      <c r="S1285" s="10">
        <f t="shared" si="123"/>
        <v>41320.717465277776</v>
      </c>
      <c r="T1285" s="10">
        <f t="shared" si="124"/>
        <v>41344.166666666664</v>
      </c>
    </row>
    <row r="1286" spans="1:20" ht="43.75" x14ac:dyDescent="0.4">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9">
        <f t="shared" si="120"/>
        <v>1.01</v>
      </c>
      <c r="P1286">
        <f t="shared" si="121"/>
        <v>65.161290322580641</v>
      </c>
      <c r="Q1286" t="str">
        <f t="shared" si="122"/>
        <v>theater</v>
      </c>
      <c r="R1286" t="str">
        <f t="shared" si="125"/>
        <v>plays</v>
      </c>
      <c r="S1286" s="10">
        <f t="shared" si="123"/>
        <v>42712.23474537037</v>
      </c>
      <c r="T1286" s="10">
        <f t="shared" si="124"/>
        <v>42735.707638888889</v>
      </c>
    </row>
    <row r="1287" spans="1:20" ht="43.75" x14ac:dyDescent="0.4">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9">
        <f t="shared" si="120"/>
        <v>1.0165</v>
      </c>
      <c r="P1287">
        <f t="shared" si="121"/>
        <v>32.269841269841272</v>
      </c>
      <c r="Q1287" t="str">
        <f t="shared" si="122"/>
        <v>theater</v>
      </c>
      <c r="R1287" t="str">
        <f t="shared" si="125"/>
        <v>plays</v>
      </c>
      <c r="S1287" s="10">
        <f t="shared" si="123"/>
        <v>42160.583043981482</v>
      </c>
      <c r="T1287" s="10">
        <f t="shared" si="124"/>
        <v>42175.583043981482</v>
      </c>
    </row>
    <row r="1288" spans="1:20" ht="43.75" x14ac:dyDescent="0.4">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9">
        <f t="shared" si="120"/>
        <v>1.0833333333333333</v>
      </c>
      <c r="P1288">
        <f t="shared" si="121"/>
        <v>81.25</v>
      </c>
      <c r="Q1288" t="str">
        <f t="shared" si="122"/>
        <v>theater</v>
      </c>
      <c r="R1288" t="str">
        <f t="shared" si="125"/>
        <v>plays</v>
      </c>
      <c r="S1288" s="10">
        <f t="shared" si="123"/>
        <v>42039.384571759263</v>
      </c>
      <c r="T1288" s="10">
        <f t="shared" si="124"/>
        <v>42052.583333333328</v>
      </c>
    </row>
    <row r="1289" spans="1:20" ht="72.900000000000006" x14ac:dyDescent="0.4">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9">
        <f t="shared" si="120"/>
        <v>2.42</v>
      </c>
      <c r="P1289">
        <f t="shared" si="121"/>
        <v>24.2</v>
      </c>
      <c r="Q1289" t="str">
        <f t="shared" si="122"/>
        <v>theater</v>
      </c>
      <c r="R1289" t="str">
        <f t="shared" si="125"/>
        <v>plays</v>
      </c>
      <c r="S1289" s="10">
        <f t="shared" si="123"/>
        <v>42107.621018518519</v>
      </c>
      <c r="T1289" s="10">
        <f t="shared" si="124"/>
        <v>42167.621018518519</v>
      </c>
    </row>
    <row r="1290" spans="1:20" ht="58.3" x14ac:dyDescent="0.4">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9">
        <f t="shared" si="120"/>
        <v>1.0044999999999999</v>
      </c>
      <c r="P1290">
        <f t="shared" si="121"/>
        <v>65.868852459016395</v>
      </c>
      <c r="Q1290" t="str">
        <f t="shared" si="122"/>
        <v>theater</v>
      </c>
      <c r="R1290" t="str">
        <f t="shared" si="125"/>
        <v>plays</v>
      </c>
      <c r="S1290" s="10">
        <f t="shared" si="123"/>
        <v>42561.154664351852</v>
      </c>
      <c r="T1290" s="10">
        <f t="shared" si="124"/>
        <v>42592.166666666672</v>
      </c>
    </row>
    <row r="1291" spans="1:20" ht="43.75" x14ac:dyDescent="0.4">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9">
        <f t="shared" si="120"/>
        <v>1.2506666666666666</v>
      </c>
      <c r="P1291">
        <f t="shared" si="121"/>
        <v>36.07692307692308</v>
      </c>
      <c r="Q1291" t="str">
        <f t="shared" si="122"/>
        <v>theater</v>
      </c>
      <c r="R1291" t="str">
        <f t="shared" si="125"/>
        <v>plays</v>
      </c>
      <c r="S1291" s="10">
        <f t="shared" si="123"/>
        <v>42709.134780092587</v>
      </c>
      <c r="T1291" s="10">
        <f t="shared" si="124"/>
        <v>42739.134780092587</v>
      </c>
    </row>
    <row r="1292" spans="1:20" ht="29.15" x14ac:dyDescent="0.4">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9">
        <f t="shared" si="120"/>
        <v>1.0857142857142856</v>
      </c>
      <c r="P1292">
        <f t="shared" si="121"/>
        <v>44.186046511627907</v>
      </c>
      <c r="Q1292" t="str">
        <f t="shared" si="122"/>
        <v>theater</v>
      </c>
      <c r="R1292" t="str">
        <f t="shared" si="125"/>
        <v>plays</v>
      </c>
      <c r="S1292" s="10">
        <f t="shared" si="123"/>
        <v>42086.614942129629</v>
      </c>
      <c r="T1292" s="10">
        <f t="shared" si="124"/>
        <v>42117.290972222225</v>
      </c>
    </row>
    <row r="1293" spans="1:20" ht="43.75" x14ac:dyDescent="0.4">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9">
        <f t="shared" si="120"/>
        <v>1.4570000000000001</v>
      </c>
      <c r="P1293">
        <f t="shared" si="121"/>
        <v>104.07142857142857</v>
      </c>
      <c r="Q1293" t="str">
        <f t="shared" si="122"/>
        <v>theater</v>
      </c>
      <c r="R1293" t="str">
        <f t="shared" si="125"/>
        <v>plays</v>
      </c>
      <c r="S1293" s="10">
        <f t="shared" si="123"/>
        <v>42064.652673611112</v>
      </c>
      <c r="T1293" s="10">
        <f t="shared" si="124"/>
        <v>42101.291666666672</v>
      </c>
    </row>
    <row r="1294" spans="1:20" ht="58.3" x14ac:dyDescent="0.4">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9">
        <f t="shared" si="120"/>
        <v>1.1000000000000001</v>
      </c>
      <c r="P1294">
        <f t="shared" si="121"/>
        <v>35.96153846153846</v>
      </c>
      <c r="Q1294" t="str">
        <f t="shared" si="122"/>
        <v>theater</v>
      </c>
      <c r="R1294" t="str">
        <f t="shared" si="125"/>
        <v>plays</v>
      </c>
      <c r="S1294" s="10">
        <f t="shared" si="123"/>
        <v>42256.764212962968</v>
      </c>
      <c r="T1294" s="10">
        <f t="shared" si="124"/>
        <v>42283.957638888889</v>
      </c>
    </row>
    <row r="1295" spans="1:20" ht="58.3" x14ac:dyDescent="0.4">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9">
        <f t="shared" si="120"/>
        <v>1.0223333333333333</v>
      </c>
      <c r="P1295">
        <f t="shared" si="121"/>
        <v>127.79166666666667</v>
      </c>
      <c r="Q1295" t="str">
        <f t="shared" si="122"/>
        <v>theater</v>
      </c>
      <c r="R1295" t="str">
        <f t="shared" si="125"/>
        <v>plays</v>
      </c>
      <c r="S1295" s="10">
        <f t="shared" si="123"/>
        <v>42292.701053240744</v>
      </c>
      <c r="T1295" s="10">
        <f t="shared" si="124"/>
        <v>42322.742719907401</v>
      </c>
    </row>
    <row r="1296" spans="1:20" ht="43.75" x14ac:dyDescent="0.4">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9">
        <f t="shared" si="120"/>
        <v>1.22</v>
      </c>
      <c r="P1296">
        <f t="shared" si="121"/>
        <v>27.727272727272727</v>
      </c>
      <c r="Q1296" t="str">
        <f t="shared" si="122"/>
        <v>theater</v>
      </c>
      <c r="R1296" t="str">
        <f t="shared" si="125"/>
        <v>plays</v>
      </c>
      <c r="S1296" s="10">
        <f t="shared" si="123"/>
        <v>42278.453668981485</v>
      </c>
      <c r="T1296" s="10">
        <f t="shared" si="124"/>
        <v>42296.458333333328</v>
      </c>
    </row>
    <row r="1297" spans="1:20" ht="43.75" x14ac:dyDescent="0.4">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9">
        <f t="shared" si="120"/>
        <v>1.0196000000000001</v>
      </c>
      <c r="P1297">
        <f t="shared" si="121"/>
        <v>39.828125</v>
      </c>
      <c r="Q1297" t="str">
        <f t="shared" si="122"/>
        <v>theater</v>
      </c>
      <c r="R1297" t="str">
        <f t="shared" si="125"/>
        <v>plays</v>
      </c>
      <c r="S1297" s="10">
        <f t="shared" si="123"/>
        <v>42184.572881944448</v>
      </c>
      <c r="T1297" s="10">
        <f t="shared" si="124"/>
        <v>42214.708333333328</v>
      </c>
    </row>
    <row r="1298" spans="1:20" ht="58.3" x14ac:dyDescent="0.4">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9">
        <f t="shared" si="120"/>
        <v>1.411764705882353</v>
      </c>
      <c r="P1298">
        <f t="shared" si="121"/>
        <v>52.173913043478258</v>
      </c>
      <c r="Q1298" t="str">
        <f t="shared" si="122"/>
        <v>theater</v>
      </c>
      <c r="R1298" t="str">
        <f t="shared" si="125"/>
        <v>plays</v>
      </c>
      <c r="S1298" s="10">
        <f t="shared" si="123"/>
        <v>42423.050613425927</v>
      </c>
      <c r="T1298" s="10">
        <f t="shared" si="124"/>
        <v>42443.008946759262</v>
      </c>
    </row>
    <row r="1299" spans="1:20" ht="43.75" x14ac:dyDescent="0.4">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9">
        <f t="shared" si="120"/>
        <v>1.0952500000000001</v>
      </c>
      <c r="P1299">
        <f t="shared" si="121"/>
        <v>92.037815126050418</v>
      </c>
      <c r="Q1299" t="str">
        <f t="shared" si="122"/>
        <v>theater</v>
      </c>
      <c r="R1299" t="str">
        <f t="shared" si="125"/>
        <v>plays</v>
      </c>
      <c r="S1299" s="10">
        <f t="shared" si="123"/>
        <v>42461.747199074074</v>
      </c>
      <c r="T1299" s="10">
        <f t="shared" si="124"/>
        <v>42491.747199074074</v>
      </c>
    </row>
    <row r="1300" spans="1:20" ht="43.75" x14ac:dyDescent="0.4">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9">
        <f t="shared" si="120"/>
        <v>1.0465</v>
      </c>
      <c r="P1300">
        <f t="shared" si="121"/>
        <v>63.424242424242422</v>
      </c>
      <c r="Q1300" t="str">
        <f t="shared" si="122"/>
        <v>theater</v>
      </c>
      <c r="R1300" t="str">
        <f t="shared" si="125"/>
        <v>plays</v>
      </c>
      <c r="S1300" s="10">
        <f t="shared" si="123"/>
        <v>42458.680925925932</v>
      </c>
      <c r="T1300" s="10">
        <f t="shared" si="124"/>
        <v>42488.680925925932</v>
      </c>
    </row>
    <row r="1301" spans="1:20" ht="43.75" x14ac:dyDescent="0.4">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9">
        <f t="shared" si="120"/>
        <v>1.24</v>
      </c>
      <c r="P1301">
        <f t="shared" si="121"/>
        <v>135.625</v>
      </c>
      <c r="Q1301" t="str">
        <f t="shared" si="122"/>
        <v>theater</v>
      </c>
      <c r="R1301" t="str">
        <f t="shared" si="125"/>
        <v>plays</v>
      </c>
      <c r="S1301" s="10">
        <f t="shared" si="123"/>
        <v>42169.814340277779</v>
      </c>
      <c r="T1301" s="10">
        <f t="shared" si="124"/>
        <v>42199.814340277779</v>
      </c>
    </row>
    <row r="1302" spans="1:20" ht="43.75" x14ac:dyDescent="0.4">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9">
        <f t="shared" si="120"/>
        <v>1.35</v>
      </c>
      <c r="P1302">
        <f t="shared" si="121"/>
        <v>168.75</v>
      </c>
      <c r="Q1302" t="str">
        <f t="shared" si="122"/>
        <v>theater</v>
      </c>
      <c r="R1302" t="str">
        <f t="shared" si="125"/>
        <v>plays</v>
      </c>
      <c r="S1302" s="10">
        <f t="shared" si="123"/>
        <v>42483.675208333334</v>
      </c>
      <c r="T1302" s="10">
        <f t="shared" si="124"/>
        <v>42522.789583333331</v>
      </c>
    </row>
    <row r="1303" spans="1:20" ht="43.75" x14ac:dyDescent="0.4">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9">
        <f t="shared" si="120"/>
        <v>1.0275000000000001</v>
      </c>
      <c r="P1303">
        <f t="shared" si="121"/>
        <v>70.862068965517238</v>
      </c>
      <c r="Q1303" t="str">
        <f t="shared" si="122"/>
        <v>theater</v>
      </c>
      <c r="R1303" t="str">
        <f t="shared" si="125"/>
        <v>plays</v>
      </c>
      <c r="S1303" s="10">
        <f t="shared" si="123"/>
        <v>42195.749745370369</v>
      </c>
      <c r="T1303" s="10">
        <f t="shared" si="124"/>
        <v>42206.125</v>
      </c>
    </row>
    <row r="1304" spans="1:20" ht="43.75" x14ac:dyDescent="0.4">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9">
        <f t="shared" si="120"/>
        <v>1</v>
      </c>
      <c r="P1304">
        <f t="shared" si="121"/>
        <v>50</v>
      </c>
      <c r="Q1304" t="str">
        <f t="shared" si="122"/>
        <v>theater</v>
      </c>
      <c r="R1304" t="str">
        <f t="shared" si="125"/>
        <v>plays</v>
      </c>
      <c r="S1304" s="10">
        <f t="shared" si="123"/>
        <v>42675.057997685188</v>
      </c>
      <c r="T1304" s="10">
        <f t="shared" si="124"/>
        <v>42705.099664351852</v>
      </c>
    </row>
    <row r="1305" spans="1:20" ht="29.15" x14ac:dyDescent="0.4">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9">
        <f t="shared" si="120"/>
        <v>1.3026085714285716</v>
      </c>
      <c r="P1305">
        <f t="shared" si="121"/>
        <v>42.214166666666671</v>
      </c>
      <c r="Q1305" t="str">
        <f t="shared" si="122"/>
        <v>theater</v>
      </c>
      <c r="R1305" t="str">
        <f t="shared" si="125"/>
        <v>plays</v>
      </c>
      <c r="S1305" s="10">
        <f t="shared" si="123"/>
        <v>42566.441203703704</v>
      </c>
      <c r="T1305" s="10">
        <f t="shared" si="124"/>
        <v>42582.458333333328</v>
      </c>
    </row>
    <row r="1306" spans="1:20" ht="43.75" x14ac:dyDescent="0.4">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9">
        <f t="shared" si="120"/>
        <v>0.39627499999999999</v>
      </c>
      <c r="P1306">
        <f t="shared" si="121"/>
        <v>152.41346153846155</v>
      </c>
      <c r="Q1306" t="str">
        <f t="shared" si="122"/>
        <v>technology</v>
      </c>
      <c r="R1306" t="str">
        <f t="shared" si="125"/>
        <v>wearables</v>
      </c>
      <c r="S1306" s="10">
        <f t="shared" si="123"/>
        <v>42747.194502314815</v>
      </c>
      <c r="T1306" s="10">
        <f t="shared" si="124"/>
        <v>42807.152835648143</v>
      </c>
    </row>
    <row r="1307" spans="1:20" ht="43.75" x14ac:dyDescent="0.4">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9">
        <f t="shared" si="120"/>
        <v>0.25976666666666665</v>
      </c>
      <c r="P1307">
        <f t="shared" si="121"/>
        <v>90.616279069767444</v>
      </c>
      <c r="Q1307" t="str">
        <f t="shared" si="122"/>
        <v>technology</v>
      </c>
      <c r="R1307" t="str">
        <f t="shared" si="125"/>
        <v>wearables</v>
      </c>
      <c r="S1307" s="10">
        <f t="shared" si="123"/>
        <v>42543.665601851855</v>
      </c>
      <c r="T1307" s="10">
        <f t="shared" si="124"/>
        <v>42572.729166666672</v>
      </c>
    </row>
    <row r="1308" spans="1:20" ht="58.3" x14ac:dyDescent="0.4">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9">
        <f t="shared" si="120"/>
        <v>0.65246363636363636</v>
      </c>
      <c r="P1308">
        <f t="shared" si="121"/>
        <v>201.60393258426967</v>
      </c>
      <c r="Q1308" t="str">
        <f t="shared" si="122"/>
        <v>technology</v>
      </c>
      <c r="R1308" t="str">
        <f t="shared" si="125"/>
        <v>wearables</v>
      </c>
      <c r="S1308" s="10">
        <f t="shared" si="123"/>
        <v>41947.457569444443</v>
      </c>
      <c r="T1308" s="10">
        <f t="shared" si="124"/>
        <v>41977.457569444443</v>
      </c>
    </row>
    <row r="1309" spans="1:20" ht="29.15" x14ac:dyDescent="0.4">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9">
        <f t="shared" si="120"/>
        <v>0.11514000000000001</v>
      </c>
      <c r="P1309">
        <f t="shared" si="121"/>
        <v>127.93333333333334</v>
      </c>
      <c r="Q1309" t="str">
        <f t="shared" si="122"/>
        <v>technology</v>
      </c>
      <c r="R1309" t="str">
        <f t="shared" si="125"/>
        <v>wearables</v>
      </c>
      <c r="S1309" s="10">
        <f t="shared" si="123"/>
        <v>42387.503229166665</v>
      </c>
      <c r="T1309" s="10">
        <f t="shared" si="124"/>
        <v>42417.503229166665</v>
      </c>
    </row>
    <row r="1310" spans="1:20" ht="29.15" x14ac:dyDescent="0.4">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9">
        <f t="shared" si="120"/>
        <v>0.11360000000000001</v>
      </c>
      <c r="P1310">
        <f t="shared" si="121"/>
        <v>29.894736842105264</v>
      </c>
      <c r="Q1310" t="str">
        <f t="shared" si="122"/>
        <v>technology</v>
      </c>
      <c r="R1310" t="str">
        <f t="shared" si="125"/>
        <v>wearables</v>
      </c>
      <c r="S1310" s="10">
        <f t="shared" si="123"/>
        <v>42611.613564814819</v>
      </c>
      <c r="T1310" s="10">
        <f t="shared" si="124"/>
        <v>42651.613564814819</v>
      </c>
    </row>
    <row r="1311" spans="1:20" ht="43.75" x14ac:dyDescent="0.4">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9">
        <f t="shared" si="120"/>
        <v>1.1199130434782609</v>
      </c>
      <c r="P1311">
        <f t="shared" si="121"/>
        <v>367.97142857142859</v>
      </c>
      <c r="Q1311" t="str">
        <f t="shared" si="122"/>
        <v>technology</v>
      </c>
      <c r="R1311" t="str">
        <f t="shared" si="125"/>
        <v>wearables</v>
      </c>
      <c r="S1311" s="10">
        <f t="shared" si="123"/>
        <v>42257.882731481484</v>
      </c>
      <c r="T1311" s="10">
        <f t="shared" si="124"/>
        <v>42292.882731481484</v>
      </c>
    </row>
    <row r="1312" spans="1:20" ht="43.75" x14ac:dyDescent="0.4">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9">
        <f t="shared" si="120"/>
        <v>0.155</v>
      </c>
      <c r="P1312">
        <f t="shared" si="121"/>
        <v>129.16666666666666</v>
      </c>
      <c r="Q1312" t="str">
        <f t="shared" si="122"/>
        <v>technology</v>
      </c>
      <c r="R1312" t="str">
        <f t="shared" si="125"/>
        <v>wearables</v>
      </c>
      <c r="S1312" s="10">
        <f t="shared" si="123"/>
        <v>42556.667245370365</v>
      </c>
      <c r="T1312" s="10">
        <f t="shared" si="124"/>
        <v>42601.667245370365</v>
      </c>
    </row>
    <row r="1313" spans="1:20" ht="58.3" x14ac:dyDescent="0.4">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9">
        <f t="shared" si="120"/>
        <v>0.32028000000000001</v>
      </c>
      <c r="P1313">
        <f t="shared" si="121"/>
        <v>800.7</v>
      </c>
      <c r="Q1313" t="str">
        <f t="shared" si="122"/>
        <v>technology</v>
      </c>
      <c r="R1313" t="str">
        <f t="shared" si="125"/>
        <v>wearables</v>
      </c>
      <c r="S1313" s="10">
        <f t="shared" si="123"/>
        <v>42669.802303240736</v>
      </c>
      <c r="T1313" s="10">
        <f t="shared" si="124"/>
        <v>42704.843969907408</v>
      </c>
    </row>
    <row r="1314" spans="1:20" ht="43.75" x14ac:dyDescent="0.4">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9">
        <f t="shared" si="120"/>
        <v>6.0869565217391303E-3</v>
      </c>
      <c r="P1314">
        <f t="shared" si="121"/>
        <v>28</v>
      </c>
      <c r="Q1314" t="str">
        <f t="shared" si="122"/>
        <v>technology</v>
      </c>
      <c r="R1314" t="str">
        <f t="shared" si="125"/>
        <v>wearables</v>
      </c>
      <c r="S1314" s="10">
        <f t="shared" si="123"/>
        <v>42082.702800925923</v>
      </c>
      <c r="T1314" s="10">
        <f t="shared" si="124"/>
        <v>42112.702800925923</v>
      </c>
    </row>
    <row r="1315" spans="1:20" ht="43.75" x14ac:dyDescent="0.4">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9">
        <f t="shared" si="120"/>
        <v>0.31114999999999998</v>
      </c>
      <c r="P1315">
        <f t="shared" si="121"/>
        <v>102.01639344262296</v>
      </c>
      <c r="Q1315" t="str">
        <f t="shared" si="122"/>
        <v>technology</v>
      </c>
      <c r="R1315" t="str">
        <f t="shared" si="125"/>
        <v>wearables</v>
      </c>
      <c r="S1315" s="10">
        <f t="shared" si="123"/>
        <v>42402.709652777776</v>
      </c>
      <c r="T1315" s="10">
        <f t="shared" si="124"/>
        <v>42432.709652777776</v>
      </c>
    </row>
    <row r="1316" spans="1:20" ht="58.3" x14ac:dyDescent="0.4">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9">
        <f t="shared" si="120"/>
        <v>1.1266666666666666E-2</v>
      </c>
      <c r="P1316">
        <f t="shared" si="121"/>
        <v>184.36363636363637</v>
      </c>
      <c r="Q1316" t="str">
        <f t="shared" si="122"/>
        <v>technology</v>
      </c>
      <c r="R1316" t="str">
        <f t="shared" si="125"/>
        <v>wearables</v>
      </c>
      <c r="S1316" s="10">
        <f t="shared" si="123"/>
        <v>42604.669675925921</v>
      </c>
      <c r="T1316" s="10">
        <f t="shared" si="124"/>
        <v>42664.669675925921</v>
      </c>
    </row>
    <row r="1317" spans="1:20" ht="29.15" x14ac:dyDescent="0.4">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9">
        <f t="shared" si="120"/>
        <v>0.40404000000000001</v>
      </c>
      <c r="P1317">
        <f t="shared" si="121"/>
        <v>162.91935483870967</v>
      </c>
      <c r="Q1317" t="str">
        <f t="shared" si="122"/>
        <v>technology</v>
      </c>
      <c r="R1317" t="str">
        <f t="shared" si="125"/>
        <v>wearables</v>
      </c>
      <c r="S1317" s="10">
        <f t="shared" si="123"/>
        <v>42278.498240740737</v>
      </c>
      <c r="T1317" s="10">
        <f t="shared" si="124"/>
        <v>42314.041666666672</v>
      </c>
    </row>
    <row r="1318" spans="1:20" ht="43.75" x14ac:dyDescent="0.4">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9">
        <f t="shared" si="120"/>
        <v>1.3333333333333333E-5</v>
      </c>
      <c r="P1318">
        <f t="shared" si="121"/>
        <v>1</v>
      </c>
      <c r="Q1318" t="str">
        <f t="shared" si="122"/>
        <v>technology</v>
      </c>
      <c r="R1318" t="str">
        <f t="shared" si="125"/>
        <v>wearables</v>
      </c>
      <c r="S1318" s="10">
        <f t="shared" si="123"/>
        <v>42393.961909722217</v>
      </c>
      <c r="T1318" s="10">
        <f t="shared" si="124"/>
        <v>42428.961909722217</v>
      </c>
    </row>
    <row r="1319" spans="1:20" ht="58.3" x14ac:dyDescent="0.4">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9">
        <f t="shared" si="120"/>
        <v>5.7334999999999997E-2</v>
      </c>
      <c r="P1319">
        <f t="shared" si="121"/>
        <v>603.52631578947364</v>
      </c>
      <c r="Q1319" t="str">
        <f t="shared" si="122"/>
        <v>technology</v>
      </c>
      <c r="R1319" t="str">
        <f t="shared" si="125"/>
        <v>wearables</v>
      </c>
      <c r="S1319" s="10">
        <f t="shared" si="123"/>
        <v>42520.235486111109</v>
      </c>
      <c r="T1319" s="10">
        <f t="shared" si="124"/>
        <v>42572.583333333328</v>
      </c>
    </row>
    <row r="1320" spans="1:20" ht="43.75" x14ac:dyDescent="0.4">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9">
        <f t="shared" si="120"/>
        <v>0.15325</v>
      </c>
      <c r="P1320">
        <f t="shared" si="121"/>
        <v>45.407407407407405</v>
      </c>
      <c r="Q1320" t="str">
        <f t="shared" si="122"/>
        <v>technology</v>
      </c>
      <c r="R1320" t="str">
        <f t="shared" si="125"/>
        <v>wearables</v>
      </c>
      <c r="S1320" s="10">
        <f t="shared" si="123"/>
        <v>41985.043657407412</v>
      </c>
      <c r="T1320" s="10">
        <f t="shared" si="124"/>
        <v>42015.043657407412</v>
      </c>
    </row>
    <row r="1321" spans="1:20" ht="43.75" x14ac:dyDescent="0.4">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9">
        <f t="shared" si="120"/>
        <v>0.15103448275862069</v>
      </c>
      <c r="P1321">
        <f t="shared" si="121"/>
        <v>97.333333333333329</v>
      </c>
      <c r="Q1321" t="str">
        <f t="shared" si="122"/>
        <v>technology</v>
      </c>
      <c r="R1321" t="str">
        <f t="shared" si="125"/>
        <v>wearables</v>
      </c>
      <c r="S1321" s="10">
        <f t="shared" si="123"/>
        <v>41816.812094907407</v>
      </c>
      <c r="T1321" s="10">
        <f t="shared" si="124"/>
        <v>41831.666666666664</v>
      </c>
    </row>
    <row r="1322" spans="1:20" ht="43.75" x14ac:dyDescent="0.4">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9">
        <f t="shared" si="120"/>
        <v>5.0299999999999997E-3</v>
      </c>
      <c r="P1322">
        <f t="shared" si="121"/>
        <v>167.66666666666666</v>
      </c>
      <c r="Q1322" t="str">
        <f t="shared" si="122"/>
        <v>technology</v>
      </c>
      <c r="R1322" t="str">
        <f t="shared" si="125"/>
        <v>wearables</v>
      </c>
      <c r="S1322" s="10">
        <f t="shared" si="123"/>
        <v>42705.690347222218</v>
      </c>
      <c r="T1322" s="10">
        <f t="shared" si="124"/>
        <v>42734.958333333328</v>
      </c>
    </row>
    <row r="1323" spans="1:20" ht="58.3" x14ac:dyDescent="0.4">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9">
        <f t="shared" si="120"/>
        <v>1.3028138528138528E-2</v>
      </c>
      <c r="P1323">
        <f t="shared" si="121"/>
        <v>859.85714285714289</v>
      </c>
      <c r="Q1323" t="str">
        <f t="shared" si="122"/>
        <v>technology</v>
      </c>
      <c r="R1323" t="str">
        <f t="shared" si="125"/>
        <v>wearables</v>
      </c>
      <c r="S1323" s="10">
        <f t="shared" si="123"/>
        <v>42697.74927083333</v>
      </c>
      <c r="T1323" s="10">
        <f t="shared" si="124"/>
        <v>42727.74927083333</v>
      </c>
    </row>
    <row r="1324" spans="1:20" ht="43.75" x14ac:dyDescent="0.4">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9">
        <f t="shared" si="120"/>
        <v>3.0285714285714286E-3</v>
      </c>
      <c r="P1324">
        <f t="shared" si="121"/>
        <v>26.5</v>
      </c>
      <c r="Q1324" t="str">
        <f t="shared" si="122"/>
        <v>technology</v>
      </c>
      <c r="R1324" t="str">
        <f t="shared" si="125"/>
        <v>wearables</v>
      </c>
      <c r="S1324" s="10">
        <f t="shared" si="123"/>
        <v>42115.656539351854</v>
      </c>
      <c r="T1324" s="10">
        <f t="shared" si="124"/>
        <v>42145.656539351854</v>
      </c>
    </row>
    <row r="1325" spans="1:20" ht="43.75" x14ac:dyDescent="0.4">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9">
        <f t="shared" si="120"/>
        <v>8.8800000000000004E-2</v>
      </c>
      <c r="P1325">
        <f t="shared" si="121"/>
        <v>30.272727272727273</v>
      </c>
      <c r="Q1325" t="str">
        <f t="shared" si="122"/>
        <v>technology</v>
      </c>
      <c r="R1325" t="str">
        <f t="shared" si="125"/>
        <v>wearables</v>
      </c>
      <c r="S1325" s="10">
        <f t="shared" si="123"/>
        <v>42451.698449074072</v>
      </c>
      <c r="T1325" s="10">
        <f t="shared" si="124"/>
        <v>42486.288194444445</v>
      </c>
    </row>
    <row r="1326" spans="1:20" ht="43.75" x14ac:dyDescent="0.4">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9">
        <f t="shared" si="120"/>
        <v>9.8400000000000001E-2</v>
      </c>
      <c r="P1326">
        <f t="shared" si="121"/>
        <v>54.666666666666664</v>
      </c>
      <c r="Q1326" t="str">
        <f t="shared" si="122"/>
        <v>technology</v>
      </c>
      <c r="R1326" t="str">
        <f t="shared" si="125"/>
        <v>wearables</v>
      </c>
      <c r="S1326" s="10">
        <f t="shared" si="123"/>
        <v>42626.633703703701</v>
      </c>
      <c r="T1326" s="10">
        <f t="shared" si="124"/>
        <v>42656.633703703701</v>
      </c>
    </row>
    <row r="1327" spans="1:20" ht="43.75" x14ac:dyDescent="0.4">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9">
        <f t="shared" si="120"/>
        <v>2.4299999999999999E-2</v>
      </c>
      <c r="P1327">
        <f t="shared" si="121"/>
        <v>60.75</v>
      </c>
      <c r="Q1327" t="str">
        <f t="shared" si="122"/>
        <v>technology</v>
      </c>
      <c r="R1327" t="str">
        <f t="shared" si="125"/>
        <v>wearables</v>
      </c>
      <c r="S1327" s="10">
        <f t="shared" si="123"/>
        <v>42704.086053240739</v>
      </c>
      <c r="T1327" s="10">
        <f t="shared" si="124"/>
        <v>42734.086053240739</v>
      </c>
    </row>
    <row r="1328" spans="1:20" ht="43.75" x14ac:dyDescent="0.4">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9">
        <f t="shared" si="120"/>
        <v>1.1299999999999999E-2</v>
      </c>
      <c r="P1328">
        <f t="shared" si="121"/>
        <v>102.72727272727273</v>
      </c>
      <c r="Q1328" t="str">
        <f t="shared" si="122"/>
        <v>technology</v>
      </c>
      <c r="R1328" t="str">
        <f t="shared" si="125"/>
        <v>wearables</v>
      </c>
      <c r="S1328" s="10">
        <f t="shared" si="123"/>
        <v>41974.791990740734</v>
      </c>
      <c r="T1328" s="10">
        <f t="shared" si="124"/>
        <v>42019.791990740734</v>
      </c>
    </row>
    <row r="1329" spans="1:20" ht="43.75" x14ac:dyDescent="0.4">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9">
        <f t="shared" si="120"/>
        <v>3.5520833333333335E-2</v>
      </c>
      <c r="P1329">
        <f t="shared" si="121"/>
        <v>41.585365853658537</v>
      </c>
      <c r="Q1329" t="str">
        <f t="shared" si="122"/>
        <v>technology</v>
      </c>
      <c r="R1329" t="str">
        <f t="shared" si="125"/>
        <v>wearables</v>
      </c>
      <c r="S1329" s="10">
        <f t="shared" si="123"/>
        <v>42123.678645833337</v>
      </c>
      <c r="T1329" s="10">
        <f t="shared" si="124"/>
        <v>42153.678645833337</v>
      </c>
    </row>
    <row r="1330" spans="1:20" ht="58.3" x14ac:dyDescent="0.4">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9">
        <f t="shared" si="120"/>
        <v>2.3306666666666667E-2</v>
      </c>
      <c r="P1330">
        <f t="shared" si="121"/>
        <v>116.53333333333333</v>
      </c>
      <c r="Q1330" t="str">
        <f t="shared" si="122"/>
        <v>technology</v>
      </c>
      <c r="R1330" t="str">
        <f t="shared" si="125"/>
        <v>wearables</v>
      </c>
      <c r="S1330" s="10">
        <f t="shared" si="123"/>
        <v>42612.642754629633</v>
      </c>
      <c r="T1330" s="10">
        <f t="shared" si="124"/>
        <v>42657.642754629633</v>
      </c>
    </row>
    <row r="1331" spans="1:20" ht="43.75" x14ac:dyDescent="0.4">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9">
        <f t="shared" si="120"/>
        <v>8.1600000000000006E-3</v>
      </c>
      <c r="P1331">
        <f t="shared" si="121"/>
        <v>45.333333333333336</v>
      </c>
      <c r="Q1331" t="str">
        <f t="shared" si="122"/>
        <v>technology</v>
      </c>
      <c r="R1331" t="str">
        <f t="shared" si="125"/>
        <v>wearables</v>
      </c>
      <c r="S1331" s="10">
        <f t="shared" si="123"/>
        <v>41935.221585648149</v>
      </c>
      <c r="T1331" s="10">
        <f t="shared" si="124"/>
        <v>41975.263252314813</v>
      </c>
    </row>
    <row r="1332" spans="1:20" ht="43.75" x14ac:dyDescent="0.4">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9">
        <f t="shared" si="120"/>
        <v>0.22494285714285714</v>
      </c>
      <c r="P1332">
        <f t="shared" si="121"/>
        <v>157.46</v>
      </c>
      <c r="Q1332" t="str">
        <f t="shared" si="122"/>
        <v>technology</v>
      </c>
      <c r="R1332" t="str">
        <f t="shared" si="125"/>
        <v>wearables</v>
      </c>
      <c r="S1332" s="10">
        <f t="shared" si="123"/>
        <v>42522.276724537034</v>
      </c>
      <c r="T1332" s="10">
        <f t="shared" si="124"/>
        <v>42553.166666666672</v>
      </c>
    </row>
    <row r="1333" spans="1:20" ht="43.75" x14ac:dyDescent="0.4">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9">
        <f t="shared" si="120"/>
        <v>1.3668E-2</v>
      </c>
      <c r="P1333">
        <f t="shared" si="121"/>
        <v>100.5</v>
      </c>
      <c r="Q1333" t="str">
        <f t="shared" si="122"/>
        <v>technology</v>
      </c>
      <c r="R1333" t="str">
        <f t="shared" si="125"/>
        <v>wearables</v>
      </c>
      <c r="S1333" s="10">
        <f t="shared" si="123"/>
        <v>42569.50409722222</v>
      </c>
      <c r="T1333" s="10">
        <f t="shared" si="124"/>
        <v>42599.50409722222</v>
      </c>
    </row>
    <row r="1334" spans="1:20" ht="43.75" x14ac:dyDescent="0.4">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9">
        <f t="shared" si="120"/>
        <v>0</v>
      </c>
      <c r="P1334">
        <f t="shared" si="121"/>
        <v>0</v>
      </c>
      <c r="Q1334" t="str">
        <f t="shared" si="122"/>
        <v>technology</v>
      </c>
      <c r="R1334" t="str">
        <f t="shared" si="125"/>
        <v>wearables</v>
      </c>
      <c r="S1334" s="10">
        <f t="shared" si="123"/>
        <v>42732.060277777782</v>
      </c>
      <c r="T1334" s="10">
        <f t="shared" si="124"/>
        <v>42762.060277777782</v>
      </c>
    </row>
    <row r="1335" spans="1:20" ht="43.75" x14ac:dyDescent="0.4">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9">
        <f t="shared" si="120"/>
        <v>0</v>
      </c>
      <c r="P1335">
        <f t="shared" si="121"/>
        <v>0</v>
      </c>
      <c r="Q1335" t="str">
        <f t="shared" si="122"/>
        <v>technology</v>
      </c>
      <c r="R1335" t="str">
        <f t="shared" si="125"/>
        <v>wearables</v>
      </c>
      <c r="S1335" s="10">
        <f t="shared" si="123"/>
        <v>41806.106770833336</v>
      </c>
      <c r="T1335" s="10">
        <f t="shared" si="124"/>
        <v>41836.106770833336</v>
      </c>
    </row>
    <row r="1336" spans="1:20" ht="43.75" x14ac:dyDescent="0.4">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9">
        <f t="shared" si="120"/>
        <v>0.10754135338345865</v>
      </c>
      <c r="P1336">
        <f t="shared" si="121"/>
        <v>51.822463768115945</v>
      </c>
      <c r="Q1336" t="str">
        <f t="shared" si="122"/>
        <v>technology</v>
      </c>
      <c r="R1336" t="str">
        <f t="shared" si="125"/>
        <v>wearables</v>
      </c>
      <c r="S1336" s="10">
        <f t="shared" si="123"/>
        <v>42410.774155092593</v>
      </c>
      <c r="T1336" s="10">
        <f t="shared" si="124"/>
        <v>42440.774155092593</v>
      </c>
    </row>
    <row r="1337" spans="1:20" ht="43.75" x14ac:dyDescent="0.4">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9">
        <f t="shared" si="120"/>
        <v>0.1976</v>
      </c>
      <c r="P1337">
        <f t="shared" si="121"/>
        <v>308.75</v>
      </c>
      <c r="Q1337" t="str">
        <f t="shared" si="122"/>
        <v>technology</v>
      </c>
      <c r="R1337" t="str">
        <f t="shared" si="125"/>
        <v>wearables</v>
      </c>
      <c r="S1337" s="10">
        <f t="shared" si="123"/>
        <v>42313.936365740738</v>
      </c>
      <c r="T1337" s="10">
        <f t="shared" si="124"/>
        <v>42343.936365740738</v>
      </c>
    </row>
    <row r="1338" spans="1:20" ht="43.75" x14ac:dyDescent="0.4">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9">
        <f t="shared" si="120"/>
        <v>0.84946999999999995</v>
      </c>
      <c r="P1338">
        <f t="shared" si="121"/>
        <v>379.22767857142856</v>
      </c>
      <c r="Q1338" t="str">
        <f t="shared" si="122"/>
        <v>technology</v>
      </c>
      <c r="R1338" t="str">
        <f t="shared" si="125"/>
        <v>wearables</v>
      </c>
      <c r="S1338" s="10">
        <f t="shared" si="123"/>
        <v>41955.863750000004</v>
      </c>
      <c r="T1338" s="10">
        <f t="shared" si="124"/>
        <v>41990.863750000004</v>
      </c>
    </row>
    <row r="1339" spans="1:20" ht="43.75" x14ac:dyDescent="0.4">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9">
        <f t="shared" si="120"/>
        <v>0.49381999999999998</v>
      </c>
      <c r="P1339">
        <f t="shared" si="121"/>
        <v>176.36428571428573</v>
      </c>
      <c r="Q1339" t="str">
        <f t="shared" si="122"/>
        <v>technology</v>
      </c>
      <c r="R1339" t="str">
        <f t="shared" si="125"/>
        <v>wearables</v>
      </c>
      <c r="S1339" s="10">
        <f t="shared" si="123"/>
        <v>42767.577303240745</v>
      </c>
      <c r="T1339" s="10">
        <f t="shared" si="124"/>
        <v>42797.577303240745</v>
      </c>
    </row>
    <row r="1340" spans="1:20" ht="58.3" x14ac:dyDescent="0.4">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9">
        <f t="shared" si="120"/>
        <v>3.3033333333333331E-2</v>
      </c>
      <c r="P1340">
        <f t="shared" si="121"/>
        <v>66.066666666666663</v>
      </c>
      <c r="Q1340" t="str">
        <f t="shared" si="122"/>
        <v>technology</v>
      </c>
      <c r="R1340" t="str">
        <f t="shared" si="125"/>
        <v>wearables</v>
      </c>
      <c r="S1340" s="10">
        <f t="shared" si="123"/>
        <v>42188.803622685184</v>
      </c>
      <c r="T1340" s="10">
        <f t="shared" si="124"/>
        <v>42218.803622685184</v>
      </c>
    </row>
    <row r="1341" spans="1:20" ht="29.15" x14ac:dyDescent="0.4">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9">
        <f t="shared" si="120"/>
        <v>6.6339999999999996E-2</v>
      </c>
      <c r="P1341">
        <f t="shared" si="121"/>
        <v>89.648648648648646</v>
      </c>
      <c r="Q1341" t="str">
        <f t="shared" si="122"/>
        <v>technology</v>
      </c>
      <c r="R1341" t="str">
        <f t="shared" si="125"/>
        <v>wearables</v>
      </c>
      <c r="S1341" s="10">
        <f t="shared" si="123"/>
        <v>41936.647164351853</v>
      </c>
      <c r="T1341" s="10">
        <f t="shared" si="124"/>
        <v>41981.688831018517</v>
      </c>
    </row>
    <row r="1342" spans="1:20" ht="43.75" x14ac:dyDescent="0.4">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9">
        <f t="shared" si="120"/>
        <v>0</v>
      </c>
      <c r="P1342">
        <f t="shared" si="121"/>
        <v>0</v>
      </c>
      <c r="Q1342" t="str">
        <f t="shared" si="122"/>
        <v>technology</v>
      </c>
      <c r="R1342" t="str">
        <f t="shared" si="125"/>
        <v>wearables</v>
      </c>
      <c r="S1342" s="10">
        <f t="shared" si="123"/>
        <v>41836.595520833333</v>
      </c>
      <c r="T1342" s="10">
        <f t="shared" si="124"/>
        <v>41866.595520833333</v>
      </c>
    </row>
    <row r="1343" spans="1:20" ht="58.3" x14ac:dyDescent="0.4">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9">
        <f t="shared" si="120"/>
        <v>0.7036</v>
      </c>
      <c r="P1343">
        <f t="shared" si="121"/>
        <v>382.39130434782606</v>
      </c>
      <c r="Q1343" t="str">
        <f t="shared" si="122"/>
        <v>technology</v>
      </c>
      <c r="R1343" t="str">
        <f t="shared" si="125"/>
        <v>wearables</v>
      </c>
      <c r="S1343" s="10">
        <f t="shared" si="123"/>
        <v>42612.624039351853</v>
      </c>
      <c r="T1343" s="10">
        <f t="shared" si="124"/>
        <v>42644.624039351853</v>
      </c>
    </row>
    <row r="1344" spans="1:20" ht="43.75" x14ac:dyDescent="0.4">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9">
        <f t="shared" si="120"/>
        <v>2E-3</v>
      </c>
      <c r="P1344">
        <f t="shared" si="121"/>
        <v>100</v>
      </c>
      <c r="Q1344" t="str">
        <f t="shared" si="122"/>
        <v>technology</v>
      </c>
      <c r="R1344" t="str">
        <f t="shared" si="125"/>
        <v>wearables</v>
      </c>
      <c r="S1344" s="10">
        <f t="shared" si="123"/>
        <v>42172.816423611104</v>
      </c>
      <c r="T1344" s="10">
        <f t="shared" si="124"/>
        <v>42202.816423611104</v>
      </c>
    </row>
    <row r="1345" spans="1:20" ht="43.75" x14ac:dyDescent="0.4">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9">
        <f t="shared" si="120"/>
        <v>1.02298</v>
      </c>
      <c r="P1345">
        <f t="shared" si="121"/>
        <v>158.35603715170279</v>
      </c>
      <c r="Q1345" t="str">
        <f t="shared" si="122"/>
        <v>technology</v>
      </c>
      <c r="R1345" t="str">
        <f t="shared" si="125"/>
        <v>wearables</v>
      </c>
      <c r="S1345" s="10">
        <f t="shared" si="123"/>
        <v>42542.526423611111</v>
      </c>
      <c r="T1345" s="10">
        <f t="shared" si="124"/>
        <v>42601.165972222225</v>
      </c>
    </row>
    <row r="1346" spans="1:20" ht="43.75" x14ac:dyDescent="0.4">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9">
        <f t="shared" ref="O1346:O1409" si="126">E1346/D1346</f>
        <v>3.7773333333333334</v>
      </c>
      <c r="P1346">
        <f t="shared" ref="P1346:P1409" si="127">IFERROR(E1346/L1346,0)</f>
        <v>40.762589928057551</v>
      </c>
      <c r="Q1346" t="str">
        <f t="shared" ref="Q1346:Q1409" si="128">LEFT(N1346, FIND("/",N1346) - 1)</f>
        <v>publishing</v>
      </c>
      <c r="R1346" t="str">
        <f t="shared" si="125"/>
        <v>nonfiction</v>
      </c>
      <c r="S1346" s="10">
        <f t="shared" ref="S1346:S1409" si="129">(((J1346/60)/60)/24) + DATE(1970,1,1)</f>
        <v>42522.789803240739</v>
      </c>
      <c r="T1346" s="10">
        <f t="shared" ref="T1346:T1409" si="130">(((I1346/60)/60)/24) + DATE(1970,1,1)</f>
        <v>42551.789803240739</v>
      </c>
    </row>
    <row r="1347" spans="1:20" ht="43.75" x14ac:dyDescent="0.4">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9">
        <f t="shared" si="126"/>
        <v>1.25</v>
      </c>
      <c r="P1347">
        <f t="shared" si="127"/>
        <v>53.571428571428569</v>
      </c>
      <c r="Q1347" t="str">
        <f t="shared" si="128"/>
        <v>publishing</v>
      </c>
      <c r="R1347" t="str">
        <f t="shared" ref="R1347:R1410" si="131">RIGHT(N1347, LEN(N1347) - FIND("/",N1347))</f>
        <v>nonfiction</v>
      </c>
      <c r="S1347" s="10">
        <f t="shared" si="129"/>
        <v>41799.814340277779</v>
      </c>
      <c r="T1347" s="10">
        <f t="shared" si="130"/>
        <v>41834.814340277779</v>
      </c>
    </row>
    <row r="1348" spans="1:20" ht="43.75" x14ac:dyDescent="0.4">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9">
        <f t="shared" si="126"/>
        <v>1.473265306122449</v>
      </c>
      <c r="P1348">
        <f t="shared" si="127"/>
        <v>48.449664429530202</v>
      </c>
      <c r="Q1348" t="str">
        <f t="shared" si="128"/>
        <v>publishing</v>
      </c>
      <c r="R1348" t="str">
        <f t="shared" si="131"/>
        <v>nonfiction</v>
      </c>
      <c r="S1348" s="10">
        <f t="shared" si="129"/>
        <v>41422.075821759259</v>
      </c>
      <c r="T1348" s="10">
        <f t="shared" si="130"/>
        <v>41452.075821759259</v>
      </c>
    </row>
    <row r="1349" spans="1:20" ht="43.75" x14ac:dyDescent="0.4">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9">
        <f t="shared" si="126"/>
        <v>1.022</v>
      </c>
      <c r="P1349">
        <f t="shared" si="127"/>
        <v>82.41935483870968</v>
      </c>
      <c r="Q1349" t="str">
        <f t="shared" si="128"/>
        <v>publishing</v>
      </c>
      <c r="R1349" t="str">
        <f t="shared" si="131"/>
        <v>nonfiction</v>
      </c>
      <c r="S1349" s="10">
        <f t="shared" si="129"/>
        <v>42040.638020833328</v>
      </c>
      <c r="T1349" s="10">
        <f t="shared" si="130"/>
        <v>42070.638020833328</v>
      </c>
    </row>
    <row r="1350" spans="1:20" ht="43.75" x14ac:dyDescent="0.4">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9">
        <f t="shared" si="126"/>
        <v>1.018723404255319</v>
      </c>
      <c r="P1350">
        <f t="shared" si="127"/>
        <v>230.19230769230768</v>
      </c>
      <c r="Q1350" t="str">
        <f t="shared" si="128"/>
        <v>publishing</v>
      </c>
      <c r="R1350" t="str">
        <f t="shared" si="131"/>
        <v>nonfiction</v>
      </c>
      <c r="S1350" s="10">
        <f t="shared" si="129"/>
        <v>41963.506168981476</v>
      </c>
      <c r="T1350" s="10">
        <f t="shared" si="130"/>
        <v>41991.506168981476</v>
      </c>
    </row>
    <row r="1351" spans="1:20" ht="43.75" x14ac:dyDescent="0.4">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9">
        <f t="shared" si="126"/>
        <v>2.0419999999999998</v>
      </c>
      <c r="P1351">
        <f t="shared" si="127"/>
        <v>59.360465116279073</v>
      </c>
      <c r="Q1351" t="str">
        <f t="shared" si="128"/>
        <v>publishing</v>
      </c>
      <c r="R1351" t="str">
        <f t="shared" si="131"/>
        <v>nonfiction</v>
      </c>
      <c r="S1351" s="10">
        <f t="shared" si="129"/>
        <v>42317.33258101852</v>
      </c>
      <c r="T1351" s="10">
        <f t="shared" si="130"/>
        <v>42354.290972222225</v>
      </c>
    </row>
    <row r="1352" spans="1:20" ht="43.75" x14ac:dyDescent="0.4">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9">
        <f t="shared" si="126"/>
        <v>1.0405</v>
      </c>
      <c r="P1352">
        <f t="shared" si="127"/>
        <v>66.698717948717942</v>
      </c>
      <c r="Q1352" t="str">
        <f t="shared" si="128"/>
        <v>publishing</v>
      </c>
      <c r="R1352" t="str">
        <f t="shared" si="131"/>
        <v>nonfiction</v>
      </c>
      <c r="S1352" s="10">
        <f t="shared" si="129"/>
        <v>42334.013124999998</v>
      </c>
      <c r="T1352" s="10">
        <f t="shared" si="130"/>
        <v>42364.013124999998</v>
      </c>
    </row>
    <row r="1353" spans="1:20" ht="29.15" x14ac:dyDescent="0.4">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9">
        <f t="shared" si="126"/>
        <v>1.0126500000000001</v>
      </c>
      <c r="P1353">
        <f t="shared" si="127"/>
        <v>168.77500000000001</v>
      </c>
      <c r="Q1353" t="str">
        <f t="shared" si="128"/>
        <v>publishing</v>
      </c>
      <c r="R1353" t="str">
        <f t="shared" si="131"/>
        <v>nonfiction</v>
      </c>
      <c r="S1353" s="10">
        <f t="shared" si="129"/>
        <v>42382.74009259259</v>
      </c>
      <c r="T1353" s="10">
        <f t="shared" si="130"/>
        <v>42412.74009259259</v>
      </c>
    </row>
    <row r="1354" spans="1:20" ht="43.75" x14ac:dyDescent="0.4">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9">
        <f t="shared" si="126"/>
        <v>1.3613999999999999</v>
      </c>
      <c r="P1354">
        <f t="shared" si="127"/>
        <v>59.973568281938327</v>
      </c>
      <c r="Q1354" t="str">
        <f t="shared" si="128"/>
        <v>publishing</v>
      </c>
      <c r="R1354" t="str">
        <f t="shared" si="131"/>
        <v>nonfiction</v>
      </c>
      <c r="S1354" s="10">
        <f t="shared" si="129"/>
        <v>42200.578310185185</v>
      </c>
      <c r="T1354" s="10">
        <f t="shared" si="130"/>
        <v>42252.165972222225</v>
      </c>
    </row>
    <row r="1355" spans="1:20" ht="43.75" x14ac:dyDescent="0.4">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9">
        <f t="shared" si="126"/>
        <v>1.3360000000000001</v>
      </c>
      <c r="P1355">
        <f t="shared" si="127"/>
        <v>31.80952380952381</v>
      </c>
      <c r="Q1355" t="str">
        <f t="shared" si="128"/>
        <v>publishing</v>
      </c>
      <c r="R1355" t="str">
        <f t="shared" si="131"/>
        <v>nonfiction</v>
      </c>
      <c r="S1355" s="10">
        <f t="shared" si="129"/>
        <v>41309.11791666667</v>
      </c>
      <c r="T1355" s="10">
        <f t="shared" si="130"/>
        <v>41344</v>
      </c>
    </row>
    <row r="1356" spans="1:20" ht="43.75" x14ac:dyDescent="0.4">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9">
        <f t="shared" si="126"/>
        <v>1.3025</v>
      </c>
      <c r="P1356">
        <f t="shared" si="127"/>
        <v>24.421875</v>
      </c>
      <c r="Q1356" t="str">
        <f t="shared" si="128"/>
        <v>publishing</v>
      </c>
      <c r="R1356" t="str">
        <f t="shared" si="131"/>
        <v>nonfiction</v>
      </c>
      <c r="S1356" s="10">
        <f t="shared" si="129"/>
        <v>42502.807627314818</v>
      </c>
      <c r="T1356" s="10">
        <f t="shared" si="130"/>
        <v>42532.807627314818</v>
      </c>
    </row>
    <row r="1357" spans="1:20" ht="58.3" x14ac:dyDescent="0.4">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9">
        <f t="shared" si="126"/>
        <v>1.2267999999999999</v>
      </c>
      <c r="P1357">
        <f t="shared" si="127"/>
        <v>25.347107438016529</v>
      </c>
      <c r="Q1357" t="str">
        <f t="shared" si="128"/>
        <v>publishing</v>
      </c>
      <c r="R1357" t="str">
        <f t="shared" si="131"/>
        <v>nonfiction</v>
      </c>
      <c r="S1357" s="10">
        <f t="shared" si="129"/>
        <v>41213.254687499997</v>
      </c>
      <c r="T1357" s="10">
        <f t="shared" si="130"/>
        <v>41243.416666666664</v>
      </c>
    </row>
    <row r="1358" spans="1:20" ht="43.75" x14ac:dyDescent="0.4">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9">
        <f t="shared" si="126"/>
        <v>1.8281058823529412</v>
      </c>
      <c r="P1358">
        <f t="shared" si="127"/>
        <v>71.443218390804603</v>
      </c>
      <c r="Q1358" t="str">
        <f t="shared" si="128"/>
        <v>publishing</v>
      </c>
      <c r="R1358" t="str">
        <f t="shared" si="131"/>
        <v>nonfiction</v>
      </c>
      <c r="S1358" s="10">
        <f t="shared" si="129"/>
        <v>41430.038888888892</v>
      </c>
      <c r="T1358" s="10">
        <f t="shared" si="130"/>
        <v>41460.038888888892</v>
      </c>
    </row>
    <row r="1359" spans="1:20" ht="43.75" x14ac:dyDescent="0.4">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9">
        <f t="shared" si="126"/>
        <v>1.2529999999999999</v>
      </c>
      <c r="P1359">
        <f t="shared" si="127"/>
        <v>38.553846153846152</v>
      </c>
      <c r="Q1359" t="str">
        <f t="shared" si="128"/>
        <v>publishing</v>
      </c>
      <c r="R1359" t="str">
        <f t="shared" si="131"/>
        <v>nonfiction</v>
      </c>
      <c r="S1359" s="10">
        <f t="shared" si="129"/>
        <v>41304.962233796294</v>
      </c>
      <c r="T1359" s="10">
        <f t="shared" si="130"/>
        <v>41334.249305555553</v>
      </c>
    </row>
    <row r="1360" spans="1:20" ht="43.75" x14ac:dyDescent="0.4">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9">
        <f t="shared" si="126"/>
        <v>1.1166666666666667</v>
      </c>
      <c r="P1360">
        <f t="shared" si="127"/>
        <v>68.367346938775512</v>
      </c>
      <c r="Q1360" t="str">
        <f t="shared" si="128"/>
        <v>publishing</v>
      </c>
      <c r="R1360" t="str">
        <f t="shared" si="131"/>
        <v>nonfiction</v>
      </c>
      <c r="S1360" s="10">
        <f t="shared" si="129"/>
        <v>40689.570868055554</v>
      </c>
      <c r="T1360" s="10">
        <f t="shared" si="130"/>
        <v>40719.570868055554</v>
      </c>
    </row>
    <row r="1361" spans="1:20" ht="43.75" x14ac:dyDescent="0.4">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9">
        <f t="shared" si="126"/>
        <v>1.1575757575757575</v>
      </c>
      <c r="P1361">
        <f t="shared" si="127"/>
        <v>40.210526315789473</v>
      </c>
      <c r="Q1361" t="str">
        <f t="shared" si="128"/>
        <v>publishing</v>
      </c>
      <c r="R1361" t="str">
        <f t="shared" si="131"/>
        <v>nonfiction</v>
      </c>
      <c r="S1361" s="10">
        <f t="shared" si="129"/>
        <v>40668.814699074072</v>
      </c>
      <c r="T1361" s="10">
        <f t="shared" si="130"/>
        <v>40730.814699074072</v>
      </c>
    </row>
    <row r="1362" spans="1:20" ht="29.15" x14ac:dyDescent="0.4">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9">
        <f t="shared" si="126"/>
        <v>1.732</v>
      </c>
      <c r="P1362">
        <f t="shared" si="127"/>
        <v>32.074074074074076</v>
      </c>
      <c r="Q1362" t="str">
        <f t="shared" si="128"/>
        <v>publishing</v>
      </c>
      <c r="R1362" t="str">
        <f t="shared" si="131"/>
        <v>nonfiction</v>
      </c>
      <c r="S1362" s="10">
        <f t="shared" si="129"/>
        <v>41095.900694444441</v>
      </c>
      <c r="T1362" s="10">
        <f t="shared" si="130"/>
        <v>41123.900694444441</v>
      </c>
    </row>
    <row r="1363" spans="1:20" ht="43.75" x14ac:dyDescent="0.4">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9">
        <f t="shared" si="126"/>
        <v>1.2598333333333334</v>
      </c>
      <c r="P1363">
        <f t="shared" si="127"/>
        <v>28.632575757575758</v>
      </c>
      <c r="Q1363" t="str">
        <f t="shared" si="128"/>
        <v>publishing</v>
      </c>
      <c r="R1363" t="str">
        <f t="shared" si="131"/>
        <v>nonfiction</v>
      </c>
      <c r="S1363" s="10">
        <f t="shared" si="129"/>
        <v>41781.717268518521</v>
      </c>
      <c r="T1363" s="10">
        <f t="shared" si="130"/>
        <v>41811.717268518521</v>
      </c>
    </row>
    <row r="1364" spans="1:20" ht="43.75" x14ac:dyDescent="0.4">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9">
        <f t="shared" si="126"/>
        <v>1.091</v>
      </c>
      <c r="P1364">
        <f t="shared" si="127"/>
        <v>43.64</v>
      </c>
      <c r="Q1364" t="str">
        <f t="shared" si="128"/>
        <v>publishing</v>
      </c>
      <c r="R1364" t="str">
        <f t="shared" si="131"/>
        <v>nonfiction</v>
      </c>
      <c r="S1364" s="10">
        <f t="shared" si="129"/>
        <v>41464.934386574074</v>
      </c>
      <c r="T1364" s="10">
        <f t="shared" si="130"/>
        <v>41524.934386574074</v>
      </c>
    </row>
    <row r="1365" spans="1:20" ht="43.75" x14ac:dyDescent="0.4">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9">
        <f t="shared" si="126"/>
        <v>1</v>
      </c>
      <c r="P1365">
        <f t="shared" si="127"/>
        <v>40</v>
      </c>
      <c r="Q1365" t="str">
        <f t="shared" si="128"/>
        <v>publishing</v>
      </c>
      <c r="R1365" t="str">
        <f t="shared" si="131"/>
        <v>nonfiction</v>
      </c>
      <c r="S1365" s="10">
        <f t="shared" si="129"/>
        <v>42396.8440625</v>
      </c>
      <c r="T1365" s="10">
        <f t="shared" si="130"/>
        <v>42415.332638888889</v>
      </c>
    </row>
    <row r="1366" spans="1:20" ht="58.3" x14ac:dyDescent="0.4">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9">
        <f t="shared" si="126"/>
        <v>1.1864285714285714</v>
      </c>
      <c r="P1366">
        <f t="shared" si="127"/>
        <v>346.04166666666669</v>
      </c>
      <c r="Q1366" t="str">
        <f t="shared" si="128"/>
        <v>music</v>
      </c>
      <c r="R1366" t="str">
        <f t="shared" si="131"/>
        <v>rock</v>
      </c>
      <c r="S1366" s="10">
        <f t="shared" si="129"/>
        <v>41951.695671296293</v>
      </c>
      <c r="T1366" s="10">
        <f t="shared" si="130"/>
        <v>42011.6956712963</v>
      </c>
    </row>
    <row r="1367" spans="1:20" ht="43.75" x14ac:dyDescent="0.4">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9">
        <f t="shared" si="126"/>
        <v>1.0026666666666666</v>
      </c>
      <c r="P1367">
        <f t="shared" si="127"/>
        <v>81.739130434782609</v>
      </c>
      <c r="Q1367" t="str">
        <f t="shared" si="128"/>
        <v>music</v>
      </c>
      <c r="R1367" t="str">
        <f t="shared" si="131"/>
        <v>rock</v>
      </c>
      <c r="S1367" s="10">
        <f t="shared" si="129"/>
        <v>42049.733240740738</v>
      </c>
      <c r="T1367" s="10">
        <f t="shared" si="130"/>
        <v>42079.691574074073</v>
      </c>
    </row>
    <row r="1368" spans="1:20" x14ac:dyDescent="0.4">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9">
        <f t="shared" si="126"/>
        <v>1.2648920000000001</v>
      </c>
      <c r="P1368">
        <f t="shared" si="127"/>
        <v>64.535306122448986</v>
      </c>
      <c r="Q1368" t="str">
        <f t="shared" si="128"/>
        <v>music</v>
      </c>
      <c r="R1368" t="str">
        <f t="shared" si="131"/>
        <v>rock</v>
      </c>
      <c r="S1368" s="10">
        <f t="shared" si="129"/>
        <v>41924.996099537035</v>
      </c>
      <c r="T1368" s="10">
        <f t="shared" si="130"/>
        <v>41970.037766203706</v>
      </c>
    </row>
    <row r="1369" spans="1:20" ht="43.75" x14ac:dyDescent="0.4">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9">
        <f t="shared" si="126"/>
        <v>1.1426000000000001</v>
      </c>
      <c r="P1369">
        <f t="shared" si="127"/>
        <v>63.477777777777774</v>
      </c>
      <c r="Q1369" t="str">
        <f t="shared" si="128"/>
        <v>music</v>
      </c>
      <c r="R1369" t="str">
        <f t="shared" si="131"/>
        <v>rock</v>
      </c>
      <c r="S1369" s="10">
        <f t="shared" si="129"/>
        <v>42292.002893518518</v>
      </c>
      <c r="T1369" s="10">
        <f t="shared" si="130"/>
        <v>42322.044560185182</v>
      </c>
    </row>
    <row r="1370" spans="1:20" ht="43.75" x14ac:dyDescent="0.4">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9">
        <f t="shared" si="126"/>
        <v>1.107</v>
      </c>
      <c r="P1370">
        <f t="shared" si="127"/>
        <v>63.620689655172413</v>
      </c>
      <c r="Q1370" t="str">
        <f t="shared" si="128"/>
        <v>music</v>
      </c>
      <c r="R1370" t="str">
        <f t="shared" si="131"/>
        <v>rock</v>
      </c>
      <c r="S1370" s="10">
        <f t="shared" si="129"/>
        <v>42146.190902777773</v>
      </c>
      <c r="T1370" s="10">
        <f t="shared" si="130"/>
        <v>42170.190902777773</v>
      </c>
    </row>
    <row r="1371" spans="1:20" ht="43.75" x14ac:dyDescent="0.4">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9">
        <f t="shared" si="126"/>
        <v>1.0534805315203954</v>
      </c>
      <c r="P1371">
        <f t="shared" si="127"/>
        <v>83.967068965517228</v>
      </c>
      <c r="Q1371" t="str">
        <f t="shared" si="128"/>
        <v>music</v>
      </c>
      <c r="R1371" t="str">
        <f t="shared" si="131"/>
        <v>rock</v>
      </c>
      <c r="S1371" s="10">
        <f t="shared" si="129"/>
        <v>41710.594282407408</v>
      </c>
      <c r="T1371" s="10">
        <f t="shared" si="130"/>
        <v>41740.594282407408</v>
      </c>
    </row>
    <row r="1372" spans="1:20" ht="29.15" x14ac:dyDescent="0.4">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9">
        <f t="shared" si="126"/>
        <v>1.0366666666666666</v>
      </c>
      <c r="P1372">
        <f t="shared" si="127"/>
        <v>77.75</v>
      </c>
      <c r="Q1372" t="str">
        <f t="shared" si="128"/>
        <v>music</v>
      </c>
      <c r="R1372" t="str">
        <f t="shared" si="131"/>
        <v>rock</v>
      </c>
      <c r="S1372" s="10">
        <f t="shared" si="129"/>
        <v>41548.00335648148</v>
      </c>
      <c r="T1372" s="10">
        <f t="shared" si="130"/>
        <v>41563.00335648148</v>
      </c>
    </row>
    <row r="1373" spans="1:20" ht="43.75" x14ac:dyDescent="0.4">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9">
        <f t="shared" si="126"/>
        <v>1.0708672667523933</v>
      </c>
      <c r="P1373">
        <f t="shared" si="127"/>
        <v>107.07142857142857</v>
      </c>
      <c r="Q1373" t="str">
        <f t="shared" si="128"/>
        <v>music</v>
      </c>
      <c r="R1373" t="str">
        <f t="shared" si="131"/>
        <v>rock</v>
      </c>
      <c r="S1373" s="10">
        <f t="shared" si="129"/>
        <v>42101.758587962962</v>
      </c>
      <c r="T1373" s="10">
        <f t="shared" si="130"/>
        <v>42131.758587962962</v>
      </c>
    </row>
    <row r="1374" spans="1:20" x14ac:dyDescent="0.4">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9">
        <f t="shared" si="126"/>
        <v>1.24</v>
      </c>
      <c r="P1374">
        <f t="shared" si="127"/>
        <v>38.75</v>
      </c>
      <c r="Q1374" t="str">
        <f t="shared" si="128"/>
        <v>music</v>
      </c>
      <c r="R1374" t="str">
        <f t="shared" si="131"/>
        <v>rock</v>
      </c>
      <c r="S1374" s="10">
        <f t="shared" si="129"/>
        <v>41072.739953703705</v>
      </c>
      <c r="T1374" s="10">
        <f t="shared" si="130"/>
        <v>41102.739953703705</v>
      </c>
    </row>
    <row r="1375" spans="1:20" ht="29.15" x14ac:dyDescent="0.4">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9">
        <f t="shared" si="126"/>
        <v>1.0501</v>
      </c>
      <c r="P1375">
        <f t="shared" si="127"/>
        <v>201.94230769230768</v>
      </c>
      <c r="Q1375" t="str">
        <f t="shared" si="128"/>
        <v>music</v>
      </c>
      <c r="R1375" t="str">
        <f t="shared" si="131"/>
        <v>rock</v>
      </c>
      <c r="S1375" s="10">
        <f t="shared" si="129"/>
        <v>42704.95177083333</v>
      </c>
      <c r="T1375" s="10">
        <f t="shared" si="130"/>
        <v>42734.95177083333</v>
      </c>
    </row>
    <row r="1376" spans="1:20" ht="43.75" x14ac:dyDescent="0.4">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9">
        <f t="shared" si="126"/>
        <v>1.8946666666666667</v>
      </c>
      <c r="P1376">
        <f t="shared" si="127"/>
        <v>43.060606060606062</v>
      </c>
      <c r="Q1376" t="str">
        <f t="shared" si="128"/>
        <v>music</v>
      </c>
      <c r="R1376" t="str">
        <f t="shared" si="131"/>
        <v>rock</v>
      </c>
      <c r="S1376" s="10">
        <f t="shared" si="129"/>
        <v>42424.161898148144</v>
      </c>
      <c r="T1376" s="10">
        <f t="shared" si="130"/>
        <v>42454.12023148148</v>
      </c>
    </row>
    <row r="1377" spans="1:20" ht="58.3" x14ac:dyDescent="0.4">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9">
        <f t="shared" si="126"/>
        <v>1.7132499999999999</v>
      </c>
      <c r="P1377">
        <f t="shared" si="127"/>
        <v>62.871559633027523</v>
      </c>
      <c r="Q1377" t="str">
        <f t="shared" si="128"/>
        <v>music</v>
      </c>
      <c r="R1377" t="str">
        <f t="shared" si="131"/>
        <v>rock</v>
      </c>
      <c r="S1377" s="10">
        <f t="shared" si="129"/>
        <v>42720.066192129627</v>
      </c>
      <c r="T1377" s="10">
        <f t="shared" si="130"/>
        <v>42750.066192129627</v>
      </c>
    </row>
    <row r="1378" spans="1:20" ht="29.15" x14ac:dyDescent="0.4">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9">
        <f t="shared" si="126"/>
        <v>2.5248648648648651</v>
      </c>
      <c r="P1378">
        <f t="shared" si="127"/>
        <v>55.607142857142854</v>
      </c>
      <c r="Q1378" t="str">
        <f t="shared" si="128"/>
        <v>music</v>
      </c>
      <c r="R1378" t="str">
        <f t="shared" si="131"/>
        <v>rock</v>
      </c>
      <c r="S1378" s="10">
        <f t="shared" si="129"/>
        <v>42677.669050925921</v>
      </c>
      <c r="T1378" s="10">
        <f t="shared" si="130"/>
        <v>42707.710717592592</v>
      </c>
    </row>
    <row r="1379" spans="1:20" ht="43.75" x14ac:dyDescent="0.4">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9">
        <f t="shared" si="126"/>
        <v>1.1615384615384616</v>
      </c>
      <c r="P1379">
        <f t="shared" si="127"/>
        <v>48.70967741935484</v>
      </c>
      <c r="Q1379" t="str">
        <f t="shared" si="128"/>
        <v>music</v>
      </c>
      <c r="R1379" t="str">
        <f t="shared" si="131"/>
        <v>rock</v>
      </c>
      <c r="S1379" s="10">
        <f t="shared" si="129"/>
        <v>42747.219560185185</v>
      </c>
      <c r="T1379" s="10">
        <f t="shared" si="130"/>
        <v>42769.174305555556</v>
      </c>
    </row>
    <row r="1380" spans="1:20" x14ac:dyDescent="0.4">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9">
        <f t="shared" si="126"/>
        <v>2.0335000000000001</v>
      </c>
      <c r="P1380">
        <f t="shared" si="127"/>
        <v>30.578947368421051</v>
      </c>
      <c r="Q1380" t="str">
        <f t="shared" si="128"/>
        <v>music</v>
      </c>
      <c r="R1380" t="str">
        <f t="shared" si="131"/>
        <v>rock</v>
      </c>
      <c r="S1380" s="10">
        <f t="shared" si="129"/>
        <v>42568.759374999994</v>
      </c>
      <c r="T1380" s="10">
        <f t="shared" si="130"/>
        <v>42583.759374999994</v>
      </c>
    </row>
    <row r="1381" spans="1:20" ht="29.15" x14ac:dyDescent="0.4">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9">
        <f t="shared" si="126"/>
        <v>1.1160000000000001</v>
      </c>
      <c r="P1381">
        <f t="shared" si="127"/>
        <v>73.907284768211923</v>
      </c>
      <c r="Q1381" t="str">
        <f t="shared" si="128"/>
        <v>music</v>
      </c>
      <c r="R1381" t="str">
        <f t="shared" si="131"/>
        <v>rock</v>
      </c>
      <c r="S1381" s="10">
        <f t="shared" si="129"/>
        <v>42130.491620370376</v>
      </c>
      <c r="T1381" s="10">
        <f t="shared" si="130"/>
        <v>42160.491620370376</v>
      </c>
    </row>
    <row r="1382" spans="1:20" ht="43.75" x14ac:dyDescent="0.4">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9">
        <f t="shared" si="126"/>
        <v>4.24</v>
      </c>
      <c r="P1382">
        <f t="shared" si="127"/>
        <v>21.2</v>
      </c>
      <c r="Q1382" t="str">
        <f t="shared" si="128"/>
        <v>music</v>
      </c>
      <c r="R1382" t="str">
        <f t="shared" si="131"/>
        <v>rock</v>
      </c>
      <c r="S1382" s="10">
        <f t="shared" si="129"/>
        <v>42141.762800925921</v>
      </c>
      <c r="T1382" s="10">
        <f t="shared" si="130"/>
        <v>42164.083333333328</v>
      </c>
    </row>
    <row r="1383" spans="1:20" ht="58.3" x14ac:dyDescent="0.4">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9">
        <f t="shared" si="126"/>
        <v>1.071</v>
      </c>
      <c r="P1383">
        <f t="shared" si="127"/>
        <v>73.356164383561648</v>
      </c>
      <c r="Q1383" t="str">
        <f t="shared" si="128"/>
        <v>music</v>
      </c>
      <c r="R1383" t="str">
        <f t="shared" si="131"/>
        <v>rock</v>
      </c>
      <c r="S1383" s="10">
        <f t="shared" si="129"/>
        <v>42703.214409722219</v>
      </c>
      <c r="T1383" s="10">
        <f t="shared" si="130"/>
        <v>42733.214409722219</v>
      </c>
    </row>
    <row r="1384" spans="1:20" ht="43.75" x14ac:dyDescent="0.4">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9">
        <f t="shared" si="126"/>
        <v>1.043625</v>
      </c>
      <c r="P1384">
        <f t="shared" si="127"/>
        <v>56.412162162162161</v>
      </c>
      <c r="Q1384" t="str">
        <f t="shared" si="128"/>
        <v>music</v>
      </c>
      <c r="R1384" t="str">
        <f t="shared" si="131"/>
        <v>rock</v>
      </c>
      <c r="S1384" s="10">
        <f t="shared" si="129"/>
        <v>41370.800185185188</v>
      </c>
      <c r="T1384" s="10">
        <f t="shared" si="130"/>
        <v>41400.800185185188</v>
      </c>
    </row>
    <row r="1385" spans="1:20" ht="43.75" x14ac:dyDescent="0.4">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9">
        <f t="shared" si="126"/>
        <v>2.124090909090909</v>
      </c>
      <c r="P1385">
        <f t="shared" si="127"/>
        <v>50.247311827956992</v>
      </c>
      <c r="Q1385" t="str">
        <f t="shared" si="128"/>
        <v>music</v>
      </c>
      <c r="R1385" t="str">
        <f t="shared" si="131"/>
        <v>rock</v>
      </c>
      <c r="S1385" s="10">
        <f t="shared" si="129"/>
        <v>42707.074976851851</v>
      </c>
      <c r="T1385" s="10">
        <f t="shared" si="130"/>
        <v>42727.074976851851</v>
      </c>
    </row>
    <row r="1386" spans="1:20" ht="43.75" x14ac:dyDescent="0.4">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9">
        <f t="shared" si="126"/>
        <v>1.2408571428571429</v>
      </c>
      <c r="P1386">
        <f t="shared" si="127"/>
        <v>68.936507936507937</v>
      </c>
      <c r="Q1386" t="str">
        <f t="shared" si="128"/>
        <v>music</v>
      </c>
      <c r="R1386" t="str">
        <f t="shared" si="131"/>
        <v>rock</v>
      </c>
      <c r="S1386" s="10">
        <f t="shared" si="129"/>
        <v>42160.735208333332</v>
      </c>
      <c r="T1386" s="10">
        <f t="shared" si="130"/>
        <v>42190.735208333332</v>
      </c>
    </row>
    <row r="1387" spans="1:20" ht="43.75" x14ac:dyDescent="0.4">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9">
        <f t="shared" si="126"/>
        <v>1.10406125</v>
      </c>
      <c r="P1387">
        <f t="shared" si="127"/>
        <v>65.914104477611943</v>
      </c>
      <c r="Q1387" t="str">
        <f t="shared" si="128"/>
        <v>music</v>
      </c>
      <c r="R1387" t="str">
        <f t="shared" si="131"/>
        <v>rock</v>
      </c>
      <c r="S1387" s="10">
        <f t="shared" si="129"/>
        <v>42433.688900462963</v>
      </c>
      <c r="T1387" s="10">
        <f t="shared" si="130"/>
        <v>42489.507638888885</v>
      </c>
    </row>
    <row r="1388" spans="1:20" ht="29.15" x14ac:dyDescent="0.4">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9">
        <f t="shared" si="126"/>
        <v>2.1875</v>
      </c>
      <c r="P1388">
        <f t="shared" si="127"/>
        <v>62.5</v>
      </c>
      <c r="Q1388" t="str">
        <f t="shared" si="128"/>
        <v>music</v>
      </c>
      <c r="R1388" t="str">
        <f t="shared" si="131"/>
        <v>rock</v>
      </c>
      <c r="S1388" s="10">
        <f t="shared" si="129"/>
        <v>42184.646863425922</v>
      </c>
      <c r="T1388" s="10">
        <f t="shared" si="130"/>
        <v>42214.646863425922</v>
      </c>
    </row>
    <row r="1389" spans="1:20" ht="43.75" x14ac:dyDescent="0.4">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9">
        <f t="shared" si="126"/>
        <v>1.36625</v>
      </c>
      <c r="P1389">
        <f t="shared" si="127"/>
        <v>70.064102564102569</v>
      </c>
      <c r="Q1389" t="str">
        <f t="shared" si="128"/>
        <v>music</v>
      </c>
      <c r="R1389" t="str">
        <f t="shared" si="131"/>
        <v>rock</v>
      </c>
      <c r="S1389" s="10">
        <f t="shared" si="129"/>
        <v>42126.92123842593</v>
      </c>
      <c r="T1389" s="10">
        <f t="shared" si="130"/>
        <v>42158.1875</v>
      </c>
    </row>
    <row r="1390" spans="1:20" ht="43.75" x14ac:dyDescent="0.4">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9">
        <f t="shared" si="126"/>
        <v>1.348074</v>
      </c>
      <c r="P1390">
        <f t="shared" si="127"/>
        <v>60.181874999999998</v>
      </c>
      <c r="Q1390" t="str">
        <f t="shared" si="128"/>
        <v>music</v>
      </c>
      <c r="R1390" t="str">
        <f t="shared" si="131"/>
        <v>rock</v>
      </c>
      <c r="S1390" s="10">
        <f t="shared" si="129"/>
        <v>42634.614780092597</v>
      </c>
      <c r="T1390" s="10">
        <f t="shared" si="130"/>
        <v>42660.676388888889</v>
      </c>
    </row>
    <row r="1391" spans="1:20" ht="29.15" x14ac:dyDescent="0.4">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9">
        <f t="shared" si="126"/>
        <v>1.454</v>
      </c>
      <c r="P1391">
        <f t="shared" si="127"/>
        <v>21.382352941176471</v>
      </c>
      <c r="Q1391" t="str">
        <f t="shared" si="128"/>
        <v>music</v>
      </c>
      <c r="R1391" t="str">
        <f t="shared" si="131"/>
        <v>rock</v>
      </c>
      <c r="S1391" s="10">
        <f t="shared" si="129"/>
        <v>42565.480983796297</v>
      </c>
      <c r="T1391" s="10">
        <f t="shared" si="130"/>
        <v>42595.480983796297</v>
      </c>
    </row>
    <row r="1392" spans="1:20" ht="43.75" x14ac:dyDescent="0.4">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9">
        <f t="shared" si="126"/>
        <v>1.0910714285714285</v>
      </c>
      <c r="P1392">
        <f t="shared" si="127"/>
        <v>160.78947368421052</v>
      </c>
      <c r="Q1392" t="str">
        <f t="shared" si="128"/>
        <v>music</v>
      </c>
      <c r="R1392" t="str">
        <f t="shared" si="131"/>
        <v>rock</v>
      </c>
      <c r="S1392" s="10">
        <f t="shared" si="129"/>
        <v>42087.803310185183</v>
      </c>
      <c r="T1392" s="10">
        <f t="shared" si="130"/>
        <v>42121.716666666667</v>
      </c>
    </row>
    <row r="1393" spans="1:20" ht="43.75" x14ac:dyDescent="0.4">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9">
        <f t="shared" si="126"/>
        <v>1.1020000000000001</v>
      </c>
      <c r="P1393">
        <f t="shared" si="127"/>
        <v>42.384615384615387</v>
      </c>
      <c r="Q1393" t="str">
        <f t="shared" si="128"/>
        <v>music</v>
      </c>
      <c r="R1393" t="str">
        <f t="shared" si="131"/>
        <v>rock</v>
      </c>
      <c r="S1393" s="10">
        <f t="shared" si="129"/>
        <v>42193.650671296295</v>
      </c>
      <c r="T1393" s="10">
        <f t="shared" si="130"/>
        <v>42238.207638888889</v>
      </c>
    </row>
    <row r="1394" spans="1:20" ht="43.75" x14ac:dyDescent="0.4">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9">
        <f t="shared" si="126"/>
        <v>1.1364000000000001</v>
      </c>
      <c r="P1394">
        <f t="shared" si="127"/>
        <v>27.317307692307693</v>
      </c>
      <c r="Q1394" t="str">
        <f t="shared" si="128"/>
        <v>music</v>
      </c>
      <c r="R1394" t="str">
        <f t="shared" si="131"/>
        <v>rock</v>
      </c>
      <c r="S1394" s="10">
        <f t="shared" si="129"/>
        <v>42401.154930555553</v>
      </c>
      <c r="T1394" s="10">
        <f t="shared" si="130"/>
        <v>42432.154930555553</v>
      </c>
    </row>
    <row r="1395" spans="1:20" x14ac:dyDescent="0.4">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9">
        <f t="shared" si="126"/>
        <v>1.0235000000000001</v>
      </c>
      <c r="P1395">
        <f t="shared" si="127"/>
        <v>196.82692307692307</v>
      </c>
      <c r="Q1395" t="str">
        <f t="shared" si="128"/>
        <v>music</v>
      </c>
      <c r="R1395" t="str">
        <f t="shared" si="131"/>
        <v>rock</v>
      </c>
      <c r="S1395" s="10">
        <f t="shared" si="129"/>
        <v>42553.681979166664</v>
      </c>
      <c r="T1395" s="10">
        <f t="shared" si="130"/>
        <v>42583.681979166664</v>
      </c>
    </row>
    <row r="1396" spans="1:20" ht="43.75" x14ac:dyDescent="0.4">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9">
        <f t="shared" si="126"/>
        <v>1.2213333333333334</v>
      </c>
      <c r="P1396">
        <f t="shared" si="127"/>
        <v>53.882352941176471</v>
      </c>
      <c r="Q1396" t="str">
        <f t="shared" si="128"/>
        <v>music</v>
      </c>
      <c r="R1396" t="str">
        <f t="shared" si="131"/>
        <v>rock</v>
      </c>
      <c r="S1396" s="10">
        <f t="shared" si="129"/>
        <v>42752.144976851851</v>
      </c>
      <c r="T1396" s="10">
        <f t="shared" si="130"/>
        <v>42795.125</v>
      </c>
    </row>
    <row r="1397" spans="1:20" x14ac:dyDescent="0.4">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9">
        <f t="shared" si="126"/>
        <v>1.1188571428571428</v>
      </c>
      <c r="P1397">
        <f t="shared" si="127"/>
        <v>47.756097560975611</v>
      </c>
      <c r="Q1397" t="str">
        <f t="shared" si="128"/>
        <v>music</v>
      </c>
      <c r="R1397" t="str">
        <f t="shared" si="131"/>
        <v>rock</v>
      </c>
      <c r="S1397" s="10">
        <f t="shared" si="129"/>
        <v>42719.90834490741</v>
      </c>
      <c r="T1397" s="10">
        <f t="shared" si="130"/>
        <v>42749.90834490741</v>
      </c>
    </row>
    <row r="1398" spans="1:20" ht="43.75" x14ac:dyDescent="0.4">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9">
        <f t="shared" si="126"/>
        <v>1.073</v>
      </c>
      <c r="P1398">
        <f t="shared" si="127"/>
        <v>88.191780821917803</v>
      </c>
      <c r="Q1398" t="str">
        <f t="shared" si="128"/>
        <v>music</v>
      </c>
      <c r="R1398" t="str">
        <f t="shared" si="131"/>
        <v>rock</v>
      </c>
      <c r="S1398" s="10">
        <f t="shared" si="129"/>
        <v>42018.99863425926</v>
      </c>
      <c r="T1398" s="10">
        <f t="shared" si="130"/>
        <v>42048.99863425926</v>
      </c>
    </row>
    <row r="1399" spans="1:20" ht="43.75" x14ac:dyDescent="0.4">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9">
        <f t="shared" si="126"/>
        <v>1.1385000000000001</v>
      </c>
      <c r="P1399">
        <f t="shared" si="127"/>
        <v>72.056962025316452</v>
      </c>
      <c r="Q1399" t="str">
        <f t="shared" si="128"/>
        <v>music</v>
      </c>
      <c r="R1399" t="str">
        <f t="shared" si="131"/>
        <v>rock</v>
      </c>
      <c r="S1399" s="10">
        <f t="shared" si="129"/>
        <v>42640.917939814812</v>
      </c>
      <c r="T1399" s="10">
        <f t="shared" si="130"/>
        <v>42670.888194444444</v>
      </c>
    </row>
    <row r="1400" spans="1:20" ht="43.75" x14ac:dyDescent="0.4">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9">
        <f t="shared" si="126"/>
        <v>1.0968181818181819</v>
      </c>
      <c r="P1400">
        <f t="shared" si="127"/>
        <v>74.246153846153845</v>
      </c>
      <c r="Q1400" t="str">
        <f t="shared" si="128"/>
        <v>music</v>
      </c>
      <c r="R1400" t="str">
        <f t="shared" si="131"/>
        <v>rock</v>
      </c>
      <c r="S1400" s="10">
        <f t="shared" si="129"/>
        <v>42526.874236111107</v>
      </c>
      <c r="T1400" s="10">
        <f t="shared" si="130"/>
        <v>42556.874236111107</v>
      </c>
    </row>
    <row r="1401" spans="1:20" ht="43.75" x14ac:dyDescent="0.4">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9">
        <f t="shared" si="126"/>
        <v>1.2614444444444444</v>
      </c>
      <c r="P1401">
        <f t="shared" si="127"/>
        <v>61.701086956521742</v>
      </c>
      <c r="Q1401" t="str">
        <f t="shared" si="128"/>
        <v>music</v>
      </c>
      <c r="R1401" t="str">
        <f t="shared" si="131"/>
        <v>rock</v>
      </c>
      <c r="S1401" s="10">
        <f t="shared" si="129"/>
        <v>41889.004317129627</v>
      </c>
      <c r="T1401" s="10">
        <f t="shared" si="130"/>
        <v>41919.004317129627</v>
      </c>
    </row>
    <row r="1402" spans="1:20" ht="43.75" x14ac:dyDescent="0.4">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9">
        <f t="shared" si="126"/>
        <v>1.6742857142857144</v>
      </c>
      <c r="P1402">
        <f t="shared" si="127"/>
        <v>17.235294117647058</v>
      </c>
      <c r="Q1402" t="str">
        <f t="shared" si="128"/>
        <v>music</v>
      </c>
      <c r="R1402" t="str">
        <f t="shared" si="131"/>
        <v>rock</v>
      </c>
      <c r="S1402" s="10">
        <f t="shared" si="129"/>
        <v>42498.341122685189</v>
      </c>
      <c r="T1402" s="10">
        <f t="shared" si="130"/>
        <v>42533.229166666672</v>
      </c>
    </row>
    <row r="1403" spans="1:20" ht="58.3" x14ac:dyDescent="0.4">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9">
        <f t="shared" si="126"/>
        <v>4.9652000000000003</v>
      </c>
      <c r="P1403">
        <f t="shared" si="127"/>
        <v>51.720833333333331</v>
      </c>
      <c r="Q1403" t="str">
        <f t="shared" si="128"/>
        <v>music</v>
      </c>
      <c r="R1403" t="str">
        <f t="shared" si="131"/>
        <v>rock</v>
      </c>
      <c r="S1403" s="10">
        <f t="shared" si="129"/>
        <v>41399.99622685185</v>
      </c>
      <c r="T1403" s="10">
        <f t="shared" si="130"/>
        <v>41420.99622685185</v>
      </c>
    </row>
    <row r="1404" spans="1:20" ht="43.75" x14ac:dyDescent="0.4">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9">
        <f t="shared" si="126"/>
        <v>1.0915999999999999</v>
      </c>
      <c r="P1404">
        <f t="shared" si="127"/>
        <v>24.150442477876105</v>
      </c>
      <c r="Q1404" t="str">
        <f t="shared" si="128"/>
        <v>music</v>
      </c>
      <c r="R1404" t="str">
        <f t="shared" si="131"/>
        <v>rock</v>
      </c>
      <c r="S1404" s="10">
        <f t="shared" si="129"/>
        <v>42065.053368055553</v>
      </c>
      <c r="T1404" s="10">
        <f t="shared" si="130"/>
        <v>42125.011701388896</v>
      </c>
    </row>
    <row r="1405" spans="1:20" ht="43.75" x14ac:dyDescent="0.4">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9">
        <f t="shared" si="126"/>
        <v>1.0257499999999999</v>
      </c>
      <c r="P1405">
        <f t="shared" si="127"/>
        <v>62.166666666666664</v>
      </c>
      <c r="Q1405" t="str">
        <f t="shared" si="128"/>
        <v>music</v>
      </c>
      <c r="R1405" t="str">
        <f t="shared" si="131"/>
        <v>rock</v>
      </c>
      <c r="S1405" s="10">
        <f t="shared" si="129"/>
        <v>41451.062905092593</v>
      </c>
      <c r="T1405" s="10">
        <f t="shared" si="130"/>
        <v>41481.062905092593</v>
      </c>
    </row>
    <row r="1406" spans="1:20" ht="43.75" x14ac:dyDescent="0.4">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9">
        <f t="shared" si="126"/>
        <v>1.6620689655172414E-2</v>
      </c>
      <c r="P1406">
        <f t="shared" si="127"/>
        <v>48.2</v>
      </c>
      <c r="Q1406" t="str">
        <f t="shared" si="128"/>
        <v>publishing</v>
      </c>
      <c r="R1406" t="str">
        <f t="shared" si="131"/>
        <v>translations</v>
      </c>
      <c r="S1406" s="10">
        <f t="shared" si="129"/>
        <v>42032.510243055556</v>
      </c>
      <c r="T1406" s="10">
        <f t="shared" si="130"/>
        <v>42057.510243055556</v>
      </c>
    </row>
    <row r="1407" spans="1:20" ht="29.15" x14ac:dyDescent="0.4">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9">
        <f t="shared" si="126"/>
        <v>4.1999999999999997E-3</v>
      </c>
      <c r="P1407">
        <f t="shared" si="127"/>
        <v>6.1764705882352944</v>
      </c>
      <c r="Q1407" t="str">
        <f t="shared" si="128"/>
        <v>publishing</v>
      </c>
      <c r="R1407" t="str">
        <f t="shared" si="131"/>
        <v>translations</v>
      </c>
      <c r="S1407" s="10">
        <f t="shared" si="129"/>
        <v>41941.680567129632</v>
      </c>
      <c r="T1407" s="10">
        <f t="shared" si="130"/>
        <v>41971.722233796296</v>
      </c>
    </row>
    <row r="1408" spans="1:20" x14ac:dyDescent="0.4">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9">
        <f t="shared" si="126"/>
        <v>1.25E-3</v>
      </c>
      <c r="P1408">
        <f t="shared" si="127"/>
        <v>5</v>
      </c>
      <c r="Q1408" t="str">
        <f t="shared" si="128"/>
        <v>publishing</v>
      </c>
      <c r="R1408" t="str">
        <f t="shared" si="131"/>
        <v>translations</v>
      </c>
      <c r="S1408" s="10">
        <f t="shared" si="129"/>
        <v>42297.432951388888</v>
      </c>
      <c r="T1408" s="10">
        <f t="shared" si="130"/>
        <v>42350.416666666672</v>
      </c>
    </row>
    <row r="1409" spans="1:20" ht="43.75" x14ac:dyDescent="0.4">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9">
        <f t="shared" si="126"/>
        <v>5.0000000000000001E-3</v>
      </c>
      <c r="P1409">
        <f t="shared" si="127"/>
        <v>7.5</v>
      </c>
      <c r="Q1409" t="str">
        <f t="shared" si="128"/>
        <v>publishing</v>
      </c>
      <c r="R1409" t="str">
        <f t="shared" si="131"/>
        <v>translations</v>
      </c>
      <c r="S1409" s="10">
        <f t="shared" si="129"/>
        <v>41838.536782407406</v>
      </c>
      <c r="T1409" s="10">
        <f t="shared" si="130"/>
        <v>41863.536782407406</v>
      </c>
    </row>
    <row r="1410" spans="1:20" ht="43.75" x14ac:dyDescent="0.4">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9">
        <f t="shared" ref="O1410:O1473" si="132">E1410/D1410</f>
        <v>7.1999999999999995E-2</v>
      </c>
      <c r="P1410">
        <f t="shared" ref="P1410:P1473" si="133">IFERROR(E1410/L1410,0)</f>
        <v>12</v>
      </c>
      <c r="Q1410" t="str">
        <f t="shared" ref="Q1410:Q1473" si="134">LEFT(N1410, FIND("/",N1410) - 1)</f>
        <v>publishing</v>
      </c>
      <c r="R1410" t="str">
        <f t="shared" si="131"/>
        <v>translations</v>
      </c>
      <c r="S1410" s="10">
        <f t="shared" ref="S1410:S1473" si="135">(((J1410/60)/60)/24) + DATE(1970,1,1)</f>
        <v>42291.872175925921</v>
      </c>
      <c r="T1410" s="10">
        <f t="shared" ref="T1410:T1473" si="136">(((I1410/60)/60)/24) + DATE(1970,1,1)</f>
        <v>42321.913842592592</v>
      </c>
    </row>
    <row r="1411" spans="1:20" ht="43.75" x14ac:dyDescent="0.4">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9">
        <f t="shared" si="132"/>
        <v>0</v>
      </c>
      <c r="P1411">
        <f t="shared" si="133"/>
        <v>0</v>
      </c>
      <c r="Q1411" t="str">
        <f t="shared" si="134"/>
        <v>publishing</v>
      </c>
      <c r="R1411" t="str">
        <f t="shared" ref="R1411:R1474" si="137">RIGHT(N1411, LEN(N1411) - FIND("/",N1411))</f>
        <v>translations</v>
      </c>
      <c r="S1411" s="10">
        <f t="shared" si="135"/>
        <v>41945.133506944447</v>
      </c>
      <c r="T1411" s="10">
        <f t="shared" si="136"/>
        <v>42005.175173611111</v>
      </c>
    </row>
    <row r="1412" spans="1:20" ht="43.75" x14ac:dyDescent="0.4">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9">
        <f t="shared" si="132"/>
        <v>1.6666666666666666E-4</v>
      </c>
      <c r="P1412">
        <f t="shared" si="133"/>
        <v>1</v>
      </c>
      <c r="Q1412" t="str">
        <f t="shared" si="134"/>
        <v>publishing</v>
      </c>
      <c r="R1412" t="str">
        <f t="shared" si="137"/>
        <v>translations</v>
      </c>
      <c r="S1412" s="10">
        <f t="shared" si="135"/>
        <v>42479.318518518514</v>
      </c>
      <c r="T1412" s="10">
        <f t="shared" si="136"/>
        <v>42524.318518518514</v>
      </c>
    </row>
    <row r="1413" spans="1:20" ht="58.3" x14ac:dyDescent="0.4">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9">
        <f t="shared" si="132"/>
        <v>2.3333333333333335E-3</v>
      </c>
      <c r="P1413">
        <f t="shared" si="133"/>
        <v>2.3333333333333335</v>
      </c>
      <c r="Q1413" t="str">
        <f t="shared" si="134"/>
        <v>publishing</v>
      </c>
      <c r="R1413" t="str">
        <f t="shared" si="137"/>
        <v>translations</v>
      </c>
      <c r="S1413" s="10">
        <f t="shared" si="135"/>
        <v>42013.059027777781</v>
      </c>
      <c r="T1413" s="10">
        <f t="shared" si="136"/>
        <v>42041.059027777781</v>
      </c>
    </row>
    <row r="1414" spans="1:20" ht="29.15" x14ac:dyDescent="0.4">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9">
        <f t="shared" si="132"/>
        <v>4.5714285714285714E-2</v>
      </c>
      <c r="P1414">
        <f t="shared" si="133"/>
        <v>24.615384615384617</v>
      </c>
      <c r="Q1414" t="str">
        <f t="shared" si="134"/>
        <v>publishing</v>
      </c>
      <c r="R1414" t="str">
        <f t="shared" si="137"/>
        <v>translations</v>
      </c>
      <c r="S1414" s="10">
        <f t="shared" si="135"/>
        <v>41947.063645833332</v>
      </c>
      <c r="T1414" s="10">
        <f t="shared" si="136"/>
        <v>41977.063645833332</v>
      </c>
    </row>
    <row r="1415" spans="1:20" ht="58.3" x14ac:dyDescent="0.4">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9">
        <f t="shared" si="132"/>
        <v>0.05</v>
      </c>
      <c r="P1415">
        <f t="shared" si="133"/>
        <v>100</v>
      </c>
      <c r="Q1415" t="str">
        <f t="shared" si="134"/>
        <v>publishing</v>
      </c>
      <c r="R1415" t="str">
        <f t="shared" si="137"/>
        <v>translations</v>
      </c>
      <c r="S1415" s="10">
        <f t="shared" si="135"/>
        <v>42360.437152777777</v>
      </c>
      <c r="T1415" s="10">
        <f t="shared" si="136"/>
        <v>42420.437152777777</v>
      </c>
    </row>
    <row r="1416" spans="1:20" ht="43.75" x14ac:dyDescent="0.4">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9">
        <f t="shared" si="132"/>
        <v>2E-3</v>
      </c>
      <c r="P1416">
        <f t="shared" si="133"/>
        <v>1</v>
      </c>
      <c r="Q1416" t="str">
        <f t="shared" si="134"/>
        <v>publishing</v>
      </c>
      <c r="R1416" t="str">
        <f t="shared" si="137"/>
        <v>translations</v>
      </c>
      <c r="S1416" s="10">
        <f t="shared" si="135"/>
        <v>42708.25309027778</v>
      </c>
      <c r="T1416" s="10">
        <f t="shared" si="136"/>
        <v>42738.25309027778</v>
      </c>
    </row>
    <row r="1417" spans="1:20" ht="43.75" x14ac:dyDescent="0.4">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9">
        <f t="shared" si="132"/>
        <v>0.18181818181818182</v>
      </c>
      <c r="P1417">
        <f t="shared" si="133"/>
        <v>88.888888888888886</v>
      </c>
      <c r="Q1417" t="str">
        <f t="shared" si="134"/>
        <v>publishing</v>
      </c>
      <c r="R1417" t="str">
        <f t="shared" si="137"/>
        <v>translations</v>
      </c>
      <c r="S1417" s="10">
        <f t="shared" si="135"/>
        <v>42192.675821759258</v>
      </c>
      <c r="T1417" s="10">
        <f t="shared" si="136"/>
        <v>42232.675821759258</v>
      </c>
    </row>
    <row r="1418" spans="1:20" ht="43.75" x14ac:dyDescent="0.4">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9">
        <f t="shared" si="132"/>
        <v>0</v>
      </c>
      <c r="P1418">
        <f t="shared" si="133"/>
        <v>0</v>
      </c>
      <c r="Q1418" t="str">
        <f t="shared" si="134"/>
        <v>publishing</v>
      </c>
      <c r="R1418" t="str">
        <f t="shared" si="137"/>
        <v>translations</v>
      </c>
      <c r="S1418" s="10">
        <f t="shared" si="135"/>
        <v>42299.926145833335</v>
      </c>
      <c r="T1418" s="10">
        <f t="shared" si="136"/>
        <v>42329.967812499999</v>
      </c>
    </row>
    <row r="1419" spans="1:20" ht="43.75" x14ac:dyDescent="0.4">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9">
        <f t="shared" si="132"/>
        <v>1.2222222222222223E-2</v>
      </c>
      <c r="P1419">
        <f t="shared" si="133"/>
        <v>27.5</v>
      </c>
      <c r="Q1419" t="str">
        <f t="shared" si="134"/>
        <v>publishing</v>
      </c>
      <c r="R1419" t="str">
        <f t="shared" si="137"/>
        <v>translations</v>
      </c>
      <c r="S1419" s="10">
        <f t="shared" si="135"/>
        <v>42232.15016203704</v>
      </c>
      <c r="T1419" s="10">
        <f t="shared" si="136"/>
        <v>42262.465972222228</v>
      </c>
    </row>
    <row r="1420" spans="1:20" ht="58.3" x14ac:dyDescent="0.4">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9">
        <f t="shared" si="132"/>
        <v>2E-3</v>
      </c>
      <c r="P1420">
        <f t="shared" si="133"/>
        <v>6</v>
      </c>
      <c r="Q1420" t="str">
        <f t="shared" si="134"/>
        <v>publishing</v>
      </c>
      <c r="R1420" t="str">
        <f t="shared" si="137"/>
        <v>translations</v>
      </c>
      <c r="S1420" s="10">
        <f t="shared" si="135"/>
        <v>42395.456412037034</v>
      </c>
      <c r="T1420" s="10">
        <f t="shared" si="136"/>
        <v>42425.456412037034</v>
      </c>
    </row>
    <row r="1421" spans="1:20" ht="58.3" x14ac:dyDescent="0.4">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9">
        <f t="shared" si="132"/>
        <v>7.0634920634920634E-2</v>
      </c>
      <c r="P1421">
        <f t="shared" si="133"/>
        <v>44.5</v>
      </c>
      <c r="Q1421" t="str">
        <f t="shared" si="134"/>
        <v>publishing</v>
      </c>
      <c r="R1421" t="str">
        <f t="shared" si="137"/>
        <v>translations</v>
      </c>
      <c r="S1421" s="10">
        <f t="shared" si="135"/>
        <v>42622.456238425926</v>
      </c>
      <c r="T1421" s="10">
        <f t="shared" si="136"/>
        <v>42652.456238425926</v>
      </c>
    </row>
    <row r="1422" spans="1:20" ht="29.15" x14ac:dyDescent="0.4">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9">
        <f t="shared" si="132"/>
        <v>2.7272727272727271E-2</v>
      </c>
      <c r="P1422">
        <f t="shared" si="133"/>
        <v>1</v>
      </c>
      <c r="Q1422" t="str">
        <f t="shared" si="134"/>
        <v>publishing</v>
      </c>
      <c r="R1422" t="str">
        <f t="shared" si="137"/>
        <v>translations</v>
      </c>
      <c r="S1422" s="10">
        <f t="shared" si="135"/>
        <v>42524.667662037042</v>
      </c>
      <c r="T1422" s="10">
        <f t="shared" si="136"/>
        <v>42549.667662037042</v>
      </c>
    </row>
    <row r="1423" spans="1:20" ht="58.3" x14ac:dyDescent="0.4">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9">
        <f t="shared" si="132"/>
        <v>1E-3</v>
      </c>
      <c r="P1423">
        <f t="shared" si="133"/>
        <v>100</v>
      </c>
      <c r="Q1423" t="str">
        <f t="shared" si="134"/>
        <v>publishing</v>
      </c>
      <c r="R1423" t="str">
        <f t="shared" si="137"/>
        <v>translations</v>
      </c>
      <c r="S1423" s="10">
        <f t="shared" si="135"/>
        <v>42013.915613425925</v>
      </c>
      <c r="T1423" s="10">
        <f t="shared" si="136"/>
        <v>42043.915613425925</v>
      </c>
    </row>
    <row r="1424" spans="1:20" ht="43.75" x14ac:dyDescent="0.4">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9">
        <f t="shared" si="132"/>
        <v>1.0399999999999999E-3</v>
      </c>
      <c r="P1424">
        <f t="shared" si="133"/>
        <v>13</v>
      </c>
      <c r="Q1424" t="str">
        <f t="shared" si="134"/>
        <v>publishing</v>
      </c>
      <c r="R1424" t="str">
        <f t="shared" si="137"/>
        <v>translations</v>
      </c>
      <c r="S1424" s="10">
        <f t="shared" si="135"/>
        <v>42604.239629629628</v>
      </c>
      <c r="T1424" s="10">
        <f t="shared" si="136"/>
        <v>42634.239629629628</v>
      </c>
    </row>
    <row r="1425" spans="1:20" ht="43.75" x14ac:dyDescent="0.4">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9">
        <f t="shared" si="132"/>
        <v>3.3333333333333335E-3</v>
      </c>
      <c r="P1425">
        <f t="shared" si="133"/>
        <v>100</v>
      </c>
      <c r="Q1425" t="str">
        <f t="shared" si="134"/>
        <v>publishing</v>
      </c>
      <c r="R1425" t="str">
        <f t="shared" si="137"/>
        <v>translations</v>
      </c>
      <c r="S1425" s="10">
        <f t="shared" si="135"/>
        <v>42340.360312500001</v>
      </c>
      <c r="T1425" s="10">
        <f t="shared" si="136"/>
        <v>42370.360312500001</v>
      </c>
    </row>
    <row r="1426" spans="1:20" ht="43.75" x14ac:dyDescent="0.4">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9">
        <f t="shared" si="132"/>
        <v>0.2036</v>
      </c>
      <c r="P1426">
        <f t="shared" si="133"/>
        <v>109.07142857142857</v>
      </c>
      <c r="Q1426" t="str">
        <f t="shared" si="134"/>
        <v>publishing</v>
      </c>
      <c r="R1426" t="str">
        <f t="shared" si="137"/>
        <v>translations</v>
      </c>
      <c r="S1426" s="10">
        <f t="shared" si="135"/>
        <v>42676.717615740738</v>
      </c>
      <c r="T1426" s="10">
        <f t="shared" si="136"/>
        <v>42689.759282407409</v>
      </c>
    </row>
    <row r="1427" spans="1:20" ht="43.75" x14ac:dyDescent="0.4">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9">
        <f t="shared" si="132"/>
        <v>0</v>
      </c>
      <c r="P1427">
        <f t="shared" si="133"/>
        <v>0</v>
      </c>
      <c r="Q1427" t="str">
        <f t="shared" si="134"/>
        <v>publishing</v>
      </c>
      <c r="R1427" t="str">
        <f t="shared" si="137"/>
        <v>translations</v>
      </c>
      <c r="S1427" s="10">
        <f t="shared" si="135"/>
        <v>42093.131469907406</v>
      </c>
      <c r="T1427" s="10">
        <f t="shared" si="136"/>
        <v>42123.131469907406</v>
      </c>
    </row>
    <row r="1428" spans="1:20" ht="43.75" x14ac:dyDescent="0.4">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9">
        <f t="shared" si="132"/>
        <v>0</v>
      </c>
      <c r="P1428">
        <f t="shared" si="133"/>
        <v>0</v>
      </c>
      <c r="Q1428" t="str">
        <f t="shared" si="134"/>
        <v>publishing</v>
      </c>
      <c r="R1428" t="str">
        <f t="shared" si="137"/>
        <v>translations</v>
      </c>
      <c r="S1428" s="10">
        <f t="shared" si="135"/>
        <v>42180.390277777777</v>
      </c>
      <c r="T1428" s="10">
        <f t="shared" si="136"/>
        <v>42240.390277777777</v>
      </c>
    </row>
    <row r="1429" spans="1:20" ht="58.3" x14ac:dyDescent="0.4">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9">
        <f t="shared" si="132"/>
        <v>8.3799999999999999E-2</v>
      </c>
      <c r="P1429">
        <f t="shared" si="133"/>
        <v>104.75</v>
      </c>
      <c r="Q1429" t="str">
        <f t="shared" si="134"/>
        <v>publishing</v>
      </c>
      <c r="R1429" t="str">
        <f t="shared" si="137"/>
        <v>translations</v>
      </c>
      <c r="S1429" s="10">
        <f t="shared" si="135"/>
        <v>42601.851678240739</v>
      </c>
      <c r="T1429" s="10">
        <f t="shared" si="136"/>
        <v>42631.851678240739</v>
      </c>
    </row>
    <row r="1430" spans="1:20" ht="43.75" x14ac:dyDescent="0.4">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9">
        <f t="shared" si="132"/>
        <v>4.4999999999999998E-2</v>
      </c>
      <c r="P1430">
        <f t="shared" si="133"/>
        <v>15</v>
      </c>
      <c r="Q1430" t="str">
        <f t="shared" si="134"/>
        <v>publishing</v>
      </c>
      <c r="R1430" t="str">
        <f t="shared" si="137"/>
        <v>translations</v>
      </c>
      <c r="S1430" s="10">
        <f t="shared" si="135"/>
        <v>42432.379826388889</v>
      </c>
      <c r="T1430" s="10">
        <f t="shared" si="136"/>
        <v>42462.338159722218</v>
      </c>
    </row>
    <row r="1431" spans="1:20" ht="43.75" x14ac:dyDescent="0.4">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9">
        <f t="shared" si="132"/>
        <v>0</v>
      </c>
      <c r="P1431">
        <f t="shared" si="133"/>
        <v>0</v>
      </c>
      <c r="Q1431" t="str">
        <f t="shared" si="134"/>
        <v>publishing</v>
      </c>
      <c r="R1431" t="str">
        <f t="shared" si="137"/>
        <v>translations</v>
      </c>
      <c r="S1431" s="10">
        <f t="shared" si="135"/>
        <v>42074.060671296291</v>
      </c>
      <c r="T1431" s="10">
        <f t="shared" si="136"/>
        <v>42104.060671296291</v>
      </c>
    </row>
    <row r="1432" spans="1:20" ht="43.75" x14ac:dyDescent="0.4">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9">
        <f t="shared" si="132"/>
        <v>8.0600000000000005E-2</v>
      </c>
      <c r="P1432">
        <f t="shared" si="133"/>
        <v>80.599999999999994</v>
      </c>
      <c r="Q1432" t="str">
        <f t="shared" si="134"/>
        <v>publishing</v>
      </c>
      <c r="R1432" t="str">
        <f t="shared" si="137"/>
        <v>translations</v>
      </c>
      <c r="S1432" s="10">
        <f t="shared" si="135"/>
        <v>41961.813518518517</v>
      </c>
      <c r="T1432" s="10">
        <f t="shared" si="136"/>
        <v>41992.813518518517</v>
      </c>
    </row>
    <row r="1433" spans="1:20" ht="58.3" x14ac:dyDescent="0.4">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9">
        <f t="shared" si="132"/>
        <v>0.31947058823529412</v>
      </c>
      <c r="P1433">
        <f t="shared" si="133"/>
        <v>115.55319148936171</v>
      </c>
      <c r="Q1433" t="str">
        <f t="shared" si="134"/>
        <v>publishing</v>
      </c>
      <c r="R1433" t="str">
        <f t="shared" si="137"/>
        <v>translations</v>
      </c>
      <c r="S1433" s="10">
        <f t="shared" si="135"/>
        <v>42304.210833333331</v>
      </c>
      <c r="T1433" s="10">
        <f t="shared" si="136"/>
        <v>42334.252500000002</v>
      </c>
    </row>
    <row r="1434" spans="1:20" ht="43.75" x14ac:dyDescent="0.4">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9">
        <f t="shared" si="132"/>
        <v>0</v>
      </c>
      <c r="P1434">
        <f t="shared" si="133"/>
        <v>0</v>
      </c>
      <c r="Q1434" t="str">
        <f t="shared" si="134"/>
        <v>publishing</v>
      </c>
      <c r="R1434" t="str">
        <f t="shared" si="137"/>
        <v>translations</v>
      </c>
      <c r="S1434" s="10">
        <f t="shared" si="135"/>
        <v>42175.780416666668</v>
      </c>
      <c r="T1434" s="10">
        <f t="shared" si="136"/>
        <v>42205.780416666668</v>
      </c>
    </row>
    <row r="1435" spans="1:20" ht="43.75" x14ac:dyDescent="0.4">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9">
        <f t="shared" si="132"/>
        <v>6.7083333333333328E-2</v>
      </c>
      <c r="P1435">
        <f t="shared" si="133"/>
        <v>80.5</v>
      </c>
      <c r="Q1435" t="str">
        <f t="shared" si="134"/>
        <v>publishing</v>
      </c>
      <c r="R1435" t="str">
        <f t="shared" si="137"/>
        <v>translations</v>
      </c>
      <c r="S1435" s="10">
        <f t="shared" si="135"/>
        <v>42673.625868055555</v>
      </c>
      <c r="T1435" s="10">
        <f t="shared" si="136"/>
        <v>42714.458333333328</v>
      </c>
    </row>
    <row r="1436" spans="1:20" ht="43.75" x14ac:dyDescent="0.4">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9">
        <f t="shared" si="132"/>
        <v>9.987804878048781E-2</v>
      </c>
      <c r="P1436">
        <f t="shared" si="133"/>
        <v>744.5454545454545</v>
      </c>
      <c r="Q1436" t="str">
        <f t="shared" si="134"/>
        <v>publishing</v>
      </c>
      <c r="R1436" t="str">
        <f t="shared" si="137"/>
        <v>translations</v>
      </c>
      <c r="S1436" s="10">
        <f t="shared" si="135"/>
        <v>42142.767106481479</v>
      </c>
      <c r="T1436" s="10">
        <f t="shared" si="136"/>
        <v>42163.625</v>
      </c>
    </row>
    <row r="1437" spans="1:20" ht="43.75" x14ac:dyDescent="0.4">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9">
        <f t="shared" si="132"/>
        <v>1E-3</v>
      </c>
      <c r="P1437">
        <f t="shared" si="133"/>
        <v>7.5</v>
      </c>
      <c r="Q1437" t="str">
        <f t="shared" si="134"/>
        <v>publishing</v>
      </c>
      <c r="R1437" t="str">
        <f t="shared" si="137"/>
        <v>translations</v>
      </c>
      <c r="S1437" s="10">
        <f t="shared" si="135"/>
        <v>42258.780324074076</v>
      </c>
      <c r="T1437" s="10">
        <f t="shared" si="136"/>
        <v>42288.780324074076</v>
      </c>
    </row>
    <row r="1438" spans="1:20" ht="43.75" x14ac:dyDescent="0.4">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9">
        <f t="shared" si="132"/>
        <v>7.7000000000000002E-3</v>
      </c>
      <c r="P1438">
        <f t="shared" si="133"/>
        <v>38.5</v>
      </c>
      <c r="Q1438" t="str">
        <f t="shared" si="134"/>
        <v>publishing</v>
      </c>
      <c r="R1438" t="str">
        <f t="shared" si="137"/>
        <v>translations</v>
      </c>
      <c r="S1438" s="10">
        <f t="shared" si="135"/>
        <v>42391.35019675926</v>
      </c>
      <c r="T1438" s="10">
        <f t="shared" si="136"/>
        <v>42421.35019675926</v>
      </c>
    </row>
    <row r="1439" spans="1:20" ht="58.3" x14ac:dyDescent="0.4">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9">
        <f t="shared" si="132"/>
        <v>0.26900000000000002</v>
      </c>
      <c r="P1439">
        <f t="shared" si="133"/>
        <v>36.68181818181818</v>
      </c>
      <c r="Q1439" t="str">
        <f t="shared" si="134"/>
        <v>publishing</v>
      </c>
      <c r="R1439" t="str">
        <f t="shared" si="137"/>
        <v>translations</v>
      </c>
      <c r="S1439" s="10">
        <f t="shared" si="135"/>
        <v>41796.531701388885</v>
      </c>
      <c r="T1439" s="10">
        <f t="shared" si="136"/>
        <v>41833.207638888889</v>
      </c>
    </row>
    <row r="1440" spans="1:20" ht="43.75" x14ac:dyDescent="0.4">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9">
        <f t="shared" si="132"/>
        <v>0.03</v>
      </c>
      <c r="P1440">
        <f t="shared" si="133"/>
        <v>75</v>
      </c>
      <c r="Q1440" t="str">
        <f t="shared" si="134"/>
        <v>publishing</v>
      </c>
      <c r="R1440" t="str">
        <f t="shared" si="137"/>
        <v>translations</v>
      </c>
      <c r="S1440" s="10">
        <f t="shared" si="135"/>
        <v>42457.871516203704</v>
      </c>
      <c r="T1440" s="10">
        <f t="shared" si="136"/>
        <v>42487.579861111109</v>
      </c>
    </row>
    <row r="1441" spans="1:20" ht="43.75" x14ac:dyDescent="0.4">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9">
        <f t="shared" si="132"/>
        <v>6.6055045871559637E-2</v>
      </c>
      <c r="P1441">
        <f t="shared" si="133"/>
        <v>30</v>
      </c>
      <c r="Q1441" t="str">
        <f t="shared" si="134"/>
        <v>publishing</v>
      </c>
      <c r="R1441" t="str">
        <f t="shared" si="137"/>
        <v>translations</v>
      </c>
      <c r="S1441" s="10">
        <f t="shared" si="135"/>
        <v>42040.829872685179</v>
      </c>
      <c r="T1441" s="10">
        <f t="shared" si="136"/>
        <v>42070.829872685179</v>
      </c>
    </row>
    <row r="1442" spans="1:20" ht="43.75" x14ac:dyDescent="0.4">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9">
        <f t="shared" si="132"/>
        <v>7.6923076923076926E-5</v>
      </c>
      <c r="P1442">
        <f t="shared" si="133"/>
        <v>1</v>
      </c>
      <c r="Q1442" t="str">
        <f t="shared" si="134"/>
        <v>publishing</v>
      </c>
      <c r="R1442" t="str">
        <f t="shared" si="137"/>
        <v>translations</v>
      </c>
      <c r="S1442" s="10">
        <f t="shared" si="135"/>
        <v>42486.748414351852</v>
      </c>
      <c r="T1442" s="10">
        <f t="shared" si="136"/>
        <v>42516.748414351852</v>
      </c>
    </row>
    <row r="1443" spans="1:20" ht="43.75" x14ac:dyDescent="0.4">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9">
        <f t="shared" si="132"/>
        <v>1.1222222222222222E-2</v>
      </c>
      <c r="P1443">
        <f t="shared" si="133"/>
        <v>673.33333333333337</v>
      </c>
      <c r="Q1443" t="str">
        <f t="shared" si="134"/>
        <v>publishing</v>
      </c>
      <c r="R1443" t="str">
        <f t="shared" si="137"/>
        <v>translations</v>
      </c>
      <c r="S1443" s="10">
        <f t="shared" si="135"/>
        <v>42198.765844907408</v>
      </c>
      <c r="T1443" s="10">
        <f t="shared" si="136"/>
        <v>42258.765844907408</v>
      </c>
    </row>
    <row r="1444" spans="1:20" ht="43.75" x14ac:dyDescent="0.4">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9">
        <f t="shared" si="132"/>
        <v>0</v>
      </c>
      <c r="P1444">
        <f t="shared" si="133"/>
        <v>0</v>
      </c>
      <c r="Q1444" t="str">
        <f t="shared" si="134"/>
        <v>publishing</v>
      </c>
      <c r="R1444" t="str">
        <f t="shared" si="137"/>
        <v>translations</v>
      </c>
      <c r="S1444" s="10">
        <f t="shared" si="135"/>
        <v>42485.64534722222</v>
      </c>
      <c r="T1444" s="10">
        <f t="shared" si="136"/>
        <v>42515.64534722222</v>
      </c>
    </row>
    <row r="1445" spans="1:20" ht="43.75" x14ac:dyDescent="0.4">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9">
        <f t="shared" si="132"/>
        <v>0</v>
      </c>
      <c r="P1445">
        <f t="shared" si="133"/>
        <v>0</v>
      </c>
      <c r="Q1445" t="str">
        <f t="shared" si="134"/>
        <v>publishing</v>
      </c>
      <c r="R1445" t="str">
        <f t="shared" si="137"/>
        <v>translations</v>
      </c>
      <c r="S1445" s="10">
        <f t="shared" si="135"/>
        <v>42707.926030092596</v>
      </c>
      <c r="T1445" s="10">
        <f t="shared" si="136"/>
        <v>42737.926030092596</v>
      </c>
    </row>
    <row r="1446" spans="1:20" ht="43.75" x14ac:dyDescent="0.4">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9">
        <f t="shared" si="132"/>
        <v>0</v>
      </c>
      <c r="P1446">
        <f t="shared" si="133"/>
        <v>0</v>
      </c>
      <c r="Q1446" t="str">
        <f t="shared" si="134"/>
        <v>publishing</v>
      </c>
      <c r="R1446" t="str">
        <f t="shared" si="137"/>
        <v>translations</v>
      </c>
      <c r="S1446" s="10">
        <f t="shared" si="135"/>
        <v>42199.873402777783</v>
      </c>
      <c r="T1446" s="10">
        <f t="shared" si="136"/>
        <v>42259.873402777783</v>
      </c>
    </row>
    <row r="1447" spans="1:20" ht="43.75" x14ac:dyDescent="0.4">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9">
        <f t="shared" si="132"/>
        <v>0</v>
      </c>
      <c r="P1447">
        <f t="shared" si="133"/>
        <v>0</v>
      </c>
      <c r="Q1447" t="str">
        <f t="shared" si="134"/>
        <v>publishing</v>
      </c>
      <c r="R1447" t="str">
        <f t="shared" si="137"/>
        <v>translations</v>
      </c>
      <c r="S1447" s="10">
        <f t="shared" si="135"/>
        <v>42139.542303240742</v>
      </c>
      <c r="T1447" s="10">
        <f t="shared" si="136"/>
        <v>42169.542303240742</v>
      </c>
    </row>
    <row r="1448" spans="1:20" ht="43.75" x14ac:dyDescent="0.4">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9">
        <f t="shared" si="132"/>
        <v>0</v>
      </c>
      <c r="P1448">
        <f t="shared" si="133"/>
        <v>0</v>
      </c>
      <c r="Q1448" t="str">
        <f t="shared" si="134"/>
        <v>publishing</v>
      </c>
      <c r="R1448" t="str">
        <f t="shared" si="137"/>
        <v>translations</v>
      </c>
      <c r="S1448" s="10">
        <f t="shared" si="135"/>
        <v>42461.447662037041</v>
      </c>
      <c r="T1448" s="10">
        <f t="shared" si="136"/>
        <v>42481.447662037041</v>
      </c>
    </row>
    <row r="1449" spans="1:20" ht="29.15" x14ac:dyDescent="0.4">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9">
        <f t="shared" si="132"/>
        <v>1.4999999999999999E-4</v>
      </c>
      <c r="P1449">
        <f t="shared" si="133"/>
        <v>25</v>
      </c>
      <c r="Q1449" t="str">
        <f t="shared" si="134"/>
        <v>publishing</v>
      </c>
      <c r="R1449" t="str">
        <f t="shared" si="137"/>
        <v>translations</v>
      </c>
      <c r="S1449" s="10">
        <f t="shared" si="135"/>
        <v>42529.730717592596</v>
      </c>
      <c r="T1449" s="10">
        <f t="shared" si="136"/>
        <v>42559.730717592596</v>
      </c>
    </row>
    <row r="1450" spans="1:20" ht="58.3" x14ac:dyDescent="0.4">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9">
        <f t="shared" si="132"/>
        <v>0</v>
      </c>
      <c r="P1450">
        <f t="shared" si="133"/>
        <v>0</v>
      </c>
      <c r="Q1450" t="str">
        <f t="shared" si="134"/>
        <v>publishing</v>
      </c>
      <c r="R1450" t="str">
        <f t="shared" si="137"/>
        <v>translations</v>
      </c>
      <c r="S1450" s="10">
        <f t="shared" si="135"/>
        <v>42115.936550925922</v>
      </c>
      <c r="T1450" s="10">
        <f t="shared" si="136"/>
        <v>42146.225694444445</v>
      </c>
    </row>
    <row r="1451" spans="1:20" ht="43.75" x14ac:dyDescent="0.4">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9">
        <f t="shared" si="132"/>
        <v>0</v>
      </c>
      <c r="P1451">
        <f t="shared" si="133"/>
        <v>0</v>
      </c>
      <c r="Q1451" t="str">
        <f t="shared" si="134"/>
        <v>publishing</v>
      </c>
      <c r="R1451" t="str">
        <f t="shared" si="137"/>
        <v>translations</v>
      </c>
      <c r="S1451" s="10">
        <f t="shared" si="135"/>
        <v>42086.811400462961</v>
      </c>
      <c r="T1451" s="10">
        <f t="shared" si="136"/>
        <v>42134.811400462961</v>
      </c>
    </row>
    <row r="1452" spans="1:20" ht="58.3" x14ac:dyDescent="0.4">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9">
        <f t="shared" si="132"/>
        <v>1.0000000000000001E-5</v>
      </c>
      <c r="P1452">
        <f t="shared" si="133"/>
        <v>1</v>
      </c>
      <c r="Q1452" t="str">
        <f t="shared" si="134"/>
        <v>publishing</v>
      </c>
      <c r="R1452" t="str">
        <f t="shared" si="137"/>
        <v>translations</v>
      </c>
      <c r="S1452" s="10">
        <f t="shared" si="135"/>
        <v>42390.171261574069</v>
      </c>
      <c r="T1452" s="10">
        <f t="shared" si="136"/>
        <v>42420.171261574069</v>
      </c>
    </row>
    <row r="1453" spans="1:20" ht="43.75" x14ac:dyDescent="0.4">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9">
        <f t="shared" si="132"/>
        <v>1.0554089709762533E-4</v>
      </c>
      <c r="P1453">
        <f t="shared" si="133"/>
        <v>1</v>
      </c>
      <c r="Q1453" t="str">
        <f t="shared" si="134"/>
        <v>publishing</v>
      </c>
      <c r="R1453" t="str">
        <f t="shared" si="137"/>
        <v>translations</v>
      </c>
      <c r="S1453" s="10">
        <f t="shared" si="135"/>
        <v>41931.959016203706</v>
      </c>
      <c r="T1453" s="10">
        <f t="shared" si="136"/>
        <v>41962.00068287037</v>
      </c>
    </row>
    <row r="1454" spans="1:20" ht="29.15" x14ac:dyDescent="0.4">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9">
        <f t="shared" si="132"/>
        <v>0</v>
      </c>
      <c r="P1454">
        <f t="shared" si="133"/>
        <v>0</v>
      </c>
      <c r="Q1454" t="str">
        <f t="shared" si="134"/>
        <v>publishing</v>
      </c>
      <c r="R1454" t="str">
        <f t="shared" si="137"/>
        <v>translations</v>
      </c>
      <c r="S1454" s="10">
        <f t="shared" si="135"/>
        <v>41818.703275462962</v>
      </c>
      <c r="T1454" s="10">
        <f t="shared" si="136"/>
        <v>41848.703275462962</v>
      </c>
    </row>
    <row r="1455" spans="1:20" ht="43.75" x14ac:dyDescent="0.4">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9">
        <f t="shared" si="132"/>
        <v>0</v>
      </c>
      <c r="P1455">
        <f t="shared" si="133"/>
        <v>0</v>
      </c>
      <c r="Q1455" t="str">
        <f t="shared" si="134"/>
        <v>publishing</v>
      </c>
      <c r="R1455" t="str">
        <f t="shared" si="137"/>
        <v>translations</v>
      </c>
      <c r="S1455" s="10">
        <f t="shared" si="135"/>
        <v>42795.696145833332</v>
      </c>
      <c r="T1455" s="10">
        <f t="shared" si="136"/>
        <v>42840.654479166667</v>
      </c>
    </row>
    <row r="1456" spans="1:20" ht="43.75" x14ac:dyDescent="0.4">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9">
        <f t="shared" si="132"/>
        <v>8.5714285714285719E-3</v>
      </c>
      <c r="P1456">
        <f t="shared" si="133"/>
        <v>15</v>
      </c>
      <c r="Q1456" t="str">
        <f t="shared" si="134"/>
        <v>publishing</v>
      </c>
      <c r="R1456" t="str">
        <f t="shared" si="137"/>
        <v>translations</v>
      </c>
      <c r="S1456" s="10">
        <f t="shared" si="135"/>
        <v>42463.866666666669</v>
      </c>
      <c r="T1456" s="10">
        <f t="shared" si="136"/>
        <v>42484.915972222225</v>
      </c>
    </row>
    <row r="1457" spans="1:20" ht="58.3" x14ac:dyDescent="0.4">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9">
        <f t="shared" si="132"/>
        <v>0.105</v>
      </c>
      <c r="P1457">
        <f t="shared" si="133"/>
        <v>225</v>
      </c>
      <c r="Q1457" t="str">
        <f t="shared" si="134"/>
        <v>publishing</v>
      </c>
      <c r="R1457" t="str">
        <f t="shared" si="137"/>
        <v>translations</v>
      </c>
      <c r="S1457" s="10">
        <f t="shared" si="135"/>
        <v>41832.672685185185</v>
      </c>
      <c r="T1457" s="10">
        <f t="shared" si="136"/>
        <v>41887.568749999999</v>
      </c>
    </row>
    <row r="1458" spans="1:20" x14ac:dyDescent="0.4">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9">
        <f t="shared" si="132"/>
        <v>2.9000000000000001E-2</v>
      </c>
      <c r="P1458">
        <f t="shared" si="133"/>
        <v>48.333333333333336</v>
      </c>
      <c r="Q1458" t="str">
        <f t="shared" si="134"/>
        <v>publishing</v>
      </c>
      <c r="R1458" t="str">
        <f t="shared" si="137"/>
        <v>translations</v>
      </c>
      <c r="S1458" s="10">
        <f t="shared" si="135"/>
        <v>42708.668576388889</v>
      </c>
      <c r="T1458" s="10">
        <f t="shared" si="136"/>
        <v>42738.668576388889</v>
      </c>
    </row>
    <row r="1459" spans="1:20" ht="29.15" x14ac:dyDescent="0.4">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9">
        <f t="shared" si="132"/>
        <v>0</v>
      </c>
      <c r="P1459">
        <f t="shared" si="133"/>
        <v>0</v>
      </c>
      <c r="Q1459" t="str">
        <f t="shared" si="134"/>
        <v>publishing</v>
      </c>
      <c r="R1459" t="str">
        <f t="shared" si="137"/>
        <v>translations</v>
      </c>
      <c r="S1459" s="10">
        <f t="shared" si="135"/>
        <v>42289.89634259259</v>
      </c>
      <c r="T1459" s="10">
        <f t="shared" si="136"/>
        <v>42319.938009259262</v>
      </c>
    </row>
    <row r="1460" spans="1:20" ht="58.3" x14ac:dyDescent="0.4">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9">
        <f t="shared" si="132"/>
        <v>0</v>
      </c>
      <c r="P1460">
        <f t="shared" si="133"/>
        <v>0</v>
      </c>
      <c r="Q1460" t="str">
        <f t="shared" si="134"/>
        <v>publishing</v>
      </c>
      <c r="R1460" t="str">
        <f t="shared" si="137"/>
        <v>translations</v>
      </c>
      <c r="S1460" s="10">
        <f t="shared" si="135"/>
        <v>41831.705555555556</v>
      </c>
      <c r="T1460" s="10">
        <f t="shared" si="136"/>
        <v>41862.166666666664</v>
      </c>
    </row>
    <row r="1461" spans="1:20" ht="43.75" x14ac:dyDescent="0.4">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9">
        <f t="shared" si="132"/>
        <v>0</v>
      </c>
      <c r="P1461">
        <f t="shared" si="133"/>
        <v>0</v>
      </c>
      <c r="Q1461" t="str">
        <f t="shared" si="134"/>
        <v>publishing</v>
      </c>
      <c r="R1461" t="str">
        <f t="shared" si="137"/>
        <v>translations</v>
      </c>
      <c r="S1461" s="10">
        <f t="shared" si="135"/>
        <v>42312.204814814817</v>
      </c>
      <c r="T1461" s="10">
        <f t="shared" si="136"/>
        <v>42340.725694444445</v>
      </c>
    </row>
    <row r="1462" spans="1:20" ht="43.75" x14ac:dyDescent="0.4">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9">
        <f t="shared" si="132"/>
        <v>0</v>
      </c>
      <c r="P1462">
        <f t="shared" si="133"/>
        <v>0</v>
      </c>
      <c r="Q1462" t="str">
        <f t="shared" si="134"/>
        <v>publishing</v>
      </c>
      <c r="R1462" t="str">
        <f t="shared" si="137"/>
        <v>translations</v>
      </c>
      <c r="S1462" s="10">
        <f t="shared" si="135"/>
        <v>41915.896967592591</v>
      </c>
      <c r="T1462" s="10">
        <f t="shared" si="136"/>
        <v>41973.989583333328</v>
      </c>
    </row>
    <row r="1463" spans="1:20" ht="29.15" x14ac:dyDescent="0.4">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9">
        <f t="shared" si="132"/>
        <v>1.012446</v>
      </c>
      <c r="P1463">
        <f t="shared" si="133"/>
        <v>44.66673529411765</v>
      </c>
      <c r="Q1463" t="str">
        <f t="shared" si="134"/>
        <v>publishing</v>
      </c>
      <c r="R1463" t="str">
        <f t="shared" si="137"/>
        <v>radio &amp; podcasts</v>
      </c>
      <c r="S1463" s="10">
        <f t="shared" si="135"/>
        <v>41899.645300925928</v>
      </c>
      <c r="T1463" s="10">
        <f t="shared" si="136"/>
        <v>41933</v>
      </c>
    </row>
    <row r="1464" spans="1:20" ht="29.15" x14ac:dyDescent="0.4">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9">
        <f t="shared" si="132"/>
        <v>1.085175</v>
      </c>
      <c r="P1464">
        <f t="shared" si="133"/>
        <v>28.937999999999999</v>
      </c>
      <c r="Q1464" t="str">
        <f t="shared" si="134"/>
        <v>publishing</v>
      </c>
      <c r="R1464" t="str">
        <f t="shared" si="137"/>
        <v>radio &amp; podcasts</v>
      </c>
      <c r="S1464" s="10">
        <f t="shared" si="135"/>
        <v>41344.662858796299</v>
      </c>
      <c r="T1464" s="10">
        <f t="shared" si="136"/>
        <v>41374.662858796299</v>
      </c>
    </row>
    <row r="1465" spans="1:20" ht="43.75" x14ac:dyDescent="0.4">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9">
        <f t="shared" si="132"/>
        <v>1.4766666666666666</v>
      </c>
      <c r="P1465">
        <f t="shared" si="133"/>
        <v>35.44</v>
      </c>
      <c r="Q1465" t="str">
        <f t="shared" si="134"/>
        <v>publishing</v>
      </c>
      <c r="R1465" t="str">
        <f t="shared" si="137"/>
        <v>radio &amp; podcasts</v>
      </c>
      <c r="S1465" s="10">
        <f t="shared" si="135"/>
        <v>41326.911319444444</v>
      </c>
      <c r="T1465" s="10">
        <f t="shared" si="136"/>
        <v>41371.869652777779</v>
      </c>
    </row>
    <row r="1466" spans="1:20" x14ac:dyDescent="0.4">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9">
        <f t="shared" si="132"/>
        <v>1.6319999999999999</v>
      </c>
      <c r="P1466">
        <f t="shared" si="133"/>
        <v>34.871794871794869</v>
      </c>
      <c r="Q1466" t="str">
        <f t="shared" si="134"/>
        <v>publishing</v>
      </c>
      <c r="R1466" t="str">
        <f t="shared" si="137"/>
        <v>radio &amp; podcasts</v>
      </c>
      <c r="S1466" s="10">
        <f t="shared" si="135"/>
        <v>41291.661550925928</v>
      </c>
      <c r="T1466" s="10">
        <f t="shared" si="136"/>
        <v>41321.661550925928</v>
      </c>
    </row>
    <row r="1467" spans="1:20" ht="43.75" x14ac:dyDescent="0.4">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9">
        <f t="shared" si="132"/>
        <v>4.5641449999999999</v>
      </c>
      <c r="P1467">
        <f t="shared" si="133"/>
        <v>52.622732513451197</v>
      </c>
      <c r="Q1467" t="str">
        <f t="shared" si="134"/>
        <v>publishing</v>
      </c>
      <c r="R1467" t="str">
        <f t="shared" si="137"/>
        <v>radio &amp; podcasts</v>
      </c>
      <c r="S1467" s="10">
        <f t="shared" si="135"/>
        <v>40959.734398148146</v>
      </c>
      <c r="T1467" s="10">
        <f t="shared" si="136"/>
        <v>40990.125</v>
      </c>
    </row>
    <row r="1468" spans="1:20" ht="43.75" x14ac:dyDescent="0.4">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9">
        <f t="shared" si="132"/>
        <v>1.0787731249999999</v>
      </c>
      <c r="P1468">
        <f t="shared" si="133"/>
        <v>69.598266129032254</v>
      </c>
      <c r="Q1468" t="str">
        <f t="shared" si="134"/>
        <v>publishing</v>
      </c>
      <c r="R1468" t="str">
        <f t="shared" si="137"/>
        <v>radio &amp; podcasts</v>
      </c>
      <c r="S1468" s="10">
        <f t="shared" si="135"/>
        <v>42340.172060185185</v>
      </c>
      <c r="T1468" s="10">
        <f t="shared" si="136"/>
        <v>42381.208333333328</v>
      </c>
    </row>
    <row r="1469" spans="1:20" ht="29.15" x14ac:dyDescent="0.4">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9">
        <f t="shared" si="132"/>
        <v>1.1508</v>
      </c>
      <c r="P1469">
        <f t="shared" si="133"/>
        <v>76.72</v>
      </c>
      <c r="Q1469" t="str">
        <f t="shared" si="134"/>
        <v>publishing</v>
      </c>
      <c r="R1469" t="str">
        <f t="shared" si="137"/>
        <v>radio &amp; podcasts</v>
      </c>
      <c r="S1469" s="10">
        <f t="shared" si="135"/>
        <v>40933.80190972222</v>
      </c>
      <c r="T1469" s="10">
        <f t="shared" si="136"/>
        <v>40993.760243055556</v>
      </c>
    </row>
    <row r="1470" spans="1:20" ht="43.75" x14ac:dyDescent="0.4">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9">
        <f t="shared" si="132"/>
        <v>1.0236842105263158</v>
      </c>
      <c r="P1470">
        <f t="shared" si="133"/>
        <v>33.191126279863482</v>
      </c>
      <c r="Q1470" t="str">
        <f t="shared" si="134"/>
        <v>publishing</v>
      </c>
      <c r="R1470" t="str">
        <f t="shared" si="137"/>
        <v>radio &amp; podcasts</v>
      </c>
      <c r="S1470" s="10">
        <f t="shared" si="135"/>
        <v>40646.014456018522</v>
      </c>
      <c r="T1470" s="10">
        <f t="shared" si="136"/>
        <v>40706.014456018522</v>
      </c>
    </row>
    <row r="1471" spans="1:20" ht="43.75" x14ac:dyDescent="0.4">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9">
        <f t="shared" si="132"/>
        <v>1.0842485875706214</v>
      </c>
      <c r="P1471">
        <f t="shared" si="133"/>
        <v>149.46417445482865</v>
      </c>
      <c r="Q1471" t="str">
        <f t="shared" si="134"/>
        <v>publishing</v>
      </c>
      <c r="R1471" t="str">
        <f t="shared" si="137"/>
        <v>radio &amp; podcasts</v>
      </c>
      <c r="S1471" s="10">
        <f t="shared" si="135"/>
        <v>41290.598483796297</v>
      </c>
      <c r="T1471" s="10">
        <f t="shared" si="136"/>
        <v>41320.598483796297</v>
      </c>
    </row>
    <row r="1472" spans="1:20" ht="58.3" x14ac:dyDescent="0.4">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9">
        <f t="shared" si="132"/>
        <v>1.2513333333333334</v>
      </c>
      <c r="P1472">
        <f t="shared" si="133"/>
        <v>23.172839506172838</v>
      </c>
      <c r="Q1472" t="str">
        <f t="shared" si="134"/>
        <v>publishing</v>
      </c>
      <c r="R1472" t="str">
        <f t="shared" si="137"/>
        <v>radio &amp; podcasts</v>
      </c>
      <c r="S1472" s="10">
        <f t="shared" si="135"/>
        <v>41250.827118055553</v>
      </c>
      <c r="T1472" s="10">
        <f t="shared" si="136"/>
        <v>41271.827118055553</v>
      </c>
    </row>
    <row r="1473" spans="1:20" ht="43.75" x14ac:dyDescent="0.4">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9">
        <f t="shared" si="132"/>
        <v>1.03840625</v>
      </c>
      <c r="P1473">
        <f t="shared" si="133"/>
        <v>96.877551020408163</v>
      </c>
      <c r="Q1473" t="str">
        <f t="shared" si="134"/>
        <v>publishing</v>
      </c>
      <c r="R1473" t="str">
        <f t="shared" si="137"/>
        <v>radio &amp; podcasts</v>
      </c>
      <c r="S1473" s="10">
        <f t="shared" si="135"/>
        <v>42073.957569444443</v>
      </c>
      <c r="T1473" s="10">
        <f t="shared" si="136"/>
        <v>42103.957569444443</v>
      </c>
    </row>
    <row r="1474" spans="1:20" ht="58.3" x14ac:dyDescent="0.4">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9">
        <f t="shared" ref="O1474:O1537" si="138">E1474/D1474</f>
        <v>1.3870400000000001</v>
      </c>
      <c r="P1474">
        <f t="shared" ref="P1474:P1537" si="139">IFERROR(E1474/L1474,0)</f>
        <v>103.20238095238095</v>
      </c>
      <c r="Q1474" t="str">
        <f t="shared" ref="Q1474:Q1537" si="140">LEFT(N1474, FIND("/",N1474) - 1)</f>
        <v>publishing</v>
      </c>
      <c r="R1474" t="str">
        <f t="shared" si="137"/>
        <v>radio &amp; podcasts</v>
      </c>
      <c r="S1474" s="10">
        <f t="shared" ref="S1474:S1537" si="141">(((J1474/60)/60)/24) + DATE(1970,1,1)</f>
        <v>41533.542858796296</v>
      </c>
      <c r="T1474" s="10">
        <f t="shared" ref="T1474:T1537" si="142">(((I1474/60)/60)/24) + DATE(1970,1,1)</f>
        <v>41563.542858796296</v>
      </c>
    </row>
    <row r="1475" spans="1:20" x14ac:dyDescent="0.4">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9">
        <f t="shared" si="138"/>
        <v>1.20516</v>
      </c>
      <c r="P1475">
        <f t="shared" si="139"/>
        <v>38.462553191489363</v>
      </c>
      <c r="Q1475" t="str">
        <f t="shared" si="140"/>
        <v>publishing</v>
      </c>
      <c r="R1475" t="str">
        <f t="shared" ref="R1475:R1538" si="143">RIGHT(N1475, LEN(N1475) - FIND("/",N1475))</f>
        <v>radio &amp; podcasts</v>
      </c>
      <c r="S1475" s="10">
        <f t="shared" si="141"/>
        <v>40939.979618055557</v>
      </c>
      <c r="T1475" s="10">
        <f t="shared" si="142"/>
        <v>40969.979618055557</v>
      </c>
    </row>
    <row r="1476" spans="1:20" ht="43.75" x14ac:dyDescent="0.4">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9">
        <f t="shared" si="138"/>
        <v>1.1226666666666667</v>
      </c>
      <c r="P1476">
        <f t="shared" si="139"/>
        <v>44.315789473684212</v>
      </c>
      <c r="Q1476" t="str">
        <f t="shared" si="140"/>
        <v>publishing</v>
      </c>
      <c r="R1476" t="str">
        <f t="shared" si="143"/>
        <v>radio &amp; podcasts</v>
      </c>
      <c r="S1476" s="10">
        <f t="shared" si="141"/>
        <v>41500.727916666663</v>
      </c>
      <c r="T1476" s="10">
        <f t="shared" si="142"/>
        <v>41530.727916666663</v>
      </c>
    </row>
    <row r="1477" spans="1:20" ht="43.75" x14ac:dyDescent="0.4">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9">
        <f t="shared" si="138"/>
        <v>1.8866966666666667</v>
      </c>
      <c r="P1477">
        <f t="shared" si="139"/>
        <v>64.173356009070289</v>
      </c>
      <c r="Q1477" t="str">
        <f t="shared" si="140"/>
        <v>publishing</v>
      </c>
      <c r="R1477" t="str">
        <f t="shared" si="143"/>
        <v>radio &amp; podcasts</v>
      </c>
      <c r="S1477" s="10">
        <f t="shared" si="141"/>
        <v>41960.722951388889</v>
      </c>
      <c r="T1477" s="10">
        <f t="shared" si="142"/>
        <v>41993.207638888889</v>
      </c>
    </row>
    <row r="1478" spans="1:20" ht="29.15" x14ac:dyDescent="0.4">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9">
        <f t="shared" si="138"/>
        <v>6.6155466666666669</v>
      </c>
      <c r="P1478">
        <f t="shared" si="139"/>
        <v>43.333275109170302</v>
      </c>
      <c r="Q1478" t="str">
        <f t="shared" si="140"/>
        <v>publishing</v>
      </c>
      <c r="R1478" t="str">
        <f t="shared" si="143"/>
        <v>radio &amp; podcasts</v>
      </c>
      <c r="S1478" s="10">
        <f t="shared" si="141"/>
        <v>40766.041921296295</v>
      </c>
      <c r="T1478" s="10">
        <f t="shared" si="142"/>
        <v>40796.041921296295</v>
      </c>
    </row>
    <row r="1479" spans="1:20" ht="43.75" x14ac:dyDescent="0.4">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9">
        <f t="shared" si="138"/>
        <v>1.1131</v>
      </c>
      <c r="P1479">
        <f t="shared" si="139"/>
        <v>90.495934959349597</v>
      </c>
      <c r="Q1479" t="str">
        <f t="shared" si="140"/>
        <v>publishing</v>
      </c>
      <c r="R1479" t="str">
        <f t="shared" si="143"/>
        <v>radio &amp; podcasts</v>
      </c>
      <c r="S1479" s="10">
        <f t="shared" si="141"/>
        <v>40840.615787037037</v>
      </c>
      <c r="T1479" s="10">
        <f t="shared" si="142"/>
        <v>40900.125</v>
      </c>
    </row>
    <row r="1480" spans="1:20" ht="43.75" x14ac:dyDescent="0.4">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9">
        <f t="shared" si="138"/>
        <v>11.8161422</v>
      </c>
      <c r="P1480">
        <f t="shared" si="139"/>
        <v>29.187190495010373</v>
      </c>
      <c r="Q1480" t="str">
        <f t="shared" si="140"/>
        <v>publishing</v>
      </c>
      <c r="R1480" t="str">
        <f t="shared" si="143"/>
        <v>radio &amp; podcasts</v>
      </c>
      <c r="S1480" s="10">
        <f t="shared" si="141"/>
        <v>41394.871678240743</v>
      </c>
      <c r="T1480" s="10">
        <f t="shared" si="142"/>
        <v>41408.871678240743</v>
      </c>
    </row>
    <row r="1481" spans="1:20" ht="43.75" x14ac:dyDescent="0.4">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9">
        <f t="shared" si="138"/>
        <v>1.37375</v>
      </c>
      <c r="P1481">
        <f t="shared" si="139"/>
        <v>30.95774647887324</v>
      </c>
      <c r="Q1481" t="str">
        <f t="shared" si="140"/>
        <v>publishing</v>
      </c>
      <c r="R1481" t="str">
        <f t="shared" si="143"/>
        <v>radio &amp; podcasts</v>
      </c>
      <c r="S1481" s="10">
        <f t="shared" si="141"/>
        <v>41754.745243055557</v>
      </c>
      <c r="T1481" s="10">
        <f t="shared" si="142"/>
        <v>41769.165972222225</v>
      </c>
    </row>
    <row r="1482" spans="1:20" ht="43.75" x14ac:dyDescent="0.4">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9">
        <f t="shared" si="138"/>
        <v>1.170404</v>
      </c>
      <c r="P1482">
        <f t="shared" si="139"/>
        <v>92.157795275590544</v>
      </c>
      <c r="Q1482" t="str">
        <f t="shared" si="140"/>
        <v>publishing</v>
      </c>
      <c r="R1482" t="str">
        <f t="shared" si="143"/>
        <v>radio &amp; podcasts</v>
      </c>
      <c r="S1482" s="10">
        <f t="shared" si="141"/>
        <v>41464.934016203704</v>
      </c>
      <c r="T1482" s="10">
        <f t="shared" si="142"/>
        <v>41481.708333333336</v>
      </c>
    </row>
    <row r="1483" spans="1:20" ht="43.75" x14ac:dyDescent="0.4">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9">
        <f t="shared" si="138"/>
        <v>2.1000000000000001E-2</v>
      </c>
      <c r="P1483">
        <f t="shared" si="139"/>
        <v>17.5</v>
      </c>
      <c r="Q1483" t="str">
        <f t="shared" si="140"/>
        <v>publishing</v>
      </c>
      <c r="R1483" t="str">
        <f t="shared" si="143"/>
        <v>fiction</v>
      </c>
      <c r="S1483" s="10">
        <f t="shared" si="141"/>
        <v>41550.922974537039</v>
      </c>
      <c r="T1483" s="10">
        <f t="shared" si="142"/>
        <v>41580.922974537039</v>
      </c>
    </row>
    <row r="1484" spans="1:20" ht="43.75" x14ac:dyDescent="0.4">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9">
        <f t="shared" si="138"/>
        <v>1E-3</v>
      </c>
      <c r="P1484">
        <f t="shared" si="139"/>
        <v>5</v>
      </c>
      <c r="Q1484" t="str">
        <f t="shared" si="140"/>
        <v>publishing</v>
      </c>
      <c r="R1484" t="str">
        <f t="shared" si="143"/>
        <v>fiction</v>
      </c>
      <c r="S1484" s="10">
        <f t="shared" si="141"/>
        <v>41136.85805555556</v>
      </c>
      <c r="T1484" s="10">
        <f t="shared" si="142"/>
        <v>41159.32708333333</v>
      </c>
    </row>
    <row r="1485" spans="1:20" ht="43.75" x14ac:dyDescent="0.4">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9">
        <f t="shared" si="138"/>
        <v>7.1428571428571426E-3</v>
      </c>
      <c r="P1485">
        <f t="shared" si="139"/>
        <v>25</v>
      </c>
      <c r="Q1485" t="str">
        <f t="shared" si="140"/>
        <v>publishing</v>
      </c>
      <c r="R1485" t="str">
        <f t="shared" si="143"/>
        <v>fiction</v>
      </c>
      <c r="S1485" s="10">
        <f t="shared" si="141"/>
        <v>42548.192997685182</v>
      </c>
      <c r="T1485" s="10">
        <f t="shared" si="142"/>
        <v>42573.192997685182</v>
      </c>
    </row>
    <row r="1486" spans="1:20" x14ac:dyDescent="0.4">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9">
        <f t="shared" si="138"/>
        <v>0</v>
      </c>
      <c r="P1486">
        <f t="shared" si="139"/>
        <v>0</v>
      </c>
      <c r="Q1486" t="str">
        <f t="shared" si="140"/>
        <v>publishing</v>
      </c>
      <c r="R1486" t="str">
        <f t="shared" si="143"/>
        <v>fiction</v>
      </c>
      <c r="S1486" s="10">
        <f t="shared" si="141"/>
        <v>41053.200960648144</v>
      </c>
      <c r="T1486" s="10">
        <f t="shared" si="142"/>
        <v>41111.618750000001</v>
      </c>
    </row>
    <row r="1487" spans="1:20" ht="43.75" x14ac:dyDescent="0.4">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9">
        <f t="shared" si="138"/>
        <v>2.2388059701492536E-2</v>
      </c>
      <c r="P1487">
        <f t="shared" si="139"/>
        <v>50</v>
      </c>
      <c r="Q1487" t="str">
        <f t="shared" si="140"/>
        <v>publishing</v>
      </c>
      <c r="R1487" t="str">
        <f t="shared" si="143"/>
        <v>fiction</v>
      </c>
      <c r="S1487" s="10">
        <f t="shared" si="141"/>
        <v>42130.795983796299</v>
      </c>
      <c r="T1487" s="10">
        <f t="shared" si="142"/>
        <v>42175.795983796299</v>
      </c>
    </row>
    <row r="1488" spans="1:20" ht="58.3" x14ac:dyDescent="0.4">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9">
        <f t="shared" si="138"/>
        <v>2.3999999999999998E-3</v>
      </c>
      <c r="P1488">
        <f t="shared" si="139"/>
        <v>16</v>
      </c>
      <c r="Q1488" t="str">
        <f t="shared" si="140"/>
        <v>publishing</v>
      </c>
      <c r="R1488" t="str">
        <f t="shared" si="143"/>
        <v>fiction</v>
      </c>
      <c r="S1488" s="10">
        <f t="shared" si="141"/>
        <v>42032.168530092589</v>
      </c>
      <c r="T1488" s="10">
        <f t="shared" si="142"/>
        <v>42062.168530092589</v>
      </c>
    </row>
    <row r="1489" spans="1:20" ht="43.75" x14ac:dyDescent="0.4">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9">
        <f t="shared" si="138"/>
        <v>0</v>
      </c>
      <c r="P1489">
        <f t="shared" si="139"/>
        <v>0</v>
      </c>
      <c r="Q1489" t="str">
        <f t="shared" si="140"/>
        <v>publishing</v>
      </c>
      <c r="R1489" t="str">
        <f t="shared" si="143"/>
        <v>fiction</v>
      </c>
      <c r="S1489" s="10">
        <f t="shared" si="141"/>
        <v>42554.917488425926</v>
      </c>
      <c r="T1489" s="10">
        <f t="shared" si="142"/>
        <v>42584.917488425926</v>
      </c>
    </row>
    <row r="1490" spans="1:20" ht="43.75" x14ac:dyDescent="0.4">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9">
        <f t="shared" si="138"/>
        <v>2.4E-2</v>
      </c>
      <c r="P1490">
        <f t="shared" si="139"/>
        <v>60</v>
      </c>
      <c r="Q1490" t="str">
        <f t="shared" si="140"/>
        <v>publishing</v>
      </c>
      <c r="R1490" t="str">
        <f t="shared" si="143"/>
        <v>fiction</v>
      </c>
      <c r="S1490" s="10">
        <f t="shared" si="141"/>
        <v>41614.563194444447</v>
      </c>
      <c r="T1490" s="10">
        <f t="shared" si="142"/>
        <v>41644.563194444447</v>
      </c>
    </row>
    <row r="1491" spans="1:20" ht="43.75" x14ac:dyDescent="0.4">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9">
        <f t="shared" si="138"/>
        <v>0</v>
      </c>
      <c r="P1491">
        <f t="shared" si="139"/>
        <v>0</v>
      </c>
      <c r="Q1491" t="str">
        <f t="shared" si="140"/>
        <v>publishing</v>
      </c>
      <c r="R1491" t="str">
        <f t="shared" si="143"/>
        <v>fiction</v>
      </c>
      <c r="S1491" s="10">
        <f t="shared" si="141"/>
        <v>41198.611712962964</v>
      </c>
      <c r="T1491" s="10">
        <f t="shared" si="142"/>
        <v>41228.653379629628</v>
      </c>
    </row>
    <row r="1492" spans="1:20" ht="43.75" x14ac:dyDescent="0.4">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9">
        <f t="shared" si="138"/>
        <v>0.30862068965517242</v>
      </c>
      <c r="P1492">
        <f t="shared" si="139"/>
        <v>47.10526315789474</v>
      </c>
      <c r="Q1492" t="str">
        <f t="shared" si="140"/>
        <v>publishing</v>
      </c>
      <c r="R1492" t="str">
        <f t="shared" si="143"/>
        <v>fiction</v>
      </c>
      <c r="S1492" s="10">
        <f t="shared" si="141"/>
        <v>41520.561041666668</v>
      </c>
      <c r="T1492" s="10">
        <f t="shared" si="142"/>
        <v>41549.561041666668</v>
      </c>
    </row>
    <row r="1493" spans="1:20" ht="43.75" x14ac:dyDescent="0.4">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9">
        <f t="shared" si="138"/>
        <v>8.3333333333333329E-2</v>
      </c>
      <c r="P1493">
        <f t="shared" si="139"/>
        <v>100</v>
      </c>
      <c r="Q1493" t="str">
        <f t="shared" si="140"/>
        <v>publishing</v>
      </c>
      <c r="R1493" t="str">
        <f t="shared" si="143"/>
        <v>fiction</v>
      </c>
      <c r="S1493" s="10">
        <f t="shared" si="141"/>
        <v>41991.713460648149</v>
      </c>
      <c r="T1493" s="10">
        <f t="shared" si="142"/>
        <v>42050.651388888888</v>
      </c>
    </row>
    <row r="1494" spans="1:20" ht="58.3" x14ac:dyDescent="0.4">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9">
        <f t="shared" si="138"/>
        <v>7.4999999999999997E-3</v>
      </c>
      <c r="P1494">
        <f t="shared" si="139"/>
        <v>15</v>
      </c>
      <c r="Q1494" t="str">
        <f t="shared" si="140"/>
        <v>publishing</v>
      </c>
      <c r="R1494" t="str">
        <f t="shared" si="143"/>
        <v>fiction</v>
      </c>
      <c r="S1494" s="10">
        <f t="shared" si="141"/>
        <v>40682.884791666671</v>
      </c>
      <c r="T1494" s="10">
        <f t="shared" si="142"/>
        <v>40712.884791666671</v>
      </c>
    </row>
    <row r="1495" spans="1:20" ht="29.15" x14ac:dyDescent="0.4">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9">
        <f t="shared" si="138"/>
        <v>0</v>
      </c>
      <c r="P1495">
        <f t="shared" si="139"/>
        <v>0</v>
      </c>
      <c r="Q1495" t="str">
        <f t="shared" si="140"/>
        <v>publishing</v>
      </c>
      <c r="R1495" t="str">
        <f t="shared" si="143"/>
        <v>fiction</v>
      </c>
      <c r="S1495" s="10">
        <f t="shared" si="141"/>
        <v>41411.866608796299</v>
      </c>
      <c r="T1495" s="10">
        <f t="shared" si="142"/>
        <v>41441.866608796299</v>
      </c>
    </row>
    <row r="1496" spans="1:20" ht="58.3" x14ac:dyDescent="0.4">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9">
        <f t="shared" si="138"/>
        <v>8.8999999999999996E-2</v>
      </c>
      <c r="P1496">
        <f t="shared" si="139"/>
        <v>40.454545454545453</v>
      </c>
      <c r="Q1496" t="str">
        <f t="shared" si="140"/>
        <v>publishing</v>
      </c>
      <c r="R1496" t="str">
        <f t="shared" si="143"/>
        <v>fiction</v>
      </c>
      <c r="S1496" s="10">
        <f t="shared" si="141"/>
        <v>42067.722372685181</v>
      </c>
      <c r="T1496" s="10">
        <f t="shared" si="142"/>
        <v>42097.651388888888</v>
      </c>
    </row>
    <row r="1497" spans="1:20" ht="29.15" x14ac:dyDescent="0.4">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9">
        <f t="shared" si="138"/>
        <v>0</v>
      </c>
      <c r="P1497">
        <f t="shared" si="139"/>
        <v>0</v>
      </c>
      <c r="Q1497" t="str">
        <f t="shared" si="140"/>
        <v>publishing</v>
      </c>
      <c r="R1497" t="str">
        <f t="shared" si="143"/>
        <v>fiction</v>
      </c>
      <c r="S1497" s="10">
        <f t="shared" si="141"/>
        <v>40752.789710648147</v>
      </c>
      <c r="T1497" s="10">
        <f t="shared" si="142"/>
        <v>40782.789710648147</v>
      </c>
    </row>
    <row r="1498" spans="1:20" ht="43.75" x14ac:dyDescent="0.4">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9">
        <f t="shared" si="138"/>
        <v>0</v>
      </c>
      <c r="P1498">
        <f t="shared" si="139"/>
        <v>0</v>
      </c>
      <c r="Q1498" t="str">
        <f t="shared" si="140"/>
        <v>publishing</v>
      </c>
      <c r="R1498" t="str">
        <f t="shared" si="143"/>
        <v>fiction</v>
      </c>
      <c r="S1498" s="10">
        <f t="shared" si="141"/>
        <v>41838.475219907406</v>
      </c>
      <c r="T1498" s="10">
        <f t="shared" si="142"/>
        <v>41898.475219907406</v>
      </c>
    </row>
    <row r="1499" spans="1:20" ht="43.75" x14ac:dyDescent="0.4">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9">
        <f t="shared" si="138"/>
        <v>6.666666666666667E-5</v>
      </c>
      <c r="P1499">
        <f t="shared" si="139"/>
        <v>1</v>
      </c>
      <c r="Q1499" t="str">
        <f t="shared" si="140"/>
        <v>publishing</v>
      </c>
      <c r="R1499" t="str">
        <f t="shared" si="143"/>
        <v>fiction</v>
      </c>
      <c r="S1499" s="10">
        <f t="shared" si="141"/>
        <v>41444.64261574074</v>
      </c>
      <c r="T1499" s="10">
        <f t="shared" si="142"/>
        <v>41486.821527777778</v>
      </c>
    </row>
    <row r="1500" spans="1:20" ht="43.75" x14ac:dyDescent="0.4">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9">
        <f t="shared" si="138"/>
        <v>1.9E-2</v>
      </c>
      <c r="P1500">
        <f t="shared" si="139"/>
        <v>19</v>
      </c>
      <c r="Q1500" t="str">
        <f t="shared" si="140"/>
        <v>publishing</v>
      </c>
      <c r="R1500" t="str">
        <f t="shared" si="143"/>
        <v>fiction</v>
      </c>
      <c r="S1500" s="10">
        <f t="shared" si="141"/>
        <v>41840.983541666668</v>
      </c>
      <c r="T1500" s="10">
        <f t="shared" si="142"/>
        <v>41885.983541666668</v>
      </c>
    </row>
    <row r="1501" spans="1:20" ht="58.3" x14ac:dyDescent="0.4">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9">
        <f t="shared" si="138"/>
        <v>2.5000000000000001E-3</v>
      </c>
      <c r="P1501">
        <f t="shared" si="139"/>
        <v>5</v>
      </c>
      <c r="Q1501" t="str">
        <f t="shared" si="140"/>
        <v>publishing</v>
      </c>
      <c r="R1501" t="str">
        <f t="shared" si="143"/>
        <v>fiction</v>
      </c>
      <c r="S1501" s="10">
        <f t="shared" si="141"/>
        <v>42527.007326388892</v>
      </c>
      <c r="T1501" s="10">
        <f t="shared" si="142"/>
        <v>42587.007326388892</v>
      </c>
    </row>
    <row r="1502" spans="1:20" ht="43.75" x14ac:dyDescent="0.4">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9">
        <f t="shared" si="138"/>
        <v>0.25035714285714283</v>
      </c>
      <c r="P1502">
        <f t="shared" si="139"/>
        <v>46.733333333333334</v>
      </c>
      <c r="Q1502" t="str">
        <f t="shared" si="140"/>
        <v>publishing</v>
      </c>
      <c r="R1502" t="str">
        <f t="shared" si="143"/>
        <v>fiction</v>
      </c>
      <c r="S1502" s="10">
        <f t="shared" si="141"/>
        <v>41365.904594907406</v>
      </c>
      <c r="T1502" s="10">
        <f t="shared" si="142"/>
        <v>41395.904594907406</v>
      </c>
    </row>
    <row r="1503" spans="1:20" ht="29.15" x14ac:dyDescent="0.4">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9">
        <f t="shared" si="138"/>
        <v>1.6633076923076924</v>
      </c>
      <c r="P1503">
        <f t="shared" si="139"/>
        <v>97.731073446327684</v>
      </c>
      <c r="Q1503" t="str">
        <f t="shared" si="140"/>
        <v>photography</v>
      </c>
      <c r="R1503" t="str">
        <f t="shared" si="143"/>
        <v>photobooks</v>
      </c>
      <c r="S1503" s="10">
        <f t="shared" si="141"/>
        <v>42163.583599537036</v>
      </c>
      <c r="T1503" s="10">
        <f t="shared" si="142"/>
        <v>42193.583599537036</v>
      </c>
    </row>
    <row r="1504" spans="1:20" ht="43.75" x14ac:dyDescent="0.4">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9">
        <f t="shared" si="138"/>
        <v>1.0144545454545455</v>
      </c>
      <c r="P1504">
        <f t="shared" si="139"/>
        <v>67.835866261398181</v>
      </c>
      <c r="Q1504" t="str">
        <f t="shared" si="140"/>
        <v>photography</v>
      </c>
      <c r="R1504" t="str">
        <f t="shared" si="143"/>
        <v>photobooks</v>
      </c>
      <c r="S1504" s="10">
        <f t="shared" si="141"/>
        <v>42426.542592592596</v>
      </c>
      <c r="T1504" s="10">
        <f t="shared" si="142"/>
        <v>42454.916666666672</v>
      </c>
    </row>
    <row r="1505" spans="1:20" ht="43.75" x14ac:dyDescent="0.4">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9">
        <f t="shared" si="138"/>
        <v>1.0789146666666667</v>
      </c>
      <c r="P1505">
        <f t="shared" si="139"/>
        <v>56.98492957746479</v>
      </c>
      <c r="Q1505" t="str">
        <f t="shared" si="140"/>
        <v>photography</v>
      </c>
      <c r="R1505" t="str">
        <f t="shared" si="143"/>
        <v>photobooks</v>
      </c>
      <c r="S1505" s="10">
        <f t="shared" si="141"/>
        <v>42606.347233796296</v>
      </c>
      <c r="T1505" s="10">
        <f t="shared" si="142"/>
        <v>42666.347233796296</v>
      </c>
    </row>
    <row r="1506" spans="1:20" ht="43.75" x14ac:dyDescent="0.4">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9">
        <f t="shared" si="138"/>
        <v>2.7793846153846156</v>
      </c>
      <c r="P1506">
        <f t="shared" si="139"/>
        <v>67.159851301115239</v>
      </c>
      <c r="Q1506" t="str">
        <f t="shared" si="140"/>
        <v>photography</v>
      </c>
      <c r="R1506" t="str">
        <f t="shared" si="143"/>
        <v>photobooks</v>
      </c>
      <c r="S1506" s="10">
        <f t="shared" si="141"/>
        <v>41772.657685185186</v>
      </c>
      <c r="T1506" s="10">
        <f t="shared" si="142"/>
        <v>41800.356249999997</v>
      </c>
    </row>
    <row r="1507" spans="1:20" ht="58.3" x14ac:dyDescent="0.4">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9">
        <f t="shared" si="138"/>
        <v>1.0358125</v>
      </c>
      <c r="P1507">
        <f t="shared" si="139"/>
        <v>48.037681159420288</v>
      </c>
      <c r="Q1507" t="str">
        <f t="shared" si="140"/>
        <v>photography</v>
      </c>
      <c r="R1507" t="str">
        <f t="shared" si="143"/>
        <v>photobooks</v>
      </c>
      <c r="S1507" s="10">
        <f t="shared" si="141"/>
        <v>42414.44332175926</v>
      </c>
      <c r="T1507" s="10">
        <f t="shared" si="142"/>
        <v>42451.834027777775</v>
      </c>
    </row>
    <row r="1508" spans="1:20" ht="43.75" x14ac:dyDescent="0.4">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9">
        <f t="shared" si="138"/>
        <v>1.1140000000000001</v>
      </c>
      <c r="P1508">
        <f t="shared" si="139"/>
        <v>38.860465116279073</v>
      </c>
      <c r="Q1508" t="str">
        <f t="shared" si="140"/>
        <v>photography</v>
      </c>
      <c r="R1508" t="str">
        <f t="shared" si="143"/>
        <v>photobooks</v>
      </c>
      <c r="S1508" s="10">
        <f t="shared" si="141"/>
        <v>41814.785925925928</v>
      </c>
      <c r="T1508" s="10">
        <f t="shared" si="142"/>
        <v>41844.785925925928</v>
      </c>
    </row>
    <row r="1509" spans="1:20" ht="58.3" x14ac:dyDescent="0.4">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9">
        <f t="shared" si="138"/>
        <v>2.15</v>
      </c>
      <c r="P1509">
        <f t="shared" si="139"/>
        <v>78.181818181818187</v>
      </c>
      <c r="Q1509" t="str">
        <f t="shared" si="140"/>
        <v>photography</v>
      </c>
      <c r="R1509" t="str">
        <f t="shared" si="143"/>
        <v>photobooks</v>
      </c>
      <c r="S1509" s="10">
        <f t="shared" si="141"/>
        <v>40254.450335648151</v>
      </c>
      <c r="T1509" s="10">
        <f t="shared" si="142"/>
        <v>40313.340277777781</v>
      </c>
    </row>
    <row r="1510" spans="1:20" ht="43.75" x14ac:dyDescent="0.4">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9">
        <f t="shared" si="138"/>
        <v>1.1076216216216217</v>
      </c>
      <c r="P1510">
        <f t="shared" si="139"/>
        <v>97.113744075829388</v>
      </c>
      <c r="Q1510" t="str">
        <f t="shared" si="140"/>
        <v>photography</v>
      </c>
      <c r="R1510" t="str">
        <f t="shared" si="143"/>
        <v>photobooks</v>
      </c>
      <c r="S1510" s="10">
        <f t="shared" si="141"/>
        <v>41786.614363425928</v>
      </c>
      <c r="T1510" s="10">
        <f t="shared" si="142"/>
        <v>41817.614363425928</v>
      </c>
    </row>
    <row r="1511" spans="1:20" ht="43.75" x14ac:dyDescent="0.4">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9">
        <f t="shared" si="138"/>
        <v>1.2364125714285714</v>
      </c>
      <c r="P1511">
        <f t="shared" si="139"/>
        <v>110.39397959183674</v>
      </c>
      <c r="Q1511" t="str">
        <f t="shared" si="140"/>
        <v>photography</v>
      </c>
      <c r="R1511" t="str">
        <f t="shared" si="143"/>
        <v>photobooks</v>
      </c>
      <c r="S1511" s="10">
        <f t="shared" si="141"/>
        <v>42751.533391203702</v>
      </c>
      <c r="T1511" s="10">
        <f t="shared" si="142"/>
        <v>42780.957638888889</v>
      </c>
    </row>
    <row r="1512" spans="1:20" ht="43.75" x14ac:dyDescent="0.4">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9">
        <f t="shared" si="138"/>
        <v>1.0103500000000001</v>
      </c>
      <c r="P1512">
        <f t="shared" si="139"/>
        <v>39.91506172839506</v>
      </c>
      <c r="Q1512" t="str">
        <f t="shared" si="140"/>
        <v>photography</v>
      </c>
      <c r="R1512" t="str">
        <f t="shared" si="143"/>
        <v>photobooks</v>
      </c>
      <c r="S1512" s="10">
        <f t="shared" si="141"/>
        <v>41809.385162037033</v>
      </c>
      <c r="T1512" s="10">
        <f t="shared" si="142"/>
        <v>41839.385162037033</v>
      </c>
    </row>
    <row r="1513" spans="1:20" ht="58.3" x14ac:dyDescent="0.4">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9">
        <f t="shared" si="138"/>
        <v>1.1179285714285714</v>
      </c>
      <c r="P1513">
        <f t="shared" si="139"/>
        <v>75.975728155339809</v>
      </c>
      <c r="Q1513" t="str">
        <f t="shared" si="140"/>
        <v>photography</v>
      </c>
      <c r="R1513" t="str">
        <f t="shared" si="143"/>
        <v>photobooks</v>
      </c>
      <c r="S1513" s="10">
        <f t="shared" si="141"/>
        <v>42296.583379629628</v>
      </c>
      <c r="T1513" s="10">
        <f t="shared" si="142"/>
        <v>42326.625046296293</v>
      </c>
    </row>
    <row r="1514" spans="1:20" ht="43.75" x14ac:dyDescent="0.4">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9">
        <f t="shared" si="138"/>
        <v>5.5877142857142861</v>
      </c>
      <c r="P1514">
        <f t="shared" si="139"/>
        <v>58.379104477611939</v>
      </c>
      <c r="Q1514" t="str">
        <f t="shared" si="140"/>
        <v>photography</v>
      </c>
      <c r="R1514" t="str">
        <f t="shared" si="143"/>
        <v>photobooks</v>
      </c>
      <c r="S1514" s="10">
        <f t="shared" si="141"/>
        <v>42741.684479166666</v>
      </c>
      <c r="T1514" s="10">
        <f t="shared" si="142"/>
        <v>42771.684479166666</v>
      </c>
    </row>
    <row r="1515" spans="1:20" ht="43.75" x14ac:dyDescent="0.4">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9">
        <f t="shared" si="138"/>
        <v>1.5001875</v>
      </c>
      <c r="P1515">
        <f t="shared" si="139"/>
        <v>55.82093023255814</v>
      </c>
      <c r="Q1515" t="str">
        <f t="shared" si="140"/>
        <v>photography</v>
      </c>
      <c r="R1515" t="str">
        <f t="shared" si="143"/>
        <v>photobooks</v>
      </c>
      <c r="S1515" s="10">
        <f t="shared" si="141"/>
        <v>41806.637337962966</v>
      </c>
      <c r="T1515" s="10">
        <f t="shared" si="142"/>
        <v>41836.637337962966</v>
      </c>
    </row>
    <row r="1516" spans="1:20" ht="43.75" x14ac:dyDescent="0.4">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9">
        <f t="shared" si="138"/>
        <v>1.0647599999999999</v>
      </c>
      <c r="P1516">
        <f t="shared" si="139"/>
        <v>151.24431818181819</v>
      </c>
      <c r="Q1516" t="str">
        <f t="shared" si="140"/>
        <v>photography</v>
      </c>
      <c r="R1516" t="str">
        <f t="shared" si="143"/>
        <v>photobooks</v>
      </c>
      <c r="S1516" s="10">
        <f t="shared" si="141"/>
        <v>42234.597685185188</v>
      </c>
      <c r="T1516" s="10">
        <f t="shared" si="142"/>
        <v>42274.597685185188</v>
      </c>
    </row>
    <row r="1517" spans="1:20" ht="43.75" x14ac:dyDescent="0.4">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9">
        <f t="shared" si="138"/>
        <v>1.57189</v>
      </c>
      <c r="P1517">
        <f t="shared" si="139"/>
        <v>849.67027027027029</v>
      </c>
      <c r="Q1517" t="str">
        <f t="shared" si="140"/>
        <v>photography</v>
      </c>
      <c r="R1517" t="str">
        <f t="shared" si="143"/>
        <v>photobooks</v>
      </c>
      <c r="S1517" s="10">
        <f t="shared" si="141"/>
        <v>42415.253437499996</v>
      </c>
      <c r="T1517" s="10">
        <f t="shared" si="142"/>
        <v>42445.211770833332</v>
      </c>
    </row>
    <row r="1518" spans="1:20" ht="43.75" x14ac:dyDescent="0.4">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9">
        <f t="shared" si="138"/>
        <v>1.0865882352941176</v>
      </c>
      <c r="P1518">
        <f t="shared" si="139"/>
        <v>159.24137931034483</v>
      </c>
      <c r="Q1518" t="str">
        <f t="shared" si="140"/>
        <v>photography</v>
      </c>
      <c r="R1518" t="str">
        <f t="shared" si="143"/>
        <v>photobooks</v>
      </c>
      <c r="S1518" s="10">
        <f t="shared" si="141"/>
        <v>42619.466342592597</v>
      </c>
      <c r="T1518" s="10">
        <f t="shared" si="142"/>
        <v>42649.583333333328</v>
      </c>
    </row>
    <row r="1519" spans="1:20" ht="43.75" x14ac:dyDescent="0.4">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9">
        <f t="shared" si="138"/>
        <v>1.6197999999999999</v>
      </c>
      <c r="P1519">
        <f t="shared" si="139"/>
        <v>39.507317073170732</v>
      </c>
      <c r="Q1519" t="str">
        <f t="shared" si="140"/>
        <v>photography</v>
      </c>
      <c r="R1519" t="str">
        <f t="shared" si="143"/>
        <v>photobooks</v>
      </c>
      <c r="S1519" s="10">
        <f t="shared" si="141"/>
        <v>41948.56658564815</v>
      </c>
      <c r="T1519" s="10">
        <f t="shared" si="142"/>
        <v>41979.25</v>
      </c>
    </row>
    <row r="1520" spans="1:20" ht="29.15" x14ac:dyDescent="0.4">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9">
        <f t="shared" si="138"/>
        <v>2.0536666666666665</v>
      </c>
      <c r="P1520">
        <f t="shared" si="139"/>
        <v>130.52966101694915</v>
      </c>
      <c r="Q1520" t="str">
        <f t="shared" si="140"/>
        <v>photography</v>
      </c>
      <c r="R1520" t="str">
        <f t="shared" si="143"/>
        <v>photobooks</v>
      </c>
      <c r="S1520" s="10">
        <f t="shared" si="141"/>
        <v>41760.8200462963</v>
      </c>
      <c r="T1520" s="10">
        <f t="shared" si="142"/>
        <v>41790.8200462963</v>
      </c>
    </row>
    <row r="1521" spans="1:20" ht="43.75" x14ac:dyDescent="0.4">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9">
        <f t="shared" si="138"/>
        <v>1.033638888888889</v>
      </c>
      <c r="P1521">
        <f t="shared" si="139"/>
        <v>64.156896551724131</v>
      </c>
      <c r="Q1521" t="str">
        <f t="shared" si="140"/>
        <v>photography</v>
      </c>
      <c r="R1521" t="str">
        <f t="shared" si="143"/>
        <v>photobooks</v>
      </c>
      <c r="S1521" s="10">
        <f t="shared" si="141"/>
        <v>41782.741701388892</v>
      </c>
      <c r="T1521" s="10">
        <f t="shared" si="142"/>
        <v>41810.915972222225</v>
      </c>
    </row>
    <row r="1522" spans="1:20" ht="29.15" x14ac:dyDescent="0.4">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9">
        <f t="shared" si="138"/>
        <v>1.0347222222222223</v>
      </c>
      <c r="P1522">
        <f t="shared" si="139"/>
        <v>111.52694610778443</v>
      </c>
      <c r="Q1522" t="str">
        <f t="shared" si="140"/>
        <v>photography</v>
      </c>
      <c r="R1522" t="str">
        <f t="shared" si="143"/>
        <v>photobooks</v>
      </c>
      <c r="S1522" s="10">
        <f t="shared" si="141"/>
        <v>41955.857789351852</v>
      </c>
      <c r="T1522" s="10">
        <f t="shared" si="142"/>
        <v>41992.166666666672</v>
      </c>
    </row>
    <row r="1523" spans="1:20" ht="43.75" x14ac:dyDescent="0.4">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9">
        <f t="shared" si="138"/>
        <v>1.0681333333333334</v>
      </c>
      <c r="P1523">
        <f t="shared" si="139"/>
        <v>170.44680851063831</v>
      </c>
      <c r="Q1523" t="str">
        <f t="shared" si="140"/>
        <v>photography</v>
      </c>
      <c r="R1523" t="str">
        <f t="shared" si="143"/>
        <v>photobooks</v>
      </c>
      <c r="S1523" s="10">
        <f t="shared" si="141"/>
        <v>42493.167719907404</v>
      </c>
      <c r="T1523" s="10">
        <f t="shared" si="142"/>
        <v>42528.167719907404</v>
      </c>
    </row>
    <row r="1524" spans="1:20" ht="58.3" x14ac:dyDescent="0.4">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9">
        <f t="shared" si="138"/>
        <v>1.3896574712643677</v>
      </c>
      <c r="P1524">
        <f t="shared" si="139"/>
        <v>133.7391592920354</v>
      </c>
      <c r="Q1524" t="str">
        <f t="shared" si="140"/>
        <v>photography</v>
      </c>
      <c r="R1524" t="str">
        <f t="shared" si="143"/>
        <v>photobooks</v>
      </c>
      <c r="S1524" s="10">
        <f t="shared" si="141"/>
        <v>41899.830312500002</v>
      </c>
      <c r="T1524" s="10">
        <f t="shared" si="142"/>
        <v>41929.830312500002</v>
      </c>
    </row>
    <row r="1525" spans="1:20" ht="43.75" x14ac:dyDescent="0.4">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9">
        <f t="shared" si="138"/>
        <v>1.2484324324324325</v>
      </c>
      <c r="P1525">
        <f t="shared" si="139"/>
        <v>95.834024896265561</v>
      </c>
      <c r="Q1525" t="str">
        <f t="shared" si="140"/>
        <v>photography</v>
      </c>
      <c r="R1525" t="str">
        <f t="shared" si="143"/>
        <v>photobooks</v>
      </c>
      <c r="S1525" s="10">
        <f t="shared" si="141"/>
        <v>41964.751342592594</v>
      </c>
      <c r="T1525" s="10">
        <f t="shared" si="142"/>
        <v>41996</v>
      </c>
    </row>
    <row r="1526" spans="1:20" ht="43.75" x14ac:dyDescent="0.4">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9">
        <f t="shared" si="138"/>
        <v>2.0699999999999998</v>
      </c>
      <c r="P1526">
        <f t="shared" si="139"/>
        <v>221.78571428571428</v>
      </c>
      <c r="Q1526" t="str">
        <f t="shared" si="140"/>
        <v>photography</v>
      </c>
      <c r="R1526" t="str">
        <f t="shared" si="143"/>
        <v>photobooks</v>
      </c>
      <c r="S1526" s="10">
        <f t="shared" si="141"/>
        <v>42756.501041666663</v>
      </c>
      <c r="T1526" s="10">
        <f t="shared" si="142"/>
        <v>42786.501041666663</v>
      </c>
    </row>
    <row r="1527" spans="1:20" ht="43.75" x14ac:dyDescent="0.4">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9">
        <f t="shared" si="138"/>
        <v>1.7400576923076922</v>
      </c>
      <c r="P1527">
        <f t="shared" si="139"/>
        <v>32.315357142857138</v>
      </c>
      <c r="Q1527" t="str">
        <f t="shared" si="140"/>
        <v>photography</v>
      </c>
      <c r="R1527" t="str">
        <f t="shared" si="143"/>
        <v>photobooks</v>
      </c>
      <c r="S1527" s="10">
        <f t="shared" si="141"/>
        <v>42570.702986111108</v>
      </c>
      <c r="T1527" s="10">
        <f t="shared" si="142"/>
        <v>42600.702986111108</v>
      </c>
    </row>
    <row r="1528" spans="1:20" ht="43.75" x14ac:dyDescent="0.4">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9">
        <f t="shared" si="138"/>
        <v>1.2032608695652174</v>
      </c>
      <c r="P1528">
        <f t="shared" si="139"/>
        <v>98.839285714285708</v>
      </c>
      <c r="Q1528" t="str">
        <f t="shared" si="140"/>
        <v>photography</v>
      </c>
      <c r="R1528" t="str">
        <f t="shared" si="143"/>
        <v>photobooks</v>
      </c>
      <c r="S1528" s="10">
        <f t="shared" si="141"/>
        <v>42339.276006944448</v>
      </c>
      <c r="T1528" s="10">
        <f t="shared" si="142"/>
        <v>42388.276006944448</v>
      </c>
    </row>
    <row r="1529" spans="1:20" ht="43.75" x14ac:dyDescent="0.4">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9">
        <f t="shared" si="138"/>
        <v>1.1044428571428573</v>
      </c>
      <c r="P1529">
        <f t="shared" si="139"/>
        <v>55.222142857142863</v>
      </c>
      <c r="Q1529" t="str">
        <f t="shared" si="140"/>
        <v>photography</v>
      </c>
      <c r="R1529" t="str">
        <f t="shared" si="143"/>
        <v>photobooks</v>
      </c>
      <c r="S1529" s="10">
        <f t="shared" si="141"/>
        <v>42780.600532407407</v>
      </c>
      <c r="T1529" s="10">
        <f t="shared" si="142"/>
        <v>42808.558865740735</v>
      </c>
    </row>
    <row r="1530" spans="1:20" ht="29.15" x14ac:dyDescent="0.4">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9">
        <f t="shared" si="138"/>
        <v>2.8156666666666665</v>
      </c>
      <c r="P1530">
        <f t="shared" si="139"/>
        <v>52.793750000000003</v>
      </c>
      <c r="Q1530" t="str">
        <f t="shared" si="140"/>
        <v>photography</v>
      </c>
      <c r="R1530" t="str">
        <f t="shared" si="143"/>
        <v>photobooks</v>
      </c>
      <c r="S1530" s="10">
        <f t="shared" si="141"/>
        <v>42736.732893518521</v>
      </c>
      <c r="T1530" s="10">
        <f t="shared" si="142"/>
        <v>42767</v>
      </c>
    </row>
    <row r="1531" spans="1:20" ht="43.75" x14ac:dyDescent="0.4">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9">
        <f t="shared" si="138"/>
        <v>1.0067894736842105</v>
      </c>
      <c r="P1531">
        <f t="shared" si="139"/>
        <v>135.66666666666666</v>
      </c>
      <c r="Q1531" t="str">
        <f t="shared" si="140"/>
        <v>photography</v>
      </c>
      <c r="R1531" t="str">
        <f t="shared" si="143"/>
        <v>photobooks</v>
      </c>
      <c r="S1531" s="10">
        <f t="shared" si="141"/>
        <v>42052.628703703704</v>
      </c>
      <c r="T1531" s="10">
        <f t="shared" si="142"/>
        <v>42082.587037037039</v>
      </c>
    </row>
    <row r="1532" spans="1:20" ht="58.3" x14ac:dyDescent="0.4">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9">
        <f t="shared" si="138"/>
        <v>1.3482571428571428</v>
      </c>
      <c r="P1532">
        <f t="shared" si="139"/>
        <v>53.991990846681922</v>
      </c>
      <c r="Q1532" t="str">
        <f t="shared" si="140"/>
        <v>photography</v>
      </c>
      <c r="R1532" t="str">
        <f t="shared" si="143"/>
        <v>photobooks</v>
      </c>
      <c r="S1532" s="10">
        <f t="shared" si="141"/>
        <v>42275.767303240747</v>
      </c>
      <c r="T1532" s="10">
        <f t="shared" si="142"/>
        <v>42300.767303240747</v>
      </c>
    </row>
    <row r="1533" spans="1:20" ht="58.3" x14ac:dyDescent="0.4">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9">
        <f t="shared" si="138"/>
        <v>1.7595744680851064</v>
      </c>
      <c r="P1533">
        <f t="shared" si="139"/>
        <v>56.643835616438359</v>
      </c>
      <c r="Q1533" t="str">
        <f t="shared" si="140"/>
        <v>photography</v>
      </c>
      <c r="R1533" t="str">
        <f t="shared" si="143"/>
        <v>photobooks</v>
      </c>
      <c r="S1533" s="10">
        <f t="shared" si="141"/>
        <v>41941.802384259259</v>
      </c>
      <c r="T1533" s="10">
        <f t="shared" si="142"/>
        <v>41974.125</v>
      </c>
    </row>
    <row r="1534" spans="1:20" ht="43.75" x14ac:dyDescent="0.4">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9">
        <f t="shared" si="138"/>
        <v>4.8402000000000003</v>
      </c>
      <c r="P1534">
        <f t="shared" si="139"/>
        <v>82.316326530612244</v>
      </c>
      <c r="Q1534" t="str">
        <f t="shared" si="140"/>
        <v>photography</v>
      </c>
      <c r="R1534" t="str">
        <f t="shared" si="143"/>
        <v>photobooks</v>
      </c>
      <c r="S1534" s="10">
        <f t="shared" si="141"/>
        <v>42391.475289351853</v>
      </c>
      <c r="T1534" s="10">
        <f t="shared" si="142"/>
        <v>42415.625</v>
      </c>
    </row>
    <row r="1535" spans="1:20" ht="43.75" x14ac:dyDescent="0.4">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9">
        <f t="shared" si="138"/>
        <v>1.4514</v>
      </c>
      <c r="P1535">
        <f t="shared" si="139"/>
        <v>88.26081081081081</v>
      </c>
      <c r="Q1535" t="str">
        <f t="shared" si="140"/>
        <v>photography</v>
      </c>
      <c r="R1535" t="str">
        <f t="shared" si="143"/>
        <v>photobooks</v>
      </c>
      <c r="S1535" s="10">
        <f t="shared" si="141"/>
        <v>42443.00204861111</v>
      </c>
      <c r="T1535" s="10">
        <f t="shared" si="142"/>
        <v>42492.165972222225</v>
      </c>
    </row>
    <row r="1536" spans="1:20" ht="43.75" x14ac:dyDescent="0.4">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9">
        <f t="shared" si="138"/>
        <v>4.1773333333333333</v>
      </c>
      <c r="P1536">
        <f t="shared" si="139"/>
        <v>84.905149051490511</v>
      </c>
      <c r="Q1536" t="str">
        <f t="shared" si="140"/>
        <v>photography</v>
      </c>
      <c r="R1536" t="str">
        <f t="shared" si="143"/>
        <v>photobooks</v>
      </c>
      <c r="S1536" s="10">
        <f t="shared" si="141"/>
        <v>42221.67432870371</v>
      </c>
      <c r="T1536" s="10">
        <f t="shared" si="142"/>
        <v>42251.67432870371</v>
      </c>
    </row>
    <row r="1537" spans="1:20" ht="43.75" x14ac:dyDescent="0.4">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9">
        <f t="shared" si="138"/>
        <v>1.3242499999999999</v>
      </c>
      <c r="P1537">
        <f t="shared" si="139"/>
        <v>48.154545454545456</v>
      </c>
      <c r="Q1537" t="str">
        <f t="shared" si="140"/>
        <v>photography</v>
      </c>
      <c r="R1537" t="str">
        <f t="shared" si="143"/>
        <v>photobooks</v>
      </c>
      <c r="S1537" s="10">
        <f t="shared" si="141"/>
        <v>42484.829062500001</v>
      </c>
      <c r="T1537" s="10">
        <f t="shared" si="142"/>
        <v>42513.916666666672</v>
      </c>
    </row>
    <row r="1538" spans="1:20" ht="58.3" x14ac:dyDescent="0.4">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9">
        <f t="shared" ref="O1538:O1601" si="144">E1538/D1538</f>
        <v>2.5030841666666666</v>
      </c>
      <c r="P1538">
        <f t="shared" ref="P1538:P1601" si="145">IFERROR(E1538/L1538,0)</f>
        <v>66.015406593406595</v>
      </c>
      <c r="Q1538" t="str">
        <f t="shared" ref="Q1538:Q1601" si="146">LEFT(N1538, FIND("/",N1538) - 1)</f>
        <v>photography</v>
      </c>
      <c r="R1538" t="str">
        <f t="shared" si="143"/>
        <v>photobooks</v>
      </c>
      <c r="S1538" s="10">
        <f t="shared" ref="S1538:S1601" si="147">(((J1538/60)/60)/24) + DATE(1970,1,1)</f>
        <v>42213.802199074074</v>
      </c>
      <c r="T1538" s="10">
        <f t="shared" ref="T1538:T1601" si="148">(((I1538/60)/60)/24) + DATE(1970,1,1)</f>
        <v>42243.802199074074</v>
      </c>
    </row>
    <row r="1539" spans="1:20" ht="43.75" x14ac:dyDescent="0.4">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9">
        <f t="shared" si="144"/>
        <v>1.7989999999999999</v>
      </c>
      <c r="P1539">
        <f t="shared" si="145"/>
        <v>96.375</v>
      </c>
      <c r="Q1539" t="str">
        <f t="shared" si="146"/>
        <v>photography</v>
      </c>
      <c r="R1539" t="str">
        <f t="shared" ref="R1539:R1602" si="149">RIGHT(N1539, LEN(N1539) - FIND("/",N1539))</f>
        <v>photobooks</v>
      </c>
      <c r="S1539" s="10">
        <f t="shared" si="147"/>
        <v>42552.315127314811</v>
      </c>
      <c r="T1539" s="10">
        <f t="shared" si="148"/>
        <v>42588.75</v>
      </c>
    </row>
    <row r="1540" spans="1:20" ht="43.75" x14ac:dyDescent="0.4">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9">
        <f t="shared" si="144"/>
        <v>1.0262857142857142</v>
      </c>
      <c r="P1540">
        <f t="shared" si="145"/>
        <v>156.17391304347825</v>
      </c>
      <c r="Q1540" t="str">
        <f t="shared" si="146"/>
        <v>photography</v>
      </c>
      <c r="R1540" t="str">
        <f t="shared" si="149"/>
        <v>photobooks</v>
      </c>
      <c r="S1540" s="10">
        <f t="shared" si="147"/>
        <v>41981.782060185185</v>
      </c>
      <c r="T1540" s="10">
        <f t="shared" si="148"/>
        <v>42026.782060185185</v>
      </c>
    </row>
    <row r="1541" spans="1:20" ht="43.75" x14ac:dyDescent="0.4">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9">
        <f t="shared" si="144"/>
        <v>1.359861</v>
      </c>
      <c r="P1541">
        <f t="shared" si="145"/>
        <v>95.764859154929582</v>
      </c>
      <c r="Q1541" t="str">
        <f t="shared" si="146"/>
        <v>photography</v>
      </c>
      <c r="R1541" t="str">
        <f t="shared" si="149"/>
        <v>photobooks</v>
      </c>
      <c r="S1541" s="10">
        <f t="shared" si="147"/>
        <v>42705.919201388882</v>
      </c>
      <c r="T1541" s="10">
        <f t="shared" si="148"/>
        <v>42738.919201388882</v>
      </c>
    </row>
    <row r="1542" spans="1:20" ht="43.75" x14ac:dyDescent="0.4">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9">
        <f t="shared" si="144"/>
        <v>1.1786666666666668</v>
      </c>
      <c r="P1542">
        <f t="shared" si="145"/>
        <v>180.40816326530611</v>
      </c>
      <c r="Q1542" t="str">
        <f t="shared" si="146"/>
        <v>photography</v>
      </c>
      <c r="R1542" t="str">
        <f t="shared" si="149"/>
        <v>photobooks</v>
      </c>
      <c r="S1542" s="10">
        <f t="shared" si="147"/>
        <v>41939.00712962963</v>
      </c>
      <c r="T1542" s="10">
        <f t="shared" si="148"/>
        <v>41969.052083333328</v>
      </c>
    </row>
    <row r="1543" spans="1:20" ht="43.75" x14ac:dyDescent="0.4">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9">
        <f t="shared" si="144"/>
        <v>3.3333333333333332E-4</v>
      </c>
      <c r="P1543">
        <f t="shared" si="145"/>
        <v>3</v>
      </c>
      <c r="Q1543" t="str">
        <f t="shared" si="146"/>
        <v>photography</v>
      </c>
      <c r="R1543" t="str">
        <f t="shared" si="149"/>
        <v>nature</v>
      </c>
      <c r="S1543" s="10">
        <f t="shared" si="147"/>
        <v>41974.712245370371</v>
      </c>
      <c r="T1543" s="10">
        <f t="shared" si="148"/>
        <v>42004.712245370371</v>
      </c>
    </row>
    <row r="1544" spans="1:20" ht="58.3" x14ac:dyDescent="0.4">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9">
        <f t="shared" si="144"/>
        <v>0.04</v>
      </c>
      <c r="P1544">
        <f t="shared" si="145"/>
        <v>20</v>
      </c>
      <c r="Q1544" t="str">
        <f t="shared" si="146"/>
        <v>photography</v>
      </c>
      <c r="R1544" t="str">
        <f t="shared" si="149"/>
        <v>nature</v>
      </c>
      <c r="S1544" s="10">
        <f t="shared" si="147"/>
        <v>42170.996527777781</v>
      </c>
      <c r="T1544" s="10">
        <f t="shared" si="148"/>
        <v>42185.996527777781</v>
      </c>
    </row>
    <row r="1545" spans="1:20" ht="43.75" x14ac:dyDescent="0.4">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9">
        <f t="shared" si="144"/>
        <v>4.4444444444444444E-3</v>
      </c>
      <c r="P1545">
        <f t="shared" si="145"/>
        <v>10</v>
      </c>
      <c r="Q1545" t="str">
        <f t="shared" si="146"/>
        <v>photography</v>
      </c>
      <c r="R1545" t="str">
        <f t="shared" si="149"/>
        <v>nature</v>
      </c>
      <c r="S1545" s="10">
        <f t="shared" si="147"/>
        <v>41935.509652777779</v>
      </c>
      <c r="T1545" s="10">
        <f t="shared" si="148"/>
        <v>41965.551319444443</v>
      </c>
    </row>
    <row r="1546" spans="1:20" ht="43.75" x14ac:dyDescent="0.4">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9">
        <f t="shared" si="144"/>
        <v>0</v>
      </c>
      <c r="P1546">
        <f t="shared" si="145"/>
        <v>0</v>
      </c>
      <c r="Q1546" t="str">
        <f t="shared" si="146"/>
        <v>photography</v>
      </c>
      <c r="R1546" t="str">
        <f t="shared" si="149"/>
        <v>nature</v>
      </c>
      <c r="S1546" s="10">
        <f t="shared" si="147"/>
        <v>42053.051203703704</v>
      </c>
      <c r="T1546" s="10">
        <f t="shared" si="148"/>
        <v>42095.012499999997</v>
      </c>
    </row>
    <row r="1547" spans="1:20" ht="43.75" x14ac:dyDescent="0.4">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9">
        <f t="shared" si="144"/>
        <v>3.3333333333333332E-4</v>
      </c>
      <c r="P1547">
        <f t="shared" si="145"/>
        <v>1</v>
      </c>
      <c r="Q1547" t="str">
        <f t="shared" si="146"/>
        <v>photography</v>
      </c>
      <c r="R1547" t="str">
        <f t="shared" si="149"/>
        <v>nature</v>
      </c>
      <c r="S1547" s="10">
        <f t="shared" si="147"/>
        <v>42031.884652777779</v>
      </c>
      <c r="T1547" s="10">
        <f t="shared" si="148"/>
        <v>42065.886111111111</v>
      </c>
    </row>
    <row r="1548" spans="1:20" ht="43.75" x14ac:dyDescent="0.4">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9">
        <f t="shared" si="144"/>
        <v>0.28899999999999998</v>
      </c>
      <c r="P1548">
        <f t="shared" si="145"/>
        <v>26.272727272727273</v>
      </c>
      <c r="Q1548" t="str">
        <f t="shared" si="146"/>
        <v>photography</v>
      </c>
      <c r="R1548" t="str">
        <f t="shared" si="149"/>
        <v>nature</v>
      </c>
      <c r="S1548" s="10">
        <f t="shared" si="147"/>
        <v>41839.212951388887</v>
      </c>
      <c r="T1548" s="10">
        <f t="shared" si="148"/>
        <v>41899.212951388887</v>
      </c>
    </row>
    <row r="1549" spans="1:20" ht="43.75" x14ac:dyDescent="0.4">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9">
        <f t="shared" si="144"/>
        <v>0</v>
      </c>
      <c r="P1549">
        <f t="shared" si="145"/>
        <v>0</v>
      </c>
      <c r="Q1549" t="str">
        <f t="shared" si="146"/>
        <v>photography</v>
      </c>
      <c r="R1549" t="str">
        <f t="shared" si="149"/>
        <v>nature</v>
      </c>
      <c r="S1549" s="10">
        <f t="shared" si="147"/>
        <v>42782.426875000005</v>
      </c>
      <c r="T1549" s="10">
        <f t="shared" si="148"/>
        <v>42789.426875000005</v>
      </c>
    </row>
    <row r="1550" spans="1:20" ht="29.15" x14ac:dyDescent="0.4">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9">
        <f t="shared" si="144"/>
        <v>8.5714285714285715E-2</v>
      </c>
      <c r="P1550">
        <f t="shared" si="145"/>
        <v>60</v>
      </c>
      <c r="Q1550" t="str">
        <f t="shared" si="146"/>
        <v>photography</v>
      </c>
      <c r="R1550" t="str">
        <f t="shared" si="149"/>
        <v>nature</v>
      </c>
      <c r="S1550" s="10">
        <f t="shared" si="147"/>
        <v>42286.88217592593</v>
      </c>
      <c r="T1550" s="10">
        <f t="shared" si="148"/>
        <v>42316.923842592587</v>
      </c>
    </row>
    <row r="1551" spans="1:20" ht="43.75" x14ac:dyDescent="0.4">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9">
        <f t="shared" si="144"/>
        <v>0.34</v>
      </c>
      <c r="P1551">
        <f t="shared" si="145"/>
        <v>28.333333333333332</v>
      </c>
      <c r="Q1551" t="str">
        <f t="shared" si="146"/>
        <v>photography</v>
      </c>
      <c r="R1551" t="str">
        <f t="shared" si="149"/>
        <v>nature</v>
      </c>
      <c r="S1551" s="10">
        <f t="shared" si="147"/>
        <v>42281.136099537034</v>
      </c>
      <c r="T1551" s="10">
        <f t="shared" si="148"/>
        <v>42311.177766203706</v>
      </c>
    </row>
    <row r="1552" spans="1:20" ht="58.3" x14ac:dyDescent="0.4">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9">
        <f t="shared" si="144"/>
        <v>0.13466666666666666</v>
      </c>
      <c r="P1552">
        <f t="shared" si="145"/>
        <v>14.428571428571429</v>
      </c>
      <c r="Q1552" t="str">
        <f t="shared" si="146"/>
        <v>photography</v>
      </c>
      <c r="R1552" t="str">
        <f t="shared" si="149"/>
        <v>nature</v>
      </c>
      <c r="S1552" s="10">
        <f t="shared" si="147"/>
        <v>42472.449467592596</v>
      </c>
      <c r="T1552" s="10">
        <f t="shared" si="148"/>
        <v>42502.449467592596</v>
      </c>
    </row>
    <row r="1553" spans="1:20" ht="43.75" x14ac:dyDescent="0.4">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9">
        <f t="shared" si="144"/>
        <v>0</v>
      </c>
      <c r="P1553">
        <f t="shared" si="145"/>
        <v>0</v>
      </c>
      <c r="Q1553" t="str">
        <f t="shared" si="146"/>
        <v>photography</v>
      </c>
      <c r="R1553" t="str">
        <f t="shared" si="149"/>
        <v>nature</v>
      </c>
      <c r="S1553" s="10">
        <f t="shared" si="147"/>
        <v>42121.824525462958</v>
      </c>
      <c r="T1553" s="10">
        <f t="shared" si="148"/>
        <v>42151.824525462958</v>
      </c>
    </row>
    <row r="1554" spans="1:20" ht="43.75" x14ac:dyDescent="0.4">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9">
        <f t="shared" si="144"/>
        <v>0.49186046511627907</v>
      </c>
      <c r="P1554">
        <f t="shared" si="145"/>
        <v>132.1875</v>
      </c>
      <c r="Q1554" t="str">
        <f t="shared" si="146"/>
        <v>photography</v>
      </c>
      <c r="R1554" t="str">
        <f t="shared" si="149"/>
        <v>nature</v>
      </c>
      <c r="S1554" s="10">
        <f t="shared" si="147"/>
        <v>41892.688750000001</v>
      </c>
      <c r="T1554" s="10">
        <f t="shared" si="148"/>
        <v>41913.165972222225</v>
      </c>
    </row>
    <row r="1555" spans="1:20" ht="43.75" x14ac:dyDescent="0.4">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9">
        <f t="shared" si="144"/>
        <v>0</v>
      </c>
      <c r="P1555">
        <f t="shared" si="145"/>
        <v>0</v>
      </c>
      <c r="Q1555" t="str">
        <f t="shared" si="146"/>
        <v>photography</v>
      </c>
      <c r="R1555" t="str">
        <f t="shared" si="149"/>
        <v>nature</v>
      </c>
      <c r="S1555" s="10">
        <f t="shared" si="147"/>
        <v>42219.282951388886</v>
      </c>
      <c r="T1555" s="10">
        <f t="shared" si="148"/>
        <v>42249.282951388886</v>
      </c>
    </row>
    <row r="1556" spans="1:20" ht="58.3" x14ac:dyDescent="0.4">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9">
        <f t="shared" si="144"/>
        <v>0</v>
      </c>
      <c r="P1556">
        <f t="shared" si="145"/>
        <v>0</v>
      </c>
      <c r="Q1556" t="str">
        <f t="shared" si="146"/>
        <v>photography</v>
      </c>
      <c r="R1556" t="str">
        <f t="shared" si="149"/>
        <v>nature</v>
      </c>
      <c r="S1556" s="10">
        <f t="shared" si="147"/>
        <v>42188.252199074079</v>
      </c>
      <c r="T1556" s="10">
        <f t="shared" si="148"/>
        <v>42218.252199074079</v>
      </c>
    </row>
    <row r="1557" spans="1:20" ht="43.75" x14ac:dyDescent="0.4">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9">
        <f t="shared" si="144"/>
        <v>0</v>
      </c>
      <c r="P1557">
        <f t="shared" si="145"/>
        <v>0</v>
      </c>
      <c r="Q1557" t="str">
        <f t="shared" si="146"/>
        <v>photography</v>
      </c>
      <c r="R1557" t="str">
        <f t="shared" si="149"/>
        <v>nature</v>
      </c>
      <c r="S1557" s="10">
        <f t="shared" si="147"/>
        <v>42241.613796296297</v>
      </c>
      <c r="T1557" s="10">
        <f t="shared" si="148"/>
        <v>42264.708333333328</v>
      </c>
    </row>
    <row r="1558" spans="1:20" ht="43.75" x14ac:dyDescent="0.4">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9">
        <f t="shared" si="144"/>
        <v>0.45133333333333331</v>
      </c>
      <c r="P1558">
        <f t="shared" si="145"/>
        <v>56.416666666666664</v>
      </c>
      <c r="Q1558" t="str">
        <f t="shared" si="146"/>
        <v>photography</v>
      </c>
      <c r="R1558" t="str">
        <f t="shared" si="149"/>
        <v>nature</v>
      </c>
      <c r="S1558" s="10">
        <f t="shared" si="147"/>
        <v>42525.153055555551</v>
      </c>
      <c r="T1558" s="10">
        <f t="shared" si="148"/>
        <v>42555.153055555551</v>
      </c>
    </row>
    <row r="1559" spans="1:20" ht="43.75" x14ac:dyDescent="0.4">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9">
        <f t="shared" si="144"/>
        <v>0.04</v>
      </c>
      <c r="P1559">
        <f t="shared" si="145"/>
        <v>100</v>
      </c>
      <c r="Q1559" t="str">
        <f t="shared" si="146"/>
        <v>photography</v>
      </c>
      <c r="R1559" t="str">
        <f t="shared" si="149"/>
        <v>nature</v>
      </c>
      <c r="S1559" s="10">
        <f t="shared" si="147"/>
        <v>41871.65315972222</v>
      </c>
      <c r="T1559" s="10">
        <f t="shared" si="148"/>
        <v>41902.65315972222</v>
      </c>
    </row>
    <row r="1560" spans="1:20" ht="43.75" x14ac:dyDescent="0.4">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9">
        <f t="shared" si="144"/>
        <v>4.6666666666666669E-2</v>
      </c>
      <c r="P1560">
        <f t="shared" si="145"/>
        <v>11.666666666666666</v>
      </c>
      <c r="Q1560" t="str">
        <f t="shared" si="146"/>
        <v>photography</v>
      </c>
      <c r="R1560" t="str">
        <f t="shared" si="149"/>
        <v>nature</v>
      </c>
      <c r="S1560" s="10">
        <f t="shared" si="147"/>
        <v>42185.397673611107</v>
      </c>
      <c r="T1560" s="10">
        <f t="shared" si="148"/>
        <v>42244.508333333331</v>
      </c>
    </row>
    <row r="1561" spans="1:20" ht="29.15" x14ac:dyDescent="0.4">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9">
        <f t="shared" si="144"/>
        <v>3.3333333333333335E-3</v>
      </c>
      <c r="P1561">
        <f t="shared" si="145"/>
        <v>50</v>
      </c>
      <c r="Q1561" t="str">
        <f t="shared" si="146"/>
        <v>photography</v>
      </c>
      <c r="R1561" t="str">
        <f t="shared" si="149"/>
        <v>nature</v>
      </c>
      <c r="S1561" s="10">
        <f t="shared" si="147"/>
        <v>42108.05322916666</v>
      </c>
      <c r="T1561" s="10">
        <f t="shared" si="148"/>
        <v>42123.05322916666</v>
      </c>
    </row>
    <row r="1562" spans="1:20" ht="43.75" x14ac:dyDescent="0.4">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9">
        <f t="shared" si="144"/>
        <v>3.7600000000000001E-2</v>
      </c>
      <c r="P1562">
        <f t="shared" si="145"/>
        <v>23.5</v>
      </c>
      <c r="Q1562" t="str">
        <f t="shared" si="146"/>
        <v>photography</v>
      </c>
      <c r="R1562" t="str">
        <f t="shared" si="149"/>
        <v>nature</v>
      </c>
      <c r="S1562" s="10">
        <f t="shared" si="147"/>
        <v>41936.020752314813</v>
      </c>
      <c r="T1562" s="10">
        <f t="shared" si="148"/>
        <v>41956.062418981484</v>
      </c>
    </row>
    <row r="1563" spans="1:20" ht="58.3" x14ac:dyDescent="0.4">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9">
        <f t="shared" si="144"/>
        <v>6.7000000000000002E-3</v>
      </c>
      <c r="P1563">
        <f t="shared" si="145"/>
        <v>67</v>
      </c>
      <c r="Q1563" t="str">
        <f t="shared" si="146"/>
        <v>publishing</v>
      </c>
      <c r="R1563" t="str">
        <f t="shared" si="149"/>
        <v>art books</v>
      </c>
      <c r="S1563" s="10">
        <f t="shared" si="147"/>
        <v>41555.041701388887</v>
      </c>
      <c r="T1563" s="10">
        <f t="shared" si="148"/>
        <v>41585.083368055559</v>
      </c>
    </row>
    <row r="1564" spans="1:20" ht="58.3" x14ac:dyDescent="0.4">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9">
        <f t="shared" si="144"/>
        <v>0</v>
      </c>
      <c r="P1564">
        <f t="shared" si="145"/>
        <v>0</v>
      </c>
      <c r="Q1564" t="str">
        <f t="shared" si="146"/>
        <v>publishing</v>
      </c>
      <c r="R1564" t="str">
        <f t="shared" si="149"/>
        <v>art books</v>
      </c>
      <c r="S1564" s="10">
        <f t="shared" si="147"/>
        <v>40079.566157407404</v>
      </c>
      <c r="T1564" s="10">
        <f t="shared" si="148"/>
        <v>40149.034722222219</v>
      </c>
    </row>
    <row r="1565" spans="1:20" ht="43.75" x14ac:dyDescent="0.4">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9">
        <f t="shared" si="144"/>
        <v>1.4166666666666666E-2</v>
      </c>
      <c r="P1565">
        <f t="shared" si="145"/>
        <v>42.5</v>
      </c>
      <c r="Q1565" t="str">
        <f t="shared" si="146"/>
        <v>publishing</v>
      </c>
      <c r="R1565" t="str">
        <f t="shared" si="149"/>
        <v>art books</v>
      </c>
      <c r="S1565" s="10">
        <f t="shared" si="147"/>
        <v>41652.742488425924</v>
      </c>
      <c r="T1565" s="10">
        <f t="shared" si="148"/>
        <v>41712.700821759259</v>
      </c>
    </row>
    <row r="1566" spans="1:20" ht="43.75" x14ac:dyDescent="0.4">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9">
        <f t="shared" si="144"/>
        <v>1E-3</v>
      </c>
      <c r="P1566">
        <f t="shared" si="145"/>
        <v>10</v>
      </c>
      <c r="Q1566" t="str">
        <f t="shared" si="146"/>
        <v>publishing</v>
      </c>
      <c r="R1566" t="str">
        <f t="shared" si="149"/>
        <v>art books</v>
      </c>
      <c r="S1566" s="10">
        <f t="shared" si="147"/>
        <v>42121.367002314815</v>
      </c>
      <c r="T1566" s="10">
        <f t="shared" si="148"/>
        <v>42152.836805555555</v>
      </c>
    </row>
    <row r="1567" spans="1:20" ht="43.75" x14ac:dyDescent="0.4">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9">
        <f t="shared" si="144"/>
        <v>2.5000000000000001E-2</v>
      </c>
      <c r="P1567">
        <f t="shared" si="145"/>
        <v>100</v>
      </c>
      <c r="Q1567" t="str">
        <f t="shared" si="146"/>
        <v>publishing</v>
      </c>
      <c r="R1567" t="str">
        <f t="shared" si="149"/>
        <v>art books</v>
      </c>
      <c r="S1567" s="10">
        <f t="shared" si="147"/>
        <v>40672.729872685188</v>
      </c>
      <c r="T1567" s="10">
        <f t="shared" si="148"/>
        <v>40702.729872685188</v>
      </c>
    </row>
    <row r="1568" spans="1:20" ht="43.75" x14ac:dyDescent="0.4">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9">
        <f t="shared" si="144"/>
        <v>0.21249999999999999</v>
      </c>
      <c r="P1568">
        <f t="shared" si="145"/>
        <v>108.05084745762711</v>
      </c>
      <c r="Q1568" t="str">
        <f t="shared" si="146"/>
        <v>publishing</v>
      </c>
      <c r="R1568" t="str">
        <f t="shared" si="149"/>
        <v>art books</v>
      </c>
      <c r="S1568" s="10">
        <f t="shared" si="147"/>
        <v>42549.916712962964</v>
      </c>
      <c r="T1568" s="10">
        <f t="shared" si="148"/>
        <v>42578.916666666672</v>
      </c>
    </row>
    <row r="1569" spans="1:20" ht="43.75" x14ac:dyDescent="0.4">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9">
        <f t="shared" si="144"/>
        <v>4.1176470588235294E-2</v>
      </c>
      <c r="P1569">
        <f t="shared" si="145"/>
        <v>26.923076923076923</v>
      </c>
      <c r="Q1569" t="str">
        <f t="shared" si="146"/>
        <v>publishing</v>
      </c>
      <c r="R1569" t="str">
        <f t="shared" si="149"/>
        <v>art books</v>
      </c>
      <c r="S1569" s="10">
        <f t="shared" si="147"/>
        <v>41671.936863425923</v>
      </c>
      <c r="T1569" s="10">
        <f t="shared" si="148"/>
        <v>41687</v>
      </c>
    </row>
    <row r="1570" spans="1:20" ht="43.75" x14ac:dyDescent="0.4">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9">
        <f t="shared" si="144"/>
        <v>0.13639999999999999</v>
      </c>
      <c r="P1570">
        <f t="shared" si="145"/>
        <v>155</v>
      </c>
      <c r="Q1570" t="str">
        <f t="shared" si="146"/>
        <v>publishing</v>
      </c>
      <c r="R1570" t="str">
        <f t="shared" si="149"/>
        <v>art books</v>
      </c>
      <c r="S1570" s="10">
        <f t="shared" si="147"/>
        <v>41962.062326388885</v>
      </c>
      <c r="T1570" s="10">
        <f t="shared" si="148"/>
        <v>41997.062326388885</v>
      </c>
    </row>
    <row r="1571" spans="1:20" x14ac:dyDescent="0.4">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9">
        <f t="shared" si="144"/>
        <v>0</v>
      </c>
      <c r="P1571">
        <f t="shared" si="145"/>
        <v>0</v>
      </c>
      <c r="Q1571" t="str">
        <f t="shared" si="146"/>
        <v>publishing</v>
      </c>
      <c r="R1571" t="str">
        <f t="shared" si="149"/>
        <v>art books</v>
      </c>
      <c r="S1571" s="10">
        <f t="shared" si="147"/>
        <v>41389.679560185185</v>
      </c>
      <c r="T1571" s="10">
        <f t="shared" si="148"/>
        <v>41419.679560185185</v>
      </c>
    </row>
    <row r="1572" spans="1:20" ht="29.15" x14ac:dyDescent="0.4">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9">
        <f t="shared" si="144"/>
        <v>0.41399999999999998</v>
      </c>
      <c r="P1572">
        <f t="shared" si="145"/>
        <v>47.769230769230766</v>
      </c>
      <c r="Q1572" t="str">
        <f t="shared" si="146"/>
        <v>publishing</v>
      </c>
      <c r="R1572" t="str">
        <f t="shared" si="149"/>
        <v>art books</v>
      </c>
      <c r="S1572" s="10">
        <f t="shared" si="147"/>
        <v>42438.813449074078</v>
      </c>
      <c r="T1572" s="10">
        <f t="shared" si="148"/>
        <v>42468.771782407406</v>
      </c>
    </row>
    <row r="1573" spans="1:20" ht="58.3" x14ac:dyDescent="0.4">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9">
        <f t="shared" si="144"/>
        <v>6.6115702479338841E-3</v>
      </c>
      <c r="P1573">
        <f t="shared" si="145"/>
        <v>20</v>
      </c>
      <c r="Q1573" t="str">
        <f t="shared" si="146"/>
        <v>publishing</v>
      </c>
      <c r="R1573" t="str">
        <f t="shared" si="149"/>
        <v>art books</v>
      </c>
      <c r="S1573" s="10">
        <f t="shared" si="147"/>
        <v>42144.769479166673</v>
      </c>
      <c r="T1573" s="10">
        <f t="shared" si="148"/>
        <v>42174.769479166673</v>
      </c>
    </row>
    <row r="1574" spans="1:20" ht="43.75" x14ac:dyDescent="0.4">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9">
        <f t="shared" si="144"/>
        <v>0.05</v>
      </c>
      <c r="P1574">
        <f t="shared" si="145"/>
        <v>41.666666666666664</v>
      </c>
      <c r="Q1574" t="str">
        <f t="shared" si="146"/>
        <v>publishing</v>
      </c>
      <c r="R1574" t="str">
        <f t="shared" si="149"/>
        <v>art books</v>
      </c>
      <c r="S1574" s="10">
        <f t="shared" si="147"/>
        <v>42404.033090277779</v>
      </c>
      <c r="T1574" s="10">
        <f t="shared" si="148"/>
        <v>42428.999305555553</v>
      </c>
    </row>
    <row r="1575" spans="1:20" ht="43.75" x14ac:dyDescent="0.4">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9">
        <f t="shared" si="144"/>
        <v>2.4777777777777777E-2</v>
      </c>
      <c r="P1575">
        <f t="shared" si="145"/>
        <v>74.333333333333329</v>
      </c>
      <c r="Q1575" t="str">
        <f t="shared" si="146"/>
        <v>publishing</v>
      </c>
      <c r="R1575" t="str">
        <f t="shared" si="149"/>
        <v>art books</v>
      </c>
      <c r="S1575" s="10">
        <f t="shared" si="147"/>
        <v>42786.000023148154</v>
      </c>
      <c r="T1575" s="10">
        <f t="shared" si="148"/>
        <v>42826.165972222225</v>
      </c>
    </row>
    <row r="1576" spans="1:20" ht="43.75" x14ac:dyDescent="0.4">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9">
        <f t="shared" si="144"/>
        <v>5.0599999999999999E-2</v>
      </c>
      <c r="P1576">
        <f t="shared" si="145"/>
        <v>84.333333333333329</v>
      </c>
      <c r="Q1576" t="str">
        <f t="shared" si="146"/>
        <v>publishing</v>
      </c>
      <c r="R1576" t="str">
        <f t="shared" si="149"/>
        <v>art books</v>
      </c>
      <c r="S1576" s="10">
        <f t="shared" si="147"/>
        <v>42017.927418981482</v>
      </c>
      <c r="T1576" s="10">
        <f t="shared" si="148"/>
        <v>42052.927418981482</v>
      </c>
    </row>
    <row r="1577" spans="1:20" ht="43.75" x14ac:dyDescent="0.4">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9">
        <f t="shared" si="144"/>
        <v>0.2291</v>
      </c>
      <c r="P1577">
        <f t="shared" si="145"/>
        <v>65.457142857142856</v>
      </c>
      <c r="Q1577" t="str">
        <f t="shared" si="146"/>
        <v>publishing</v>
      </c>
      <c r="R1577" t="str">
        <f t="shared" si="149"/>
        <v>art books</v>
      </c>
      <c r="S1577" s="10">
        <f t="shared" si="147"/>
        <v>41799.524259259262</v>
      </c>
      <c r="T1577" s="10">
        <f t="shared" si="148"/>
        <v>41829.524259259262</v>
      </c>
    </row>
    <row r="1578" spans="1:20" ht="29.15" x14ac:dyDescent="0.4">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9">
        <f t="shared" si="144"/>
        <v>0.13</v>
      </c>
      <c r="P1578">
        <f t="shared" si="145"/>
        <v>65</v>
      </c>
      <c r="Q1578" t="str">
        <f t="shared" si="146"/>
        <v>publishing</v>
      </c>
      <c r="R1578" t="str">
        <f t="shared" si="149"/>
        <v>art books</v>
      </c>
      <c r="S1578" s="10">
        <f t="shared" si="147"/>
        <v>42140.879259259258</v>
      </c>
      <c r="T1578" s="10">
        <f t="shared" si="148"/>
        <v>42185.879259259258</v>
      </c>
    </row>
    <row r="1579" spans="1:20" ht="43.75" x14ac:dyDescent="0.4">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9">
        <f t="shared" si="144"/>
        <v>5.4999999999999997E-3</v>
      </c>
      <c r="P1579">
        <f t="shared" si="145"/>
        <v>27.5</v>
      </c>
      <c r="Q1579" t="str">
        <f t="shared" si="146"/>
        <v>publishing</v>
      </c>
      <c r="R1579" t="str">
        <f t="shared" si="149"/>
        <v>art books</v>
      </c>
      <c r="S1579" s="10">
        <f t="shared" si="147"/>
        <v>41054.847777777781</v>
      </c>
      <c r="T1579" s="10">
        <f t="shared" si="148"/>
        <v>41114.847777777781</v>
      </c>
    </row>
    <row r="1580" spans="1:20" ht="58.3" x14ac:dyDescent="0.4">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9">
        <f t="shared" si="144"/>
        <v>0.10806536636794939</v>
      </c>
      <c r="P1580">
        <f t="shared" si="145"/>
        <v>51.25</v>
      </c>
      <c r="Q1580" t="str">
        <f t="shared" si="146"/>
        <v>publishing</v>
      </c>
      <c r="R1580" t="str">
        <f t="shared" si="149"/>
        <v>art books</v>
      </c>
      <c r="S1580" s="10">
        <f t="shared" si="147"/>
        <v>40399.065868055557</v>
      </c>
      <c r="T1580" s="10">
        <f t="shared" si="148"/>
        <v>40423.083333333336</v>
      </c>
    </row>
    <row r="1581" spans="1:20" ht="29.15" x14ac:dyDescent="0.4">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9">
        <f t="shared" si="144"/>
        <v>8.4008400840084006E-3</v>
      </c>
      <c r="P1581">
        <f t="shared" si="145"/>
        <v>14</v>
      </c>
      <c r="Q1581" t="str">
        <f t="shared" si="146"/>
        <v>publishing</v>
      </c>
      <c r="R1581" t="str">
        <f t="shared" si="149"/>
        <v>art books</v>
      </c>
      <c r="S1581" s="10">
        <f t="shared" si="147"/>
        <v>41481.996423611112</v>
      </c>
      <c r="T1581" s="10">
        <f t="shared" si="148"/>
        <v>41514.996423611112</v>
      </c>
    </row>
    <row r="1582" spans="1:20" ht="43.75" x14ac:dyDescent="0.4">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9">
        <f t="shared" si="144"/>
        <v>0</v>
      </c>
      <c r="P1582">
        <f t="shared" si="145"/>
        <v>0</v>
      </c>
      <c r="Q1582" t="str">
        <f t="shared" si="146"/>
        <v>publishing</v>
      </c>
      <c r="R1582" t="str">
        <f t="shared" si="149"/>
        <v>art books</v>
      </c>
      <c r="S1582" s="10">
        <f t="shared" si="147"/>
        <v>40990.050069444449</v>
      </c>
      <c r="T1582" s="10">
        <f t="shared" si="148"/>
        <v>41050.050069444449</v>
      </c>
    </row>
    <row r="1583" spans="1:20" ht="43.75" x14ac:dyDescent="0.4">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9">
        <f t="shared" si="144"/>
        <v>5.0000000000000001E-3</v>
      </c>
      <c r="P1583">
        <f t="shared" si="145"/>
        <v>5</v>
      </c>
      <c r="Q1583" t="str">
        <f t="shared" si="146"/>
        <v>photography</v>
      </c>
      <c r="R1583" t="str">
        <f t="shared" si="149"/>
        <v>places</v>
      </c>
      <c r="S1583" s="10">
        <f t="shared" si="147"/>
        <v>42325.448958333334</v>
      </c>
      <c r="T1583" s="10">
        <f t="shared" si="148"/>
        <v>42357.448958333334</v>
      </c>
    </row>
    <row r="1584" spans="1:20" ht="29.15" x14ac:dyDescent="0.4">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9">
        <f t="shared" si="144"/>
        <v>9.2999999999999999E-2</v>
      </c>
      <c r="P1584">
        <f t="shared" si="145"/>
        <v>31</v>
      </c>
      <c r="Q1584" t="str">
        <f t="shared" si="146"/>
        <v>photography</v>
      </c>
      <c r="R1584" t="str">
        <f t="shared" si="149"/>
        <v>places</v>
      </c>
      <c r="S1584" s="10">
        <f t="shared" si="147"/>
        <v>42246.789965277778</v>
      </c>
      <c r="T1584" s="10">
        <f t="shared" si="148"/>
        <v>42303.888888888891</v>
      </c>
    </row>
    <row r="1585" spans="1:20" ht="58.3" x14ac:dyDescent="0.4">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9">
        <f t="shared" si="144"/>
        <v>7.5000000000000002E-4</v>
      </c>
      <c r="P1585">
        <f t="shared" si="145"/>
        <v>15</v>
      </c>
      <c r="Q1585" t="str">
        <f t="shared" si="146"/>
        <v>photography</v>
      </c>
      <c r="R1585" t="str">
        <f t="shared" si="149"/>
        <v>places</v>
      </c>
      <c r="S1585" s="10">
        <f t="shared" si="147"/>
        <v>41877.904988425929</v>
      </c>
      <c r="T1585" s="10">
        <f t="shared" si="148"/>
        <v>41907.904988425929</v>
      </c>
    </row>
    <row r="1586" spans="1:20" ht="43.75" x14ac:dyDescent="0.4">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9">
        <f t="shared" si="144"/>
        <v>0</v>
      </c>
      <c r="P1586">
        <f t="shared" si="145"/>
        <v>0</v>
      </c>
      <c r="Q1586" t="str">
        <f t="shared" si="146"/>
        <v>photography</v>
      </c>
      <c r="R1586" t="str">
        <f t="shared" si="149"/>
        <v>places</v>
      </c>
      <c r="S1586" s="10">
        <f t="shared" si="147"/>
        <v>41779.649317129632</v>
      </c>
      <c r="T1586" s="10">
        <f t="shared" si="148"/>
        <v>41789.649317129632</v>
      </c>
    </row>
    <row r="1587" spans="1:20" ht="58.3" x14ac:dyDescent="0.4">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9">
        <f t="shared" si="144"/>
        <v>0.79</v>
      </c>
      <c r="P1587">
        <f t="shared" si="145"/>
        <v>131.66666666666666</v>
      </c>
      <c r="Q1587" t="str">
        <f t="shared" si="146"/>
        <v>photography</v>
      </c>
      <c r="R1587" t="str">
        <f t="shared" si="149"/>
        <v>places</v>
      </c>
      <c r="S1587" s="10">
        <f t="shared" si="147"/>
        <v>42707.895462962959</v>
      </c>
      <c r="T1587" s="10">
        <f t="shared" si="148"/>
        <v>42729.458333333328</v>
      </c>
    </row>
    <row r="1588" spans="1:20" ht="29.15" x14ac:dyDescent="0.4">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9">
        <f t="shared" si="144"/>
        <v>0</v>
      </c>
      <c r="P1588">
        <f t="shared" si="145"/>
        <v>0</v>
      </c>
      <c r="Q1588" t="str">
        <f t="shared" si="146"/>
        <v>photography</v>
      </c>
      <c r="R1588" t="str">
        <f t="shared" si="149"/>
        <v>places</v>
      </c>
      <c r="S1588" s="10">
        <f t="shared" si="147"/>
        <v>42069.104421296302</v>
      </c>
      <c r="T1588" s="10">
        <f t="shared" si="148"/>
        <v>42099.062754629631</v>
      </c>
    </row>
    <row r="1589" spans="1:20" ht="58.3" x14ac:dyDescent="0.4">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9">
        <f t="shared" si="144"/>
        <v>1.3333333333333334E-4</v>
      </c>
      <c r="P1589">
        <f t="shared" si="145"/>
        <v>1</v>
      </c>
      <c r="Q1589" t="str">
        <f t="shared" si="146"/>
        <v>photography</v>
      </c>
      <c r="R1589" t="str">
        <f t="shared" si="149"/>
        <v>places</v>
      </c>
      <c r="S1589" s="10">
        <f t="shared" si="147"/>
        <v>41956.950983796298</v>
      </c>
      <c r="T1589" s="10">
        <f t="shared" si="148"/>
        <v>41986.950983796298</v>
      </c>
    </row>
    <row r="1590" spans="1:20" ht="29.15" x14ac:dyDescent="0.4">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9">
        <f t="shared" si="144"/>
        <v>0</v>
      </c>
      <c r="P1590">
        <f t="shared" si="145"/>
        <v>0</v>
      </c>
      <c r="Q1590" t="str">
        <f t="shared" si="146"/>
        <v>photography</v>
      </c>
      <c r="R1590" t="str">
        <f t="shared" si="149"/>
        <v>places</v>
      </c>
      <c r="S1590" s="10">
        <f t="shared" si="147"/>
        <v>42005.24998842593</v>
      </c>
      <c r="T1590" s="10">
        <f t="shared" si="148"/>
        <v>42035.841666666667</v>
      </c>
    </row>
    <row r="1591" spans="1:20" ht="43.75" x14ac:dyDescent="0.4">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9">
        <f t="shared" si="144"/>
        <v>0</v>
      </c>
      <c r="P1591">
        <f t="shared" si="145"/>
        <v>0</v>
      </c>
      <c r="Q1591" t="str">
        <f t="shared" si="146"/>
        <v>photography</v>
      </c>
      <c r="R1591" t="str">
        <f t="shared" si="149"/>
        <v>places</v>
      </c>
      <c r="S1591" s="10">
        <f t="shared" si="147"/>
        <v>42256.984791666662</v>
      </c>
      <c r="T1591" s="10">
        <f t="shared" si="148"/>
        <v>42286.984791666662</v>
      </c>
    </row>
    <row r="1592" spans="1:20" x14ac:dyDescent="0.4">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9">
        <f t="shared" si="144"/>
        <v>1.7000000000000001E-2</v>
      </c>
      <c r="P1592">
        <f t="shared" si="145"/>
        <v>510</v>
      </c>
      <c r="Q1592" t="str">
        <f t="shared" si="146"/>
        <v>photography</v>
      </c>
      <c r="R1592" t="str">
        <f t="shared" si="149"/>
        <v>places</v>
      </c>
      <c r="S1592" s="10">
        <f t="shared" si="147"/>
        <v>42240.857222222221</v>
      </c>
      <c r="T1592" s="10">
        <f t="shared" si="148"/>
        <v>42270.857222222221</v>
      </c>
    </row>
    <row r="1593" spans="1:20" ht="58.3" x14ac:dyDescent="0.4">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9">
        <f t="shared" si="144"/>
        <v>0.29228571428571426</v>
      </c>
      <c r="P1593">
        <f t="shared" si="145"/>
        <v>44.478260869565219</v>
      </c>
      <c r="Q1593" t="str">
        <f t="shared" si="146"/>
        <v>photography</v>
      </c>
      <c r="R1593" t="str">
        <f t="shared" si="149"/>
        <v>places</v>
      </c>
      <c r="S1593" s="10">
        <f t="shared" si="147"/>
        <v>42433.726168981477</v>
      </c>
      <c r="T1593" s="10">
        <f t="shared" si="148"/>
        <v>42463.68450231482</v>
      </c>
    </row>
    <row r="1594" spans="1:20" ht="29.15" x14ac:dyDescent="0.4">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9">
        <f t="shared" si="144"/>
        <v>0</v>
      </c>
      <c r="P1594">
        <f t="shared" si="145"/>
        <v>0</v>
      </c>
      <c r="Q1594" t="str">
        <f t="shared" si="146"/>
        <v>photography</v>
      </c>
      <c r="R1594" t="str">
        <f t="shared" si="149"/>
        <v>places</v>
      </c>
      <c r="S1594" s="10">
        <f t="shared" si="147"/>
        <v>42046.072743055556</v>
      </c>
      <c r="T1594" s="10">
        <f t="shared" si="148"/>
        <v>42091.031076388885</v>
      </c>
    </row>
    <row r="1595" spans="1:20" ht="29.15" x14ac:dyDescent="0.4">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9">
        <f t="shared" si="144"/>
        <v>1.3636363636363637E-4</v>
      </c>
      <c r="P1595">
        <f t="shared" si="145"/>
        <v>1</v>
      </c>
      <c r="Q1595" t="str">
        <f t="shared" si="146"/>
        <v>photography</v>
      </c>
      <c r="R1595" t="str">
        <f t="shared" si="149"/>
        <v>places</v>
      </c>
      <c r="S1595" s="10">
        <f t="shared" si="147"/>
        <v>42033.845543981486</v>
      </c>
      <c r="T1595" s="10">
        <f t="shared" si="148"/>
        <v>42063.845543981486</v>
      </c>
    </row>
    <row r="1596" spans="1:20" ht="29.15" x14ac:dyDescent="0.4">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9">
        <f t="shared" si="144"/>
        <v>0.20499999999999999</v>
      </c>
      <c r="P1596">
        <f t="shared" si="145"/>
        <v>20.5</v>
      </c>
      <c r="Q1596" t="str">
        <f t="shared" si="146"/>
        <v>photography</v>
      </c>
      <c r="R1596" t="str">
        <f t="shared" si="149"/>
        <v>places</v>
      </c>
      <c r="S1596" s="10">
        <f t="shared" si="147"/>
        <v>42445.712754629625</v>
      </c>
      <c r="T1596" s="10">
        <f t="shared" si="148"/>
        <v>42505.681249999994</v>
      </c>
    </row>
    <row r="1597" spans="1:20" ht="43.75" x14ac:dyDescent="0.4">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9">
        <f t="shared" si="144"/>
        <v>2.8E-3</v>
      </c>
      <c r="P1597">
        <f t="shared" si="145"/>
        <v>40</v>
      </c>
      <c r="Q1597" t="str">
        <f t="shared" si="146"/>
        <v>photography</v>
      </c>
      <c r="R1597" t="str">
        <f t="shared" si="149"/>
        <v>places</v>
      </c>
      <c r="S1597" s="10">
        <f t="shared" si="147"/>
        <v>41780.050092592595</v>
      </c>
      <c r="T1597" s="10">
        <f t="shared" si="148"/>
        <v>41808.842361111114</v>
      </c>
    </row>
    <row r="1598" spans="1:20" ht="43.75" x14ac:dyDescent="0.4">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9">
        <f t="shared" si="144"/>
        <v>2.3076923076923078E-2</v>
      </c>
      <c r="P1598">
        <f t="shared" si="145"/>
        <v>25</v>
      </c>
      <c r="Q1598" t="str">
        <f t="shared" si="146"/>
        <v>photography</v>
      </c>
      <c r="R1598" t="str">
        <f t="shared" si="149"/>
        <v>places</v>
      </c>
      <c r="S1598" s="10">
        <f t="shared" si="147"/>
        <v>41941.430196759262</v>
      </c>
      <c r="T1598" s="10">
        <f t="shared" si="148"/>
        <v>41986.471863425926</v>
      </c>
    </row>
    <row r="1599" spans="1:20" ht="43.75" x14ac:dyDescent="0.4">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9">
        <f t="shared" si="144"/>
        <v>0</v>
      </c>
      <c r="P1599">
        <f t="shared" si="145"/>
        <v>0</v>
      </c>
      <c r="Q1599" t="str">
        <f t="shared" si="146"/>
        <v>photography</v>
      </c>
      <c r="R1599" t="str">
        <f t="shared" si="149"/>
        <v>places</v>
      </c>
      <c r="S1599" s="10">
        <f t="shared" si="147"/>
        <v>42603.354131944448</v>
      </c>
      <c r="T1599" s="10">
        <f t="shared" si="148"/>
        <v>42633.354131944448</v>
      </c>
    </row>
    <row r="1600" spans="1:20" ht="58.3" x14ac:dyDescent="0.4">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9">
        <f t="shared" si="144"/>
        <v>1.25E-3</v>
      </c>
      <c r="P1600">
        <f t="shared" si="145"/>
        <v>1</v>
      </c>
      <c r="Q1600" t="str">
        <f t="shared" si="146"/>
        <v>photography</v>
      </c>
      <c r="R1600" t="str">
        <f t="shared" si="149"/>
        <v>places</v>
      </c>
      <c r="S1600" s="10">
        <f t="shared" si="147"/>
        <v>42151.667337962965</v>
      </c>
      <c r="T1600" s="10">
        <f t="shared" si="148"/>
        <v>42211.667337962965</v>
      </c>
    </row>
    <row r="1601" spans="1:20" ht="43.75" x14ac:dyDescent="0.4">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9">
        <f t="shared" si="144"/>
        <v>0</v>
      </c>
      <c r="P1601">
        <f t="shared" si="145"/>
        <v>0</v>
      </c>
      <c r="Q1601" t="str">
        <f t="shared" si="146"/>
        <v>photography</v>
      </c>
      <c r="R1601" t="str">
        <f t="shared" si="149"/>
        <v>places</v>
      </c>
      <c r="S1601" s="10">
        <f t="shared" si="147"/>
        <v>42438.53907407407</v>
      </c>
      <c r="T1601" s="10">
        <f t="shared" si="148"/>
        <v>42468.497407407413</v>
      </c>
    </row>
    <row r="1602" spans="1:20" ht="43.75" x14ac:dyDescent="0.4">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9">
        <f t="shared" ref="O1602:O1665" si="150">E1602/D1602</f>
        <v>7.3400000000000007E-2</v>
      </c>
      <c r="P1602">
        <f t="shared" ref="P1602:P1665" si="151">IFERROR(E1602/L1602,0)</f>
        <v>40.777777777777779</v>
      </c>
      <c r="Q1602" t="str">
        <f t="shared" ref="Q1602:Q1665" si="152">LEFT(N1602, FIND("/",N1602) - 1)</f>
        <v>photography</v>
      </c>
      <c r="R1602" t="str">
        <f t="shared" si="149"/>
        <v>places</v>
      </c>
      <c r="S1602" s="10">
        <f t="shared" ref="S1602:S1665" si="153">(((J1602/60)/60)/24) + DATE(1970,1,1)</f>
        <v>41791.057314814818</v>
      </c>
      <c r="T1602" s="10">
        <f t="shared" ref="T1602:T1665" si="154">(((I1602/60)/60)/24) + DATE(1970,1,1)</f>
        <v>41835.21597222222</v>
      </c>
    </row>
    <row r="1603" spans="1:20" ht="43.75" x14ac:dyDescent="0.4">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9">
        <f t="shared" si="150"/>
        <v>1.082492</v>
      </c>
      <c r="P1603">
        <f t="shared" si="151"/>
        <v>48.325535714285714</v>
      </c>
      <c r="Q1603" t="str">
        <f t="shared" si="152"/>
        <v>music</v>
      </c>
      <c r="R1603" t="str">
        <f t="shared" ref="R1603:R1666" si="155">RIGHT(N1603, LEN(N1603) - FIND("/",N1603))</f>
        <v>rock</v>
      </c>
      <c r="S1603" s="10">
        <f t="shared" si="153"/>
        <v>40638.092974537038</v>
      </c>
      <c r="T1603" s="10">
        <f t="shared" si="154"/>
        <v>40668.092974537038</v>
      </c>
    </row>
    <row r="1604" spans="1:20" ht="43.75" x14ac:dyDescent="0.4">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9">
        <f t="shared" si="150"/>
        <v>1.0016666666666667</v>
      </c>
      <c r="P1604">
        <f t="shared" si="151"/>
        <v>46.953125</v>
      </c>
      <c r="Q1604" t="str">
        <f t="shared" si="152"/>
        <v>music</v>
      </c>
      <c r="R1604" t="str">
        <f t="shared" si="155"/>
        <v>rock</v>
      </c>
      <c r="S1604" s="10">
        <f t="shared" si="153"/>
        <v>40788.297650462962</v>
      </c>
      <c r="T1604" s="10">
        <f t="shared" si="154"/>
        <v>40830.958333333336</v>
      </c>
    </row>
    <row r="1605" spans="1:20" ht="29.15" x14ac:dyDescent="0.4">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9">
        <f t="shared" si="150"/>
        <v>1.0003299999999999</v>
      </c>
      <c r="P1605">
        <f t="shared" si="151"/>
        <v>66.688666666666663</v>
      </c>
      <c r="Q1605" t="str">
        <f t="shared" si="152"/>
        <v>music</v>
      </c>
      <c r="R1605" t="str">
        <f t="shared" si="155"/>
        <v>rock</v>
      </c>
      <c r="S1605" s="10">
        <f t="shared" si="153"/>
        <v>40876.169664351852</v>
      </c>
      <c r="T1605" s="10">
        <f t="shared" si="154"/>
        <v>40936.169664351852</v>
      </c>
    </row>
    <row r="1606" spans="1:20" ht="43.75" x14ac:dyDescent="0.4">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9">
        <f t="shared" si="150"/>
        <v>1.2210714285714286</v>
      </c>
      <c r="P1606">
        <f t="shared" si="151"/>
        <v>48.842857142857142</v>
      </c>
      <c r="Q1606" t="str">
        <f t="shared" si="152"/>
        <v>music</v>
      </c>
      <c r="R1606" t="str">
        <f t="shared" si="155"/>
        <v>rock</v>
      </c>
      <c r="S1606" s="10">
        <f t="shared" si="153"/>
        <v>40945.845312500001</v>
      </c>
      <c r="T1606" s="10">
        <f t="shared" si="154"/>
        <v>40985.80364583333</v>
      </c>
    </row>
    <row r="1607" spans="1:20" ht="43.75" x14ac:dyDescent="0.4">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9">
        <f t="shared" si="150"/>
        <v>1.0069333333333335</v>
      </c>
      <c r="P1607">
        <f t="shared" si="151"/>
        <v>137.30909090909091</v>
      </c>
      <c r="Q1607" t="str">
        <f t="shared" si="152"/>
        <v>music</v>
      </c>
      <c r="R1607" t="str">
        <f t="shared" si="155"/>
        <v>rock</v>
      </c>
      <c r="S1607" s="10">
        <f t="shared" si="153"/>
        <v>40747.012881944444</v>
      </c>
      <c r="T1607" s="10">
        <f t="shared" si="154"/>
        <v>40756.291666666664</v>
      </c>
    </row>
    <row r="1608" spans="1:20" ht="43.75" x14ac:dyDescent="0.4">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9">
        <f t="shared" si="150"/>
        <v>1.01004125</v>
      </c>
      <c r="P1608">
        <f t="shared" si="151"/>
        <v>87.829673913043479</v>
      </c>
      <c r="Q1608" t="str">
        <f t="shared" si="152"/>
        <v>music</v>
      </c>
      <c r="R1608" t="str">
        <f t="shared" si="155"/>
        <v>rock</v>
      </c>
      <c r="S1608" s="10">
        <f t="shared" si="153"/>
        <v>40536.111550925925</v>
      </c>
      <c r="T1608" s="10">
        <f t="shared" si="154"/>
        <v>40626.069884259261</v>
      </c>
    </row>
    <row r="1609" spans="1:20" ht="43.75" x14ac:dyDescent="0.4">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9">
        <f t="shared" si="150"/>
        <v>1.4511000000000001</v>
      </c>
      <c r="P1609">
        <f t="shared" si="151"/>
        <v>70.785365853658533</v>
      </c>
      <c r="Q1609" t="str">
        <f t="shared" si="152"/>
        <v>music</v>
      </c>
      <c r="R1609" t="str">
        <f t="shared" si="155"/>
        <v>rock</v>
      </c>
      <c r="S1609" s="10">
        <f t="shared" si="153"/>
        <v>41053.80846064815</v>
      </c>
      <c r="T1609" s="10">
        <f t="shared" si="154"/>
        <v>41074.80846064815</v>
      </c>
    </row>
    <row r="1610" spans="1:20" ht="29.15" x14ac:dyDescent="0.4">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9">
        <f t="shared" si="150"/>
        <v>1.0125</v>
      </c>
      <c r="P1610">
        <f t="shared" si="151"/>
        <v>52.826086956521742</v>
      </c>
      <c r="Q1610" t="str">
        <f t="shared" si="152"/>
        <v>music</v>
      </c>
      <c r="R1610" t="str">
        <f t="shared" si="155"/>
        <v>rock</v>
      </c>
      <c r="S1610" s="10">
        <f t="shared" si="153"/>
        <v>41607.83085648148</v>
      </c>
      <c r="T1610" s="10">
        <f t="shared" si="154"/>
        <v>41640.226388888892</v>
      </c>
    </row>
    <row r="1611" spans="1:20" ht="43.75" x14ac:dyDescent="0.4">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9">
        <f t="shared" si="150"/>
        <v>1.1833333333333333</v>
      </c>
      <c r="P1611">
        <f t="shared" si="151"/>
        <v>443.75</v>
      </c>
      <c r="Q1611" t="str">
        <f t="shared" si="152"/>
        <v>music</v>
      </c>
      <c r="R1611" t="str">
        <f t="shared" si="155"/>
        <v>rock</v>
      </c>
      <c r="S1611" s="10">
        <f t="shared" si="153"/>
        <v>40796.001261574071</v>
      </c>
      <c r="T1611" s="10">
        <f t="shared" si="154"/>
        <v>40849.333333333336</v>
      </c>
    </row>
    <row r="1612" spans="1:20" ht="29.15" x14ac:dyDescent="0.4">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9">
        <f t="shared" si="150"/>
        <v>2.7185000000000001</v>
      </c>
      <c r="P1612">
        <f t="shared" si="151"/>
        <v>48.544642857142854</v>
      </c>
      <c r="Q1612" t="str">
        <f t="shared" si="152"/>
        <v>music</v>
      </c>
      <c r="R1612" t="str">
        <f t="shared" si="155"/>
        <v>rock</v>
      </c>
      <c r="S1612" s="10">
        <f t="shared" si="153"/>
        <v>41228.924884259257</v>
      </c>
      <c r="T1612" s="10">
        <f t="shared" si="154"/>
        <v>41258.924884259257</v>
      </c>
    </row>
    <row r="1613" spans="1:20" x14ac:dyDescent="0.4">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9">
        <f t="shared" si="150"/>
        <v>1.25125</v>
      </c>
      <c r="P1613">
        <f t="shared" si="151"/>
        <v>37.074074074074076</v>
      </c>
      <c r="Q1613" t="str">
        <f t="shared" si="152"/>
        <v>music</v>
      </c>
      <c r="R1613" t="str">
        <f t="shared" si="155"/>
        <v>rock</v>
      </c>
      <c r="S1613" s="10">
        <f t="shared" si="153"/>
        <v>41409.00037037037</v>
      </c>
      <c r="T1613" s="10">
        <f t="shared" si="154"/>
        <v>41430.00037037037</v>
      </c>
    </row>
    <row r="1614" spans="1:20" ht="43.75" x14ac:dyDescent="0.4">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9">
        <f t="shared" si="150"/>
        <v>1.1000000000000001</v>
      </c>
      <c r="P1614">
        <f t="shared" si="151"/>
        <v>50</v>
      </c>
      <c r="Q1614" t="str">
        <f t="shared" si="152"/>
        <v>music</v>
      </c>
      <c r="R1614" t="str">
        <f t="shared" si="155"/>
        <v>rock</v>
      </c>
      <c r="S1614" s="10">
        <f t="shared" si="153"/>
        <v>41246.874814814815</v>
      </c>
      <c r="T1614" s="10">
        <f t="shared" si="154"/>
        <v>41276.874814814815</v>
      </c>
    </row>
    <row r="1615" spans="1:20" ht="43.75" x14ac:dyDescent="0.4">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9">
        <f t="shared" si="150"/>
        <v>1.0149999999999999</v>
      </c>
      <c r="P1615">
        <f t="shared" si="151"/>
        <v>39.03846153846154</v>
      </c>
      <c r="Q1615" t="str">
        <f t="shared" si="152"/>
        <v>music</v>
      </c>
      <c r="R1615" t="str">
        <f t="shared" si="155"/>
        <v>rock</v>
      </c>
      <c r="S1615" s="10">
        <f t="shared" si="153"/>
        <v>41082.069467592592</v>
      </c>
      <c r="T1615" s="10">
        <f t="shared" si="154"/>
        <v>41112.069467592592</v>
      </c>
    </row>
    <row r="1616" spans="1:20" ht="43.75" x14ac:dyDescent="0.4">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9">
        <f t="shared" si="150"/>
        <v>1.0269999999999999</v>
      </c>
      <c r="P1616">
        <f t="shared" si="151"/>
        <v>66.688311688311686</v>
      </c>
      <c r="Q1616" t="str">
        <f t="shared" si="152"/>
        <v>music</v>
      </c>
      <c r="R1616" t="str">
        <f t="shared" si="155"/>
        <v>rock</v>
      </c>
      <c r="S1616" s="10">
        <f t="shared" si="153"/>
        <v>41794.981122685182</v>
      </c>
      <c r="T1616" s="10">
        <f t="shared" si="154"/>
        <v>41854.708333333336</v>
      </c>
    </row>
    <row r="1617" spans="1:20" ht="43.75" x14ac:dyDescent="0.4">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9">
        <f t="shared" si="150"/>
        <v>1.1412500000000001</v>
      </c>
      <c r="P1617">
        <f t="shared" si="151"/>
        <v>67.132352941176464</v>
      </c>
      <c r="Q1617" t="str">
        <f t="shared" si="152"/>
        <v>music</v>
      </c>
      <c r="R1617" t="str">
        <f t="shared" si="155"/>
        <v>rock</v>
      </c>
      <c r="S1617" s="10">
        <f t="shared" si="153"/>
        <v>40845.050879629627</v>
      </c>
      <c r="T1617" s="10">
        <f t="shared" si="154"/>
        <v>40890.092546296299</v>
      </c>
    </row>
    <row r="1618" spans="1:20" ht="43.75" x14ac:dyDescent="0.4">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9">
        <f t="shared" si="150"/>
        <v>1.042</v>
      </c>
      <c r="P1618">
        <f t="shared" si="151"/>
        <v>66.369426751592357</v>
      </c>
      <c r="Q1618" t="str">
        <f t="shared" si="152"/>
        <v>music</v>
      </c>
      <c r="R1618" t="str">
        <f t="shared" si="155"/>
        <v>rock</v>
      </c>
      <c r="S1618" s="10">
        <f t="shared" si="153"/>
        <v>41194.715520833335</v>
      </c>
      <c r="T1618" s="10">
        <f t="shared" si="154"/>
        <v>41235.916666666664</v>
      </c>
    </row>
    <row r="1619" spans="1:20" ht="29.15" x14ac:dyDescent="0.4">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9">
        <f t="shared" si="150"/>
        <v>1.4585714285714286</v>
      </c>
      <c r="P1619">
        <f t="shared" si="151"/>
        <v>64.620253164556956</v>
      </c>
      <c r="Q1619" t="str">
        <f t="shared" si="152"/>
        <v>music</v>
      </c>
      <c r="R1619" t="str">
        <f t="shared" si="155"/>
        <v>rock</v>
      </c>
      <c r="S1619" s="10">
        <f t="shared" si="153"/>
        <v>41546.664212962962</v>
      </c>
      <c r="T1619" s="10">
        <f t="shared" si="154"/>
        <v>41579.791666666664</v>
      </c>
    </row>
    <row r="1620" spans="1:20" ht="43.75" x14ac:dyDescent="0.4">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9">
        <f t="shared" si="150"/>
        <v>1.0506666666666666</v>
      </c>
      <c r="P1620">
        <f t="shared" si="151"/>
        <v>58.370370370370374</v>
      </c>
      <c r="Q1620" t="str">
        <f t="shared" si="152"/>
        <v>music</v>
      </c>
      <c r="R1620" t="str">
        <f t="shared" si="155"/>
        <v>rock</v>
      </c>
      <c r="S1620" s="10">
        <f t="shared" si="153"/>
        <v>41301.654340277775</v>
      </c>
      <c r="T1620" s="10">
        <f t="shared" si="154"/>
        <v>41341.654340277775</v>
      </c>
    </row>
    <row r="1621" spans="1:20" ht="43.75" x14ac:dyDescent="0.4">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9">
        <f t="shared" si="150"/>
        <v>1.3333333333333333</v>
      </c>
      <c r="P1621">
        <f t="shared" si="151"/>
        <v>86.956521739130437</v>
      </c>
      <c r="Q1621" t="str">
        <f t="shared" si="152"/>
        <v>music</v>
      </c>
      <c r="R1621" t="str">
        <f t="shared" si="155"/>
        <v>rock</v>
      </c>
      <c r="S1621" s="10">
        <f t="shared" si="153"/>
        <v>41876.18618055556</v>
      </c>
      <c r="T1621" s="10">
        <f t="shared" si="154"/>
        <v>41897.18618055556</v>
      </c>
    </row>
    <row r="1622" spans="1:20" ht="29.15" x14ac:dyDescent="0.4">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9">
        <f t="shared" si="150"/>
        <v>1.1299999999999999</v>
      </c>
      <c r="P1622">
        <f t="shared" si="151"/>
        <v>66.470588235294116</v>
      </c>
      <c r="Q1622" t="str">
        <f t="shared" si="152"/>
        <v>music</v>
      </c>
      <c r="R1622" t="str">
        <f t="shared" si="155"/>
        <v>rock</v>
      </c>
      <c r="S1622" s="10">
        <f t="shared" si="153"/>
        <v>41321.339583333334</v>
      </c>
      <c r="T1622" s="10">
        <f t="shared" si="154"/>
        <v>41328.339583333334</v>
      </c>
    </row>
    <row r="1623" spans="1:20" ht="43.75" x14ac:dyDescent="0.4">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9">
        <f t="shared" si="150"/>
        <v>1.212</v>
      </c>
      <c r="P1623">
        <f t="shared" si="151"/>
        <v>163.78378378378378</v>
      </c>
      <c r="Q1623" t="str">
        <f t="shared" si="152"/>
        <v>music</v>
      </c>
      <c r="R1623" t="str">
        <f t="shared" si="155"/>
        <v>rock</v>
      </c>
      <c r="S1623" s="10">
        <f t="shared" si="153"/>
        <v>41003.60665509259</v>
      </c>
      <c r="T1623" s="10">
        <f t="shared" si="154"/>
        <v>41057.165972222225</v>
      </c>
    </row>
    <row r="1624" spans="1:20" ht="43.75" x14ac:dyDescent="0.4">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9">
        <f t="shared" si="150"/>
        <v>1.0172463768115942</v>
      </c>
      <c r="P1624">
        <f t="shared" si="151"/>
        <v>107.98461538461538</v>
      </c>
      <c r="Q1624" t="str">
        <f t="shared" si="152"/>
        <v>music</v>
      </c>
      <c r="R1624" t="str">
        <f t="shared" si="155"/>
        <v>rock</v>
      </c>
      <c r="S1624" s="10">
        <f t="shared" si="153"/>
        <v>41950.29483796296</v>
      </c>
      <c r="T1624" s="10">
        <f t="shared" si="154"/>
        <v>41990.332638888889</v>
      </c>
    </row>
    <row r="1625" spans="1:20" ht="43.75" x14ac:dyDescent="0.4">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9">
        <f t="shared" si="150"/>
        <v>1.0106666666666666</v>
      </c>
      <c r="P1625">
        <f t="shared" si="151"/>
        <v>42.111111111111114</v>
      </c>
      <c r="Q1625" t="str">
        <f t="shared" si="152"/>
        <v>music</v>
      </c>
      <c r="R1625" t="str">
        <f t="shared" si="155"/>
        <v>rock</v>
      </c>
      <c r="S1625" s="10">
        <f t="shared" si="153"/>
        <v>41453.688530092593</v>
      </c>
      <c r="T1625" s="10">
        <f t="shared" si="154"/>
        <v>41513.688530092593</v>
      </c>
    </row>
    <row r="1626" spans="1:20" ht="43.75" x14ac:dyDescent="0.4">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9">
        <f t="shared" si="150"/>
        <v>1.18</v>
      </c>
      <c r="P1626">
        <f t="shared" si="151"/>
        <v>47.2</v>
      </c>
      <c r="Q1626" t="str">
        <f t="shared" si="152"/>
        <v>music</v>
      </c>
      <c r="R1626" t="str">
        <f t="shared" si="155"/>
        <v>rock</v>
      </c>
      <c r="S1626" s="10">
        <f t="shared" si="153"/>
        <v>41243.367303240739</v>
      </c>
      <c r="T1626" s="10">
        <f t="shared" si="154"/>
        <v>41283.367303240739</v>
      </c>
    </row>
    <row r="1627" spans="1:20" ht="58.3" x14ac:dyDescent="0.4">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9">
        <f t="shared" si="150"/>
        <v>1.5533333333333332</v>
      </c>
      <c r="P1627">
        <f t="shared" si="151"/>
        <v>112.01923076923077</v>
      </c>
      <c r="Q1627" t="str">
        <f t="shared" si="152"/>
        <v>music</v>
      </c>
      <c r="R1627" t="str">
        <f t="shared" si="155"/>
        <v>rock</v>
      </c>
      <c r="S1627" s="10">
        <f t="shared" si="153"/>
        <v>41135.699687500004</v>
      </c>
      <c r="T1627" s="10">
        <f t="shared" si="154"/>
        <v>41163.699687500004</v>
      </c>
    </row>
    <row r="1628" spans="1:20" ht="43.75" x14ac:dyDescent="0.4">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9">
        <f t="shared" si="150"/>
        <v>1.0118750000000001</v>
      </c>
      <c r="P1628">
        <f t="shared" si="151"/>
        <v>74.953703703703709</v>
      </c>
      <c r="Q1628" t="str">
        <f t="shared" si="152"/>
        <v>music</v>
      </c>
      <c r="R1628" t="str">
        <f t="shared" si="155"/>
        <v>rock</v>
      </c>
      <c r="S1628" s="10">
        <f t="shared" si="153"/>
        <v>41579.847997685189</v>
      </c>
      <c r="T1628" s="10">
        <f t="shared" si="154"/>
        <v>41609.889664351853</v>
      </c>
    </row>
    <row r="1629" spans="1:20" ht="43.75" x14ac:dyDescent="0.4">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9">
        <f t="shared" si="150"/>
        <v>1.17</v>
      </c>
      <c r="P1629">
        <f t="shared" si="151"/>
        <v>61.578947368421055</v>
      </c>
      <c r="Q1629" t="str">
        <f t="shared" si="152"/>
        <v>music</v>
      </c>
      <c r="R1629" t="str">
        <f t="shared" si="155"/>
        <v>rock</v>
      </c>
      <c r="S1629" s="10">
        <f t="shared" si="153"/>
        <v>41205.707048611112</v>
      </c>
      <c r="T1629" s="10">
        <f t="shared" si="154"/>
        <v>41239.207638888889</v>
      </c>
    </row>
    <row r="1630" spans="1:20" ht="29.15" x14ac:dyDescent="0.4">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9">
        <f t="shared" si="150"/>
        <v>1.00925</v>
      </c>
      <c r="P1630">
        <f t="shared" si="151"/>
        <v>45.875</v>
      </c>
      <c r="Q1630" t="str">
        <f t="shared" si="152"/>
        <v>music</v>
      </c>
      <c r="R1630" t="str">
        <f t="shared" si="155"/>
        <v>rock</v>
      </c>
      <c r="S1630" s="10">
        <f t="shared" si="153"/>
        <v>41774.737060185187</v>
      </c>
      <c r="T1630" s="10">
        <f t="shared" si="154"/>
        <v>41807.737060185187</v>
      </c>
    </row>
    <row r="1631" spans="1:20" ht="29.15" x14ac:dyDescent="0.4">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9">
        <f t="shared" si="150"/>
        <v>1.0366666666666666</v>
      </c>
      <c r="P1631">
        <f t="shared" si="151"/>
        <v>75.853658536585371</v>
      </c>
      <c r="Q1631" t="str">
        <f t="shared" si="152"/>
        <v>music</v>
      </c>
      <c r="R1631" t="str">
        <f t="shared" si="155"/>
        <v>rock</v>
      </c>
      <c r="S1631" s="10">
        <f t="shared" si="153"/>
        <v>41645.867280092592</v>
      </c>
      <c r="T1631" s="10">
        <f t="shared" si="154"/>
        <v>41690.867280092592</v>
      </c>
    </row>
    <row r="1632" spans="1:20" ht="43.75" x14ac:dyDescent="0.4">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9">
        <f t="shared" si="150"/>
        <v>2.6524999999999999</v>
      </c>
      <c r="P1632">
        <f t="shared" si="151"/>
        <v>84.206349206349202</v>
      </c>
      <c r="Q1632" t="str">
        <f t="shared" si="152"/>
        <v>music</v>
      </c>
      <c r="R1632" t="str">
        <f t="shared" si="155"/>
        <v>rock</v>
      </c>
      <c r="S1632" s="10">
        <f t="shared" si="153"/>
        <v>40939.837673611109</v>
      </c>
      <c r="T1632" s="10">
        <f t="shared" si="154"/>
        <v>40970.290972222225</v>
      </c>
    </row>
    <row r="1633" spans="1:20" ht="43.75" x14ac:dyDescent="0.4">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9">
        <f t="shared" si="150"/>
        <v>1.5590999999999999</v>
      </c>
      <c r="P1633">
        <f t="shared" si="151"/>
        <v>117.22556390977444</v>
      </c>
      <c r="Q1633" t="str">
        <f t="shared" si="152"/>
        <v>music</v>
      </c>
      <c r="R1633" t="str">
        <f t="shared" si="155"/>
        <v>rock</v>
      </c>
      <c r="S1633" s="10">
        <f t="shared" si="153"/>
        <v>41164.859502314815</v>
      </c>
      <c r="T1633" s="10">
        <f t="shared" si="154"/>
        <v>41194.859502314815</v>
      </c>
    </row>
    <row r="1634" spans="1:20" ht="43.75" x14ac:dyDescent="0.4">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9">
        <f t="shared" si="150"/>
        <v>1.0162500000000001</v>
      </c>
      <c r="P1634">
        <f t="shared" si="151"/>
        <v>86.489361702127653</v>
      </c>
      <c r="Q1634" t="str">
        <f t="shared" si="152"/>
        <v>music</v>
      </c>
      <c r="R1634" t="str">
        <f t="shared" si="155"/>
        <v>rock</v>
      </c>
      <c r="S1634" s="10">
        <f t="shared" si="153"/>
        <v>40750.340902777774</v>
      </c>
      <c r="T1634" s="10">
        <f t="shared" si="154"/>
        <v>40810.340902777774</v>
      </c>
    </row>
    <row r="1635" spans="1:20" ht="43.75" x14ac:dyDescent="0.4">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9">
        <f t="shared" si="150"/>
        <v>1</v>
      </c>
      <c r="P1635">
        <f t="shared" si="151"/>
        <v>172.41379310344828</v>
      </c>
      <c r="Q1635" t="str">
        <f t="shared" si="152"/>
        <v>music</v>
      </c>
      <c r="R1635" t="str">
        <f t="shared" si="155"/>
        <v>rock</v>
      </c>
      <c r="S1635" s="10">
        <f t="shared" si="153"/>
        <v>40896.883750000001</v>
      </c>
      <c r="T1635" s="10">
        <f t="shared" si="154"/>
        <v>40924.208333333336</v>
      </c>
    </row>
    <row r="1636" spans="1:20" ht="43.75" x14ac:dyDescent="0.4">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9">
        <f t="shared" si="150"/>
        <v>1.0049999999999999</v>
      </c>
      <c r="P1636">
        <f t="shared" si="151"/>
        <v>62.8125</v>
      </c>
      <c r="Q1636" t="str">
        <f t="shared" si="152"/>
        <v>music</v>
      </c>
      <c r="R1636" t="str">
        <f t="shared" si="155"/>
        <v>rock</v>
      </c>
      <c r="S1636" s="10">
        <f t="shared" si="153"/>
        <v>40658.189826388887</v>
      </c>
      <c r="T1636" s="10">
        <f t="shared" si="154"/>
        <v>40696.249305555553</v>
      </c>
    </row>
    <row r="1637" spans="1:20" ht="58.3" x14ac:dyDescent="0.4">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9">
        <f t="shared" si="150"/>
        <v>1.2529999999999999</v>
      </c>
      <c r="P1637">
        <f t="shared" si="151"/>
        <v>67.729729729729726</v>
      </c>
      <c r="Q1637" t="str">
        <f t="shared" si="152"/>
        <v>music</v>
      </c>
      <c r="R1637" t="str">
        <f t="shared" si="155"/>
        <v>rock</v>
      </c>
      <c r="S1637" s="10">
        <f t="shared" si="153"/>
        <v>42502.868761574078</v>
      </c>
      <c r="T1637" s="10">
        <f t="shared" si="154"/>
        <v>42562.868761574078</v>
      </c>
    </row>
    <row r="1638" spans="1:20" ht="43.75" x14ac:dyDescent="0.4">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9">
        <f t="shared" si="150"/>
        <v>1.0355555555555556</v>
      </c>
      <c r="P1638">
        <f t="shared" si="151"/>
        <v>53.5632183908046</v>
      </c>
      <c r="Q1638" t="str">
        <f t="shared" si="152"/>
        <v>music</v>
      </c>
      <c r="R1638" t="str">
        <f t="shared" si="155"/>
        <v>rock</v>
      </c>
      <c r="S1638" s="10">
        <f t="shared" si="153"/>
        <v>40663.08666666667</v>
      </c>
      <c r="T1638" s="10">
        <f t="shared" si="154"/>
        <v>40706.166666666664</v>
      </c>
    </row>
    <row r="1639" spans="1:20" ht="43.75" x14ac:dyDescent="0.4">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9">
        <f t="shared" si="150"/>
        <v>1.038</v>
      </c>
      <c r="P1639">
        <f t="shared" si="151"/>
        <v>34.6</v>
      </c>
      <c r="Q1639" t="str">
        <f t="shared" si="152"/>
        <v>music</v>
      </c>
      <c r="R1639" t="str">
        <f t="shared" si="155"/>
        <v>rock</v>
      </c>
      <c r="S1639" s="10">
        <f t="shared" si="153"/>
        <v>40122.751620370371</v>
      </c>
      <c r="T1639" s="10">
        <f t="shared" si="154"/>
        <v>40178.98541666667</v>
      </c>
    </row>
    <row r="1640" spans="1:20" ht="29.15" x14ac:dyDescent="0.4">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9">
        <f t="shared" si="150"/>
        <v>1.05</v>
      </c>
      <c r="P1640">
        <f t="shared" si="151"/>
        <v>38.888888888888886</v>
      </c>
      <c r="Q1640" t="str">
        <f t="shared" si="152"/>
        <v>music</v>
      </c>
      <c r="R1640" t="str">
        <f t="shared" si="155"/>
        <v>rock</v>
      </c>
      <c r="S1640" s="10">
        <f t="shared" si="153"/>
        <v>41288.68712962963</v>
      </c>
      <c r="T1640" s="10">
        <f t="shared" si="154"/>
        <v>41333.892361111109</v>
      </c>
    </row>
    <row r="1641" spans="1:20" ht="43.75" x14ac:dyDescent="0.4">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9">
        <f t="shared" si="150"/>
        <v>1</v>
      </c>
      <c r="P1641">
        <f t="shared" si="151"/>
        <v>94.736842105263165</v>
      </c>
      <c r="Q1641" t="str">
        <f t="shared" si="152"/>
        <v>music</v>
      </c>
      <c r="R1641" t="str">
        <f t="shared" si="155"/>
        <v>rock</v>
      </c>
      <c r="S1641" s="10">
        <f t="shared" si="153"/>
        <v>40941.652372685188</v>
      </c>
      <c r="T1641" s="10">
        <f t="shared" si="154"/>
        <v>40971.652372685188</v>
      </c>
    </row>
    <row r="1642" spans="1:20" ht="43.75" x14ac:dyDescent="0.4">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9">
        <f t="shared" si="150"/>
        <v>1.6986000000000001</v>
      </c>
      <c r="P1642">
        <f t="shared" si="151"/>
        <v>39.967058823529413</v>
      </c>
      <c r="Q1642" t="str">
        <f t="shared" si="152"/>
        <v>music</v>
      </c>
      <c r="R1642" t="str">
        <f t="shared" si="155"/>
        <v>rock</v>
      </c>
      <c r="S1642" s="10">
        <f t="shared" si="153"/>
        <v>40379.23096064815</v>
      </c>
      <c r="T1642" s="10">
        <f t="shared" si="154"/>
        <v>40393.082638888889</v>
      </c>
    </row>
    <row r="1643" spans="1:20" ht="29.15" x14ac:dyDescent="0.4">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9">
        <f t="shared" si="150"/>
        <v>1.014</v>
      </c>
      <c r="P1643">
        <f t="shared" si="151"/>
        <v>97.5</v>
      </c>
      <c r="Q1643" t="str">
        <f t="shared" si="152"/>
        <v>music</v>
      </c>
      <c r="R1643" t="str">
        <f t="shared" si="155"/>
        <v>pop</v>
      </c>
      <c r="S1643" s="10">
        <f t="shared" si="153"/>
        <v>41962.596574074079</v>
      </c>
      <c r="T1643" s="10">
        <f t="shared" si="154"/>
        <v>41992.596574074079</v>
      </c>
    </row>
    <row r="1644" spans="1:20" ht="43.75" x14ac:dyDescent="0.4">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9">
        <f t="shared" si="150"/>
        <v>1</v>
      </c>
      <c r="P1644">
        <f t="shared" si="151"/>
        <v>42.857142857142854</v>
      </c>
      <c r="Q1644" t="str">
        <f t="shared" si="152"/>
        <v>music</v>
      </c>
      <c r="R1644" t="str">
        <f t="shared" si="155"/>
        <v>pop</v>
      </c>
      <c r="S1644" s="10">
        <f t="shared" si="153"/>
        <v>40688.024618055555</v>
      </c>
      <c r="T1644" s="10">
        <f t="shared" si="154"/>
        <v>40708.024618055555</v>
      </c>
    </row>
    <row r="1645" spans="1:20" ht="29.15" x14ac:dyDescent="0.4">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9">
        <f t="shared" si="150"/>
        <v>1.2470000000000001</v>
      </c>
      <c r="P1645">
        <f t="shared" si="151"/>
        <v>168.51351351351352</v>
      </c>
      <c r="Q1645" t="str">
        <f t="shared" si="152"/>
        <v>music</v>
      </c>
      <c r="R1645" t="str">
        <f t="shared" si="155"/>
        <v>pop</v>
      </c>
      <c r="S1645" s="10">
        <f t="shared" si="153"/>
        <v>41146.824212962965</v>
      </c>
      <c r="T1645" s="10">
        <f t="shared" si="154"/>
        <v>41176.824212962965</v>
      </c>
    </row>
    <row r="1646" spans="1:20" ht="43.75" x14ac:dyDescent="0.4">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9">
        <f t="shared" si="150"/>
        <v>1.095</v>
      </c>
      <c r="P1646">
        <f t="shared" si="151"/>
        <v>85.546875</v>
      </c>
      <c r="Q1646" t="str">
        <f t="shared" si="152"/>
        <v>music</v>
      </c>
      <c r="R1646" t="str">
        <f t="shared" si="155"/>
        <v>pop</v>
      </c>
      <c r="S1646" s="10">
        <f t="shared" si="153"/>
        <v>41175.05972222222</v>
      </c>
      <c r="T1646" s="10">
        <f t="shared" si="154"/>
        <v>41235.101388888892</v>
      </c>
    </row>
    <row r="1647" spans="1:20" ht="43.75" x14ac:dyDescent="0.4">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9">
        <f t="shared" si="150"/>
        <v>1.1080000000000001</v>
      </c>
      <c r="P1647">
        <f t="shared" si="151"/>
        <v>554</v>
      </c>
      <c r="Q1647" t="str">
        <f t="shared" si="152"/>
        <v>music</v>
      </c>
      <c r="R1647" t="str">
        <f t="shared" si="155"/>
        <v>pop</v>
      </c>
      <c r="S1647" s="10">
        <f t="shared" si="153"/>
        <v>41521.617361111108</v>
      </c>
      <c r="T1647" s="10">
        <f t="shared" si="154"/>
        <v>41535.617361111108</v>
      </c>
    </row>
    <row r="1648" spans="1:20" ht="58.3" x14ac:dyDescent="0.4">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9">
        <f t="shared" si="150"/>
        <v>1.1020000000000001</v>
      </c>
      <c r="P1648">
        <f t="shared" si="151"/>
        <v>26.554216867469879</v>
      </c>
      <c r="Q1648" t="str">
        <f t="shared" si="152"/>
        <v>music</v>
      </c>
      <c r="R1648" t="str">
        <f t="shared" si="155"/>
        <v>pop</v>
      </c>
      <c r="S1648" s="10">
        <f t="shared" si="153"/>
        <v>41833.450266203705</v>
      </c>
      <c r="T1648" s="10">
        <f t="shared" si="154"/>
        <v>41865.757638888892</v>
      </c>
    </row>
    <row r="1649" spans="1:20" ht="43.75" x14ac:dyDescent="0.4">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9">
        <f t="shared" si="150"/>
        <v>1.0471999999999999</v>
      </c>
      <c r="P1649">
        <f t="shared" si="151"/>
        <v>113.82608695652173</v>
      </c>
      <c r="Q1649" t="str">
        <f t="shared" si="152"/>
        <v>music</v>
      </c>
      <c r="R1649" t="str">
        <f t="shared" si="155"/>
        <v>pop</v>
      </c>
      <c r="S1649" s="10">
        <f t="shared" si="153"/>
        <v>41039.409456018519</v>
      </c>
      <c r="T1649" s="10">
        <f t="shared" si="154"/>
        <v>41069.409456018519</v>
      </c>
    </row>
    <row r="1650" spans="1:20" ht="43.75" x14ac:dyDescent="0.4">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9">
        <f t="shared" si="150"/>
        <v>1.2526086956521738</v>
      </c>
      <c r="P1650">
        <f t="shared" si="151"/>
        <v>32.011111111111113</v>
      </c>
      <c r="Q1650" t="str">
        <f t="shared" si="152"/>
        <v>music</v>
      </c>
      <c r="R1650" t="str">
        <f t="shared" si="155"/>
        <v>pop</v>
      </c>
      <c r="S1650" s="10">
        <f t="shared" si="153"/>
        <v>40592.704652777778</v>
      </c>
      <c r="T1650" s="10">
        <f t="shared" si="154"/>
        <v>40622.662986111114</v>
      </c>
    </row>
    <row r="1651" spans="1:20" ht="43.75" x14ac:dyDescent="0.4">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9">
        <f t="shared" si="150"/>
        <v>1.0058763157894737</v>
      </c>
      <c r="P1651">
        <f t="shared" si="151"/>
        <v>47.189259259259259</v>
      </c>
      <c r="Q1651" t="str">
        <f t="shared" si="152"/>
        <v>music</v>
      </c>
      <c r="R1651" t="str">
        <f t="shared" si="155"/>
        <v>pop</v>
      </c>
      <c r="S1651" s="10">
        <f t="shared" si="153"/>
        <v>41737.684664351851</v>
      </c>
      <c r="T1651" s="10">
        <f t="shared" si="154"/>
        <v>41782.684664351851</v>
      </c>
    </row>
    <row r="1652" spans="1:20" ht="43.75" x14ac:dyDescent="0.4">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9">
        <f t="shared" si="150"/>
        <v>1.4155</v>
      </c>
      <c r="P1652">
        <f t="shared" si="151"/>
        <v>88.46875</v>
      </c>
      <c r="Q1652" t="str">
        <f t="shared" si="152"/>
        <v>music</v>
      </c>
      <c r="R1652" t="str">
        <f t="shared" si="155"/>
        <v>pop</v>
      </c>
      <c r="S1652" s="10">
        <f t="shared" si="153"/>
        <v>41526.435613425929</v>
      </c>
      <c r="T1652" s="10">
        <f t="shared" si="154"/>
        <v>41556.435613425929</v>
      </c>
    </row>
    <row r="1653" spans="1:20" ht="43.75" x14ac:dyDescent="0.4">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9">
        <f t="shared" si="150"/>
        <v>1.0075000000000001</v>
      </c>
      <c r="P1653">
        <f t="shared" si="151"/>
        <v>100.75</v>
      </c>
      <c r="Q1653" t="str">
        <f t="shared" si="152"/>
        <v>music</v>
      </c>
      <c r="R1653" t="str">
        <f t="shared" si="155"/>
        <v>pop</v>
      </c>
      <c r="S1653" s="10">
        <f t="shared" si="153"/>
        <v>40625.900694444441</v>
      </c>
      <c r="T1653" s="10">
        <f t="shared" si="154"/>
        <v>40659.290972222225</v>
      </c>
    </row>
    <row r="1654" spans="1:20" ht="43.75" x14ac:dyDescent="0.4">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9">
        <f t="shared" si="150"/>
        <v>1.0066666666666666</v>
      </c>
      <c r="P1654">
        <f t="shared" si="151"/>
        <v>64.714285714285708</v>
      </c>
      <c r="Q1654" t="str">
        <f t="shared" si="152"/>
        <v>music</v>
      </c>
      <c r="R1654" t="str">
        <f t="shared" si="155"/>
        <v>pop</v>
      </c>
      <c r="S1654" s="10">
        <f t="shared" si="153"/>
        <v>41572.492974537039</v>
      </c>
      <c r="T1654" s="10">
        <f t="shared" si="154"/>
        <v>41602.534641203703</v>
      </c>
    </row>
    <row r="1655" spans="1:20" ht="43.75" x14ac:dyDescent="0.4">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9">
        <f t="shared" si="150"/>
        <v>1.7423040000000001</v>
      </c>
      <c r="P1655">
        <f t="shared" si="151"/>
        <v>51.854285714285716</v>
      </c>
      <c r="Q1655" t="str">
        <f t="shared" si="152"/>
        <v>music</v>
      </c>
      <c r="R1655" t="str">
        <f t="shared" si="155"/>
        <v>pop</v>
      </c>
      <c r="S1655" s="10">
        <f t="shared" si="153"/>
        <v>40626.834444444445</v>
      </c>
      <c r="T1655" s="10">
        <f t="shared" si="154"/>
        <v>40657.834444444445</v>
      </c>
    </row>
    <row r="1656" spans="1:20" ht="43.75" x14ac:dyDescent="0.4">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9">
        <f t="shared" si="150"/>
        <v>1.199090909090909</v>
      </c>
      <c r="P1656">
        <f t="shared" si="151"/>
        <v>38.794117647058826</v>
      </c>
      <c r="Q1656" t="str">
        <f t="shared" si="152"/>
        <v>music</v>
      </c>
      <c r="R1656" t="str">
        <f t="shared" si="155"/>
        <v>pop</v>
      </c>
      <c r="S1656" s="10">
        <f t="shared" si="153"/>
        <v>40987.890740740739</v>
      </c>
      <c r="T1656" s="10">
        <f t="shared" si="154"/>
        <v>41017.890740740739</v>
      </c>
    </row>
    <row r="1657" spans="1:20" ht="29.15" x14ac:dyDescent="0.4">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9">
        <f t="shared" si="150"/>
        <v>1.4286666666666668</v>
      </c>
      <c r="P1657">
        <f t="shared" si="151"/>
        <v>44.645833333333336</v>
      </c>
      <c r="Q1657" t="str">
        <f t="shared" si="152"/>
        <v>music</v>
      </c>
      <c r="R1657" t="str">
        <f t="shared" si="155"/>
        <v>pop</v>
      </c>
      <c r="S1657" s="10">
        <f t="shared" si="153"/>
        <v>40974.791898148149</v>
      </c>
      <c r="T1657" s="10">
        <f t="shared" si="154"/>
        <v>41004.750231481477</v>
      </c>
    </row>
    <row r="1658" spans="1:20" ht="58.3" x14ac:dyDescent="0.4">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9">
        <f t="shared" si="150"/>
        <v>1.0033493333333334</v>
      </c>
      <c r="P1658">
        <f t="shared" si="151"/>
        <v>156.77333333333334</v>
      </c>
      <c r="Q1658" t="str">
        <f t="shared" si="152"/>
        <v>music</v>
      </c>
      <c r="R1658" t="str">
        <f t="shared" si="155"/>
        <v>pop</v>
      </c>
      <c r="S1658" s="10">
        <f t="shared" si="153"/>
        <v>41226.928842592592</v>
      </c>
      <c r="T1658" s="10">
        <f t="shared" si="154"/>
        <v>41256.928842592592</v>
      </c>
    </row>
    <row r="1659" spans="1:20" ht="58.3" x14ac:dyDescent="0.4">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9">
        <f t="shared" si="150"/>
        <v>1.0493380000000001</v>
      </c>
      <c r="P1659">
        <f t="shared" si="151"/>
        <v>118.70339366515837</v>
      </c>
      <c r="Q1659" t="str">
        <f t="shared" si="152"/>
        <v>music</v>
      </c>
      <c r="R1659" t="str">
        <f t="shared" si="155"/>
        <v>pop</v>
      </c>
      <c r="S1659" s="10">
        <f t="shared" si="153"/>
        <v>41023.782037037039</v>
      </c>
      <c r="T1659" s="10">
        <f t="shared" si="154"/>
        <v>41053.782037037039</v>
      </c>
    </row>
    <row r="1660" spans="1:20" ht="43.75" x14ac:dyDescent="0.4">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9">
        <f t="shared" si="150"/>
        <v>1.3223333333333334</v>
      </c>
      <c r="P1660">
        <f t="shared" si="151"/>
        <v>74.149532710280369</v>
      </c>
      <c r="Q1660" t="str">
        <f t="shared" si="152"/>
        <v>music</v>
      </c>
      <c r="R1660" t="str">
        <f t="shared" si="155"/>
        <v>pop</v>
      </c>
      <c r="S1660" s="10">
        <f t="shared" si="153"/>
        <v>41223.22184027778</v>
      </c>
      <c r="T1660" s="10">
        <f t="shared" si="154"/>
        <v>41261.597222222219</v>
      </c>
    </row>
    <row r="1661" spans="1:20" ht="43.75" x14ac:dyDescent="0.4">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9">
        <f t="shared" si="150"/>
        <v>1.1279999999999999</v>
      </c>
      <c r="P1661">
        <f t="shared" si="151"/>
        <v>12.533333333333333</v>
      </c>
      <c r="Q1661" t="str">
        <f t="shared" si="152"/>
        <v>music</v>
      </c>
      <c r="R1661" t="str">
        <f t="shared" si="155"/>
        <v>pop</v>
      </c>
      <c r="S1661" s="10">
        <f t="shared" si="153"/>
        <v>41596.913437499999</v>
      </c>
      <c r="T1661" s="10">
        <f t="shared" si="154"/>
        <v>41625.5</v>
      </c>
    </row>
    <row r="1662" spans="1:20" ht="58.3" x14ac:dyDescent="0.4">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9">
        <f t="shared" si="150"/>
        <v>12.5375</v>
      </c>
      <c r="P1662">
        <f t="shared" si="151"/>
        <v>27.861111111111111</v>
      </c>
      <c r="Q1662" t="str">
        <f t="shared" si="152"/>
        <v>music</v>
      </c>
      <c r="R1662" t="str">
        <f t="shared" si="155"/>
        <v>pop</v>
      </c>
      <c r="S1662" s="10">
        <f t="shared" si="153"/>
        <v>42459.693865740745</v>
      </c>
      <c r="T1662" s="10">
        <f t="shared" si="154"/>
        <v>42490.915972222225</v>
      </c>
    </row>
    <row r="1663" spans="1:20" ht="58.3" x14ac:dyDescent="0.4">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9">
        <f t="shared" si="150"/>
        <v>1.0250632911392406</v>
      </c>
      <c r="P1663">
        <f t="shared" si="151"/>
        <v>80.178217821782184</v>
      </c>
      <c r="Q1663" t="str">
        <f t="shared" si="152"/>
        <v>music</v>
      </c>
      <c r="R1663" t="str">
        <f t="shared" si="155"/>
        <v>pop</v>
      </c>
      <c r="S1663" s="10">
        <f t="shared" si="153"/>
        <v>42343.998043981483</v>
      </c>
      <c r="T1663" s="10">
        <f t="shared" si="154"/>
        <v>42386.875</v>
      </c>
    </row>
    <row r="1664" spans="1:20" ht="58.3" x14ac:dyDescent="0.4">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9">
        <f t="shared" si="150"/>
        <v>1.026375</v>
      </c>
      <c r="P1664">
        <f t="shared" si="151"/>
        <v>132.43548387096774</v>
      </c>
      <c r="Q1664" t="str">
        <f t="shared" si="152"/>
        <v>music</v>
      </c>
      <c r="R1664" t="str">
        <f t="shared" si="155"/>
        <v>pop</v>
      </c>
      <c r="S1664" s="10">
        <f t="shared" si="153"/>
        <v>40848.198333333334</v>
      </c>
      <c r="T1664" s="10">
        <f t="shared" si="154"/>
        <v>40908.239999999998</v>
      </c>
    </row>
    <row r="1665" spans="1:20" ht="43.75" x14ac:dyDescent="0.4">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9">
        <f t="shared" si="150"/>
        <v>1.08</v>
      </c>
      <c r="P1665">
        <f t="shared" si="151"/>
        <v>33.75</v>
      </c>
      <c r="Q1665" t="str">
        <f t="shared" si="152"/>
        <v>music</v>
      </c>
      <c r="R1665" t="str">
        <f t="shared" si="155"/>
        <v>pop</v>
      </c>
      <c r="S1665" s="10">
        <f t="shared" si="153"/>
        <v>42006.02207175926</v>
      </c>
      <c r="T1665" s="10">
        <f t="shared" si="154"/>
        <v>42036.02207175926</v>
      </c>
    </row>
    <row r="1666" spans="1:20" ht="43.75" x14ac:dyDescent="0.4">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9">
        <f t="shared" ref="O1666:O1729" si="156">E1666/D1666</f>
        <v>1.2240879999999998</v>
      </c>
      <c r="P1666">
        <f t="shared" ref="P1666:P1729" si="157">IFERROR(E1666/L1666,0)</f>
        <v>34.384494382022467</v>
      </c>
      <c r="Q1666" t="str">
        <f t="shared" ref="Q1666:Q1729" si="158">LEFT(N1666, FIND("/",N1666) - 1)</f>
        <v>music</v>
      </c>
      <c r="R1666" t="str">
        <f t="shared" si="155"/>
        <v>pop</v>
      </c>
      <c r="S1666" s="10">
        <f t="shared" ref="S1666:S1729" si="159">(((J1666/60)/60)/24) + DATE(1970,1,1)</f>
        <v>40939.761782407404</v>
      </c>
      <c r="T1666" s="10">
        <f t="shared" ref="T1666:T1729" si="160">(((I1666/60)/60)/24) + DATE(1970,1,1)</f>
        <v>40984.165972222225</v>
      </c>
    </row>
    <row r="1667" spans="1:20" ht="43.75" x14ac:dyDescent="0.4">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9">
        <f t="shared" si="156"/>
        <v>1.1945714285714286</v>
      </c>
      <c r="P1667">
        <f t="shared" si="157"/>
        <v>44.956989247311824</v>
      </c>
      <c r="Q1667" t="str">
        <f t="shared" si="158"/>
        <v>music</v>
      </c>
      <c r="R1667" t="str">
        <f t="shared" ref="R1667:R1730" si="161">RIGHT(N1667, LEN(N1667) - FIND("/",N1667))</f>
        <v>pop</v>
      </c>
      <c r="S1667" s="10">
        <f t="shared" si="159"/>
        <v>40564.649456018517</v>
      </c>
      <c r="T1667" s="10">
        <f t="shared" si="160"/>
        <v>40596.125</v>
      </c>
    </row>
    <row r="1668" spans="1:20" ht="43.75" x14ac:dyDescent="0.4">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9">
        <f t="shared" si="156"/>
        <v>1.6088</v>
      </c>
      <c r="P1668">
        <f t="shared" si="157"/>
        <v>41.04081632653061</v>
      </c>
      <c r="Q1668" t="str">
        <f t="shared" si="158"/>
        <v>music</v>
      </c>
      <c r="R1668" t="str">
        <f t="shared" si="161"/>
        <v>pop</v>
      </c>
      <c r="S1668" s="10">
        <f t="shared" si="159"/>
        <v>41331.253159722226</v>
      </c>
      <c r="T1668" s="10">
        <f t="shared" si="160"/>
        <v>41361.211493055554</v>
      </c>
    </row>
    <row r="1669" spans="1:20" ht="43.75" x14ac:dyDescent="0.4">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9">
        <f t="shared" si="156"/>
        <v>1.2685294117647059</v>
      </c>
      <c r="P1669">
        <f t="shared" si="157"/>
        <v>52.597560975609753</v>
      </c>
      <c r="Q1669" t="str">
        <f t="shared" si="158"/>
        <v>music</v>
      </c>
      <c r="R1669" t="str">
        <f t="shared" si="161"/>
        <v>pop</v>
      </c>
      <c r="S1669" s="10">
        <f t="shared" si="159"/>
        <v>41682.0705787037</v>
      </c>
      <c r="T1669" s="10">
        <f t="shared" si="160"/>
        <v>41709.290972222225</v>
      </c>
    </row>
    <row r="1670" spans="1:20" ht="43.75" x14ac:dyDescent="0.4">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9">
        <f t="shared" si="156"/>
        <v>1.026375</v>
      </c>
      <c r="P1670">
        <f t="shared" si="157"/>
        <v>70.784482758620683</v>
      </c>
      <c r="Q1670" t="str">
        <f t="shared" si="158"/>
        <v>music</v>
      </c>
      <c r="R1670" t="str">
        <f t="shared" si="161"/>
        <v>pop</v>
      </c>
      <c r="S1670" s="10">
        <f t="shared" si="159"/>
        <v>40845.14975694444</v>
      </c>
      <c r="T1670" s="10">
        <f t="shared" si="160"/>
        <v>40875.191423611112</v>
      </c>
    </row>
    <row r="1671" spans="1:20" ht="58.3" x14ac:dyDescent="0.4">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9">
        <f t="shared" si="156"/>
        <v>1.3975</v>
      </c>
      <c r="P1671">
        <f t="shared" si="157"/>
        <v>53.75</v>
      </c>
      <c r="Q1671" t="str">
        <f t="shared" si="158"/>
        <v>music</v>
      </c>
      <c r="R1671" t="str">
        <f t="shared" si="161"/>
        <v>pop</v>
      </c>
      <c r="S1671" s="10">
        <f t="shared" si="159"/>
        <v>42461.885138888887</v>
      </c>
      <c r="T1671" s="10">
        <f t="shared" si="160"/>
        <v>42521.885138888887</v>
      </c>
    </row>
    <row r="1672" spans="1:20" ht="58.3" x14ac:dyDescent="0.4">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9">
        <f t="shared" si="156"/>
        <v>1.026</v>
      </c>
      <c r="P1672">
        <f t="shared" si="157"/>
        <v>44.608695652173914</v>
      </c>
      <c r="Q1672" t="str">
        <f t="shared" si="158"/>
        <v>music</v>
      </c>
      <c r="R1672" t="str">
        <f t="shared" si="161"/>
        <v>pop</v>
      </c>
      <c r="S1672" s="10">
        <f t="shared" si="159"/>
        <v>40313.930543981485</v>
      </c>
      <c r="T1672" s="10">
        <f t="shared" si="160"/>
        <v>40364.166666666664</v>
      </c>
    </row>
    <row r="1673" spans="1:20" ht="29.15" x14ac:dyDescent="0.4">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9">
        <f t="shared" si="156"/>
        <v>1.0067349999999999</v>
      </c>
      <c r="P1673">
        <f t="shared" si="157"/>
        <v>26.148961038961041</v>
      </c>
      <c r="Q1673" t="str">
        <f t="shared" si="158"/>
        <v>music</v>
      </c>
      <c r="R1673" t="str">
        <f t="shared" si="161"/>
        <v>pop</v>
      </c>
      <c r="S1673" s="10">
        <f t="shared" si="159"/>
        <v>42553.54414351852</v>
      </c>
      <c r="T1673" s="10">
        <f t="shared" si="160"/>
        <v>42583.54414351852</v>
      </c>
    </row>
    <row r="1674" spans="1:20" ht="43.75" x14ac:dyDescent="0.4">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9">
        <f t="shared" si="156"/>
        <v>1.1294117647058823</v>
      </c>
      <c r="P1674">
        <f t="shared" si="157"/>
        <v>39.183673469387756</v>
      </c>
      <c r="Q1674" t="str">
        <f t="shared" si="158"/>
        <v>music</v>
      </c>
      <c r="R1674" t="str">
        <f t="shared" si="161"/>
        <v>pop</v>
      </c>
      <c r="S1674" s="10">
        <f t="shared" si="159"/>
        <v>41034.656597222223</v>
      </c>
      <c r="T1674" s="10">
        <f t="shared" si="160"/>
        <v>41064.656597222223</v>
      </c>
    </row>
    <row r="1675" spans="1:20" ht="43.75" x14ac:dyDescent="0.4">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9">
        <f t="shared" si="156"/>
        <v>1.2809523809523808</v>
      </c>
      <c r="P1675">
        <f t="shared" si="157"/>
        <v>45.593220338983052</v>
      </c>
      <c r="Q1675" t="str">
        <f t="shared" si="158"/>
        <v>music</v>
      </c>
      <c r="R1675" t="str">
        <f t="shared" si="161"/>
        <v>pop</v>
      </c>
      <c r="S1675" s="10">
        <f t="shared" si="159"/>
        <v>42039.878379629634</v>
      </c>
      <c r="T1675" s="10">
        <f t="shared" si="160"/>
        <v>42069.878379629634</v>
      </c>
    </row>
    <row r="1676" spans="1:20" ht="43.75" x14ac:dyDescent="0.4">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9">
        <f t="shared" si="156"/>
        <v>2.0169999999999999</v>
      </c>
      <c r="P1676">
        <f t="shared" si="157"/>
        <v>89.247787610619469</v>
      </c>
      <c r="Q1676" t="str">
        <f t="shared" si="158"/>
        <v>music</v>
      </c>
      <c r="R1676" t="str">
        <f t="shared" si="161"/>
        <v>pop</v>
      </c>
      <c r="S1676" s="10">
        <f t="shared" si="159"/>
        <v>42569.605393518519</v>
      </c>
      <c r="T1676" s="10">
        <f t="shared" si="160"/>
        <v>42600.290972222225</v>
      </c>
    </row>
    <row r="1677" spans="1:20" ht="29.15" x14ac:dyDescent="0.4">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9">
        <f t="shared" si="156"/>
        <v>1.37416</v>
      </c>
      <c r="P1677">
        <f t="shared" si="157"/>
        <v>40.416470588235299</v>
      </c>
      <c r="Q1677" t="str">
        <f t="shared" si="158"/>
        <v>music</v>
      </c>
      <c r="R1677" t="str">
        <f t="shared" si="161"/>
        <v>pop</v>
      </c>
      <c r="S1677" s="10">
        <f t="shared" si="159"/>
        <v>40802.733101851853</v>
      </c>
      <c r="T1677" s="10">
        <f t="shared" si="160"/>
        <v>40832.918749999997</v>
      </c>
    </row>
    <row r="1678" spans="1:20" ht="29.15" x14ac:dyDescent="0.4">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9">
        <f t="shared" si="156"/>
        <v>1.1533333333333333</v>
      </c>
      <c r="P1678">
        <f t="shared" si="157"/>
        <v>82.38095238095238</v>
      </c>
      <c r="Q1678" t="str">
        <f t="shared" si="158"/>
        <v>music</v>
      </c>
      <c r="R1678" t="str">
        <f t="shared" si="161"/>
        <v>pop</v>
      </c>
      <c r="S1678" s="10">
        <f t="shared" si="159"/>
        <v>40973.72623842593</v>
      </c>
      <c r="T1678" s="10">
        <f t="shared" si="160"/>
        <v>41020.165972222225</v>
      </c>
    </row>
    <row r="1679" spans="1:20" ht="43.75" x14ac:dyDescent="0.4">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9">
        <f t="shared" si="156"/>
        <v>1.1166666666666667</v>
      </c>
      <c r="P1679">
        <f t="shared" si="157"/>
        <v>159.52380952380952</v>
      </c>
      <c r="Q1679" t="str">
        <f t="shared" si="158"/>
        <v>music</v>
      </c>
      <c r="R1679" t="str">
        <f t="shared" si="161"/>
        <v>pop</v>
      </c>
      <c r="S1679" s="10">
        <f t="shared" si="159"/>
        <v>42416.407129629632</v>
      </c>
      <c r="T1679" s="10">
        <f t="shared" si="160"/>
        <v>42476.249305555553</v>
      </c>
    </row>
    <row r="1680" spans="1:20" ht="43.75" x14ac:dyDescent="0.4">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9">
        <f t="shared" si="156"/>
        <v>1.1839999999999999</v>
      </c>
      <c r="P1680">
        <f t="shared" si="157"/>
        <v>36.244897959183675</v>
      </c>
      <c r="Q1680" t="str">
        <f t="shared" si="158"/>
        <v>music</v>
      </c>
      <c r="R1680" t="str">
        <f t="shared" si="161"/>
        <v>pop</v>
      </c>
      <c r="S1680" s="10">
        <f t="shared" si="159"/>
        <v>41662.854988425926</v>
      </c>
      <c r="T1680" s="10">
        <f t="shared" si="160"/>
        <v>41676.854988425926</v>
      </c>
    </row>
    <row r="1681" spans="1:20" ht="58.3" x14ac:dyDescent="0.4">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9">
        <f t="shared" si="156"/>
        <v>1.75</v>
      </c>
      <c r="P1681">
        <f t="shared" si="157"/>
        <v>62.5</v>
      </c>
      <c r="Q1681" t="str">
        <f t="shared" si="158"/>
        <v>music</v>
      </c>
      <c r="R1681" t="str">
        <f t="shared" si="161"/>
        <v>pop</v>
      </c>
      <c r="S1681" s="10">
        <f t="shared" si="159"/>
        <v>40723.068807870368</v>
      </c>
      <c r="T1681" s="10">
        <f t="shared" si="160"/>
        <v>40746.068807870368</v>
      </c>
    </row>
    <row r="1682" spans="1:20" ht="29.15" x14ac:dyDescent="0.4">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9">
        <f t="shared" si="156"/>
        <v>1.175</v>
      </c>
      <c r="P1682">
        <f t="shared" si="157"/>
        <v>47</v>
      </c>
      <c r="Q1682" t="str">
        <f t="shared" si="158"/>
        <v>music</v>
      </c>
      <c r="R1682" t="str">
        <f t="shared" si="161"/>
        <v>pop</v>
      </c>
      <c r="S1682" s="10">
        <f t="shared" si="159"/>
        <v>41802.757719907408</v>
      </c>
      <c r="T1682" s="10">
        <f t="shared" si="160"/>
        <v>41832.757719907408</v>
      </c>
    </row>
    <row r="1683" spans="1:20" ht="58.3" x14ac:dyDescent="0.4">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9">
        <f t="shared" si="156"/>
        <v>1.0142212307692309</v>
      </c>
      <c r="P1683">
        <f t="shared" si="157"/>
        <v>74.575090497737563</v>
      </c>
      <c r="Q1683" t="str">
        <f t="shared" si="158"/>
        <v>music</v>
      </c>
      <c r="R1683" t="str">
        <f t="shared" si="161"/>
        <v>faith</v>
      </c>
      <c r="S1683" s="10">
        <f t="shared" si="159"/>
        <v>42774.121342592596</v>
      </c>
      <c r="T1683" s="10">
        <f t="shared" si="160"/>
        <v>42823.083333333328</v>
      </c>
    </row>
    <row r="1684" spans="1:20" ht="43.75" x14ac:dyDescent="0.4">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9">
        <f t="shared" si="156"/>
        <v>0</v>
      </c>
      <c r="P1684">
        <f t="shared" si="157"/>
        <v>0</v>
      </c>
      <c r="Q1684" t="str">
        <f t="shared" si="158"/>
        <v>music</v>
      </c>
      <c r="R1684" t="str">
        <f t="shared" si="161"/>
        <v>faith</v>
      </c>
      <c r="S1684" s="10">
        <f t="shared" si="159"/>
        <v>42779.21365740741</v>
      </c>
      <c r="T1684" s="10">
        <f t="shared" si="160"/>
        <v>42839.171990740739</v>
      </c>
    </row>
    <row r="1685" spans="1:20" ht="43.75" x14ac:dyDescent="0.4">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9">
        <f t="shared" si="156"/>
        <v>0.21714285714285714</v>
      </c>
      <c r="P1685">
        <f t="shared" si="157"/>
        <v>76</v>
      </c>
      <c r="Q1685" t="str">
        <f t="shared" si="158"/>
        <v>music</v>
      </c>
      <c r="R1685" t="str">
        <f t="shared" si="161"/>
        <v>faith</v>
      </c>
      <c r="S1685" s="10">
        <f t="shared" si="159"/>
        <v>42808.781689814816</v>
      </c>
      <c r="T1685" s="10">
        <f t="shared" si="160"/>
        <v>42832.781689814816</v>
      </c>
    </row>
    <row r="1686" spans="1:20" ht="29.15" x14ac:dyDescent="0.4">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9">
        <f t="shared" si="156"/>
        <v>1.0912500000000001</v>
      </c>
      <c r="P1686">
        <f t="shared" si="157"/>
        <v>86.43564356435644</v>
      </c>
      <c r="Q1686" t="str">
        <f t="shared" si="158"/>
        <v>music</v>
      </c>
      <c r="R1686" t="str">
        <f t="shared" si="161"/>
        <v>faith</v>
      </c>
      <c r="S1686" s="10">
        <f t="shared" si="159"/>
        <v>42783.815289351856</v>
      </c>
      <c r="T1686" s="10">
        <f t="shared" si="160"/>
        <v>42811.773622685185</v>
      </c>
    </row>
    <row r="1687" spans="1:20" ht="43.75" x14ac:dyDescent="0.4">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9">
        <f t="shared" si="156"/>
        <v>1.0285714285714285</v>
      </c>
      <c r="P1687">
        <f t="shared" si="157"/>
        <v>24</v>
      </c>
      <c r="Q1687" t="str">
        <f t="shared" si="158"/>
        <v>music</v>
      </c>
      <c r="R1687" t="str">
        <f t="shared" si="161"/>
        <v>faith</v>
      </c>
      <c r="S1687" s="10">
        <f t="shared" si="159"/>
        <v>42788.2502662037</v>
      </c>
      <c r="T1687" s="10">
        <f t="shared" si="160"/>
        <v>42818.208599537036</v>
      </c>
    </row>
    <row r="1688" spans="1:20" ht="43.75" x14ac:dyDescent="0.4">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9">
        <f t="shared" si="156"/>
        <v>3.5999999999999999E-3</v>
      </c>
      <c r="P1688">
        <f t="shared" si="157"/>
        <v>18</v>
      </c>
      <c r="Q1688" t="str">
        <f t="shared" si="158"/>
        <v>music</v>
      </c>
      <c r="R1688" t="str">
        <f t="shared" si="161"/>
        <v>faith</v>
      </c>
      <c r="S1688" s="10">
        <f t="shared" si="159"/>
        <v>42792.843969907408</v>
      </c>
      <c r="T1688" s="10">
        <f t="shared" si="160"/>
        <v>42852.802303240736</v>
      </c>
    </row>
    <row r="1689" spans="1:20" ht="43.75" x14ac:dyDescent="0.4">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9">
        <f t="shared" si="156"/>
        <v>0.3125</v>
      </c>
      <c r="P1689">
        <f t="shared" si="157"/>
        <v>80.128205128205124</v>
      </c>
      <c r="Q1689" t="str">
        <f t="shared" si="158"/>
        <v>music</v>
      </c>
      <c r="R1689" t="str">
        <f t="shared" si="161"/>
        <v>faith</v>
      </c>
      <c r="S1689" s="10">
        <f t="shared" si="159"/>
        <v>42802.046817129631</v>
      </c>
      <c r="T1689" s="10">
        <f t="shared" si="160"/>
        <v>42835.84375</v>
      </c>
    </row>
    <row r="1690" spans="1:20" ht="58.3" x14ac:dyDescent="0.4">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9">
        <f t="shared" si="156"/>
        <v>0.443</v>
      </c>
      <c r="P1690">
        <f t="shared" si="157"/>
        <v>253.14285714285714</v>
      </c>
      <c r="Q1690" t="str">
        <f t="shared" si="158"/>
        <v>music</v>
      </c>
      <c r="R1690" t="str">
        <f t="shared" si="161"/>
        <v>faith</v>
      </c>
      <c r="S1690" s="10">
        <f t="shared" si="159"/>
        <v>42804.534652777773</v>
      </c>
      <c r="T1690" s="10">
        <f t="shared" si="160"/>
        <v>42834.492986111116</v>
      </c>
    </row>
    <row r="1691" spans="1:20" ht="29.15" x14ac:dyDescent="0.4">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9">
        <f t="shared" si="156"/>
        <v>1</v>
      </c>
      <c r="P1691">
        <f t="shared" si="157"/>
        <v>171.42857142857142</v>
      </c>
      <c r="Q1691" t="str">
        <f t="shared" si="158"/>
        <v>music</v>
      </c>
      <c r="R1691" t="str">
        <f t="shared" si="161"/>
        <v>faith</v>
      </c>
      <c r="S1691" s="10">
        <f t="shared" si="159"/>
        <v>42780.942476851851</v>
      </c>
      <c r="T1691" s="10">
        <f t="shared" si="160"/>
        <v>42810.900810185187</v>
      </c>
    </row>
    <row r="1692" spans="1:20" ht="43.75" x14ac:dyDescent="0.4">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9">
        <f t="shared" si="156"/>
        <v>0.254</v>
      </c>
      <c r="P1692">
        <f t="shared" si="157"/>
        <v>57.727272727272727</v>
      </c>
      <c r="Q1692" t="str">
        <f t="shared" si="158"/>
        <v>music</v>
      </c>
      <c r="R1692" t="str">
        <f t="shared" si="161"/>
        <v>faith</v>
      </c>
      <c r="S1692" s="10">
        <f t="shared" si="159"/>
        <v>42801.43104166667</v>
      </c>
      <c r="T1692" s="10">
        <f t="shared" si="160"/>
        <v>42831.389374999999</v>
      </c>
    </row>
    <row r="1693" spans="1:20" ht="43.75" x14ac:dyDescent="0.4">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9">
        <f t="shared" si="156"/>
        <v>0.33473333333333333</v>
      </c>
      <c r="P1693">
        <f t="shared" si="157"/>
        <v>264.26315789473682</v>
      </c>
      <c r="Q1693" t="str">
        <f t="shared" si="158"/>
        <v>music</v>
      </c>
      <c r="R1693" t="str">
        <f t="shared" si="161"/>
        <v>faith</v>
      </c>
      <c r="S1693" s="10">
        <f t="shared" si="159"/>
        <v>42795.701481481476</v>
      </c>
      <c r="T1693" s="10">
        <f t="shared" si="160"/>
        <v>42828.041666666672</v>
      </c>
    </row>
    <row r="1694" spans="1:20" ht="43.75" x14ac:dyDescent="0.4">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9">
        <f t="shared" si="156"/>
        <v>0.47799999999999998</v>
      </c>
      <c r="P1694">
        <f t="shared" si="157"/>
        <v>159.33333333333334</v>
      </c>
      <c r="Q1694" t="str">
        <f t="shared" si="158"/>
        <v>music</v>
      </c>
      <c r="R1694" t="str">
        <f t="shared" si="161"/>
        <v>faith</v>
      </c>
      <c r="S1694" s="10">
        <f t="shared" si="159"/>
        <v>42788.151238425926</v>
      </c>
      <c r="T1694" s="10">
        <f t="shared" si="160"/>
        <v>42820.999305555553</v>
      </c>
    </row>
    <row r="1695" spans="1:20" ht="43.75" x14ac:dyDescent="0.4">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9">
        <f t="shared" si="156"/>
        <v>9.3333333333333338E-2</v>
      </c>
      <c r="P1695">
        <f t="shared" si="157"/>
        <v>35</v>
      </c>
      <c r="Q1695" t="str">
        <f t="shared" si="158"/>
        <v>music</v>
      </c>
      <c r="R1695" t="str">
        <f t="shared" si="161"/>
        <v>faith</v>
      </c>
      <c r="S1695" s="10">
        <f t="shared" si="159"/>
        <v>42803.920277777783</v>
      </c>
      <c r="T1695" s="10">
        <f t="shared" si="160"/>
        <v>42834.833333333328</v>
      </c>
    </row>
    <row r="1696" spans="1:20" ht="43.75" x14ac:dyDescent="0.4">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9">
        <f t="shared" si="156"/>
        <v>5.0000000000000001E-4</v>
      </c>
      <c r="P1696">
        <f t="shared" si="157"/>
        <v>5</v>
      </c>
      <c r="Q1696" t="str">
        <f t="shared" si="158"/>
        <v>music</v>
      </c>
      <c r="R1696" t="str">
        <f t="shared" si="161"/>
        <v>faith</v>
      </c>
      <c r="S1696" s="10">
        <f t="shared" si="159"/>
        <v>42791.669837962967</v>
      </c>
      <c r="T1696" s="10">
        <f t="shared" si="160"/>
        <v>42821.191666666666</v>
      </c>
    </row>
    <row r="1697" spans="1:20" ht="58.3" x14ac:dyDescent="0.4">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9">
        <f t="shared" si="156"/>
        <v>0.11708333333333333</v>
      </c>
      <c r="P1697">
        <f t="shared" si="157"/>
        <v>61.086956521739133</v>
      </c>
      <c r="Q1697" t="str">
        <f t="shared" si="158"/>
        <v>music</v>
      </c>
      <c r="R1697" t="str">
        <f t="shared" si="161"/>
        <v>faith</v>
      </c>
      <c r="S1697" s="10">
        <f t="shared" si="159"/>
        <v>42801.031412037039</v>
      </c>
      <c r="T1697" s="10">
        <f t="shared" si="160"/>
        <v>42835.041666666672</v>
      </c>
    </row>
    <row r="1698" spans="1:20" ht="58.3" x14ac:dyDescent="0.4">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9">
        <f t="shared" si="156"/>
        <v>0</v>
      </c>
      <c r="P1698">
        <f t="shared" si="157"/>
        <v>0</v>
      </c>
      <c r="Q1698" t="str">
        <f t="shared" si="158"/>
        <v>music</v>
      </c>
      <c r="R1698" t="str">
        <f t="shared" si="161"/>
        <v>faith</v>
      </c>
      <c r="S1698" s="10">
        <f t="shared" si="159"/>
        <v>42796.069571759261</v>
      </c>
      <c r="T1698" s="10">
        <f t="shared" si="160"/>
        <v>42826.027905092589</v>
      </c>
    </row>
    <row r="1699" spans="1:20" ht="43.75" x14ac:dyDescent="0.4">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9">
        <f t="shared" si="156"/>
        <v>0.20208000000000001</v>
      </c>
      <c r="P1699">
        <f t="shared" si="157"/>
        <v>114.81818181818181</v>
      </c>
      <c r="Q1699" t="str">
        <f t="shared" si="158"/>
        <v>music</v>
      </c>
      <c r="R1699" t="str">
        <f t="shared" si="161"/>
        <v>faith</v>
      </c>
      <c r="S1699" s="10">
        <f t="shared" si="159"/>
        <v>42805.032962962956</v>
      </c>
      <c r="T1699" s="10">
        <f t="shared" si="160"/>
        <v>42834.991296296299</v>
      </c>
    </row>
    <row r="1700" spans="1:20" ht="72.900000000000006" x14ac:dyDescent="0.4">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9">
        <f t="shared" si="156"/>
        <v>0</v>
      </c>
      <c r="P1700">
        <f t="shared" si="157"/>
        <v>0</v>
      </c>
      <c r="Q1700" t="str">
        <f t="shared" si="158"/>
        <v>music</v>
      </c>
      <c r="R1700" t="str">
        <f t="shared" si="161"/>
        <v>faith</v>
      </c>
      <c r="S1700" s="10">
        <f t="shared" si="159"/>
        <v>42796.207870370374</v>
      </c>
      <c r="T1700" s="10">
        <f t="shared" si="160"/>
        <v>42820.147916666669</v>
      </c>
    </row>
    <row r="1701" spans="1:20" ht="58.3" x14ac:dyDescent="0.4">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9">
        <f t="shared" si="156"/>
        <v>4.2311459353574929E-2</v>
      </c>
      <c r="P1701">
        <f t="shared" si="157"/>
        <v>54</v>
      </c>
      <c r="Q1701" t="str">
        <f t="shared" si="158"/>
        <v>music</v>
      </c>
      <c r="R1701" t="str">
        <f t="shared" si="161"/>
        <v>faith</v>
      </c>
      <c r="S1701" s="10">
        <f t="shared" si="159"/>
        <v>42806.863946759258</v>
      </c>
      <c r="T1701" s="10">
        <f t="shared" si="160"/>
        <v>42836.863946759258</v>
      </c>
    </row>
    <row r="1702" spans="1:20" ht="43.75" x14ac:dyDescent="0.4">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9">
        <f t="shared" si="156"/>
        <v>0.2606</v>
      </c>
      <c r="P1702">
        <f t="shared" si="157"/>
        <v>65.974683544303801</v>
      </c>
      <c r="Q1702" t="str">
        <f t="shared" si="158"/>
        <v>music</v>
      </c>
      <c r="R1702" t="str">
        <f t="shared" si="161"/>
        <v>faith</v>
      </c>
      <c r="S1702" s="10">
        <f t="shared" si="159"/>
        <v>42796.071643518517</v>
      </c>
      <c r="T1702" s="10">
        <f t="shared" si="160"/>
        <v>42826.166666666672</v>
      </c>
    </row>
    <row r="1703" spans="1:20" ht="43.75" x14ac:dyDescent="0.4">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9">
        <f t="shared" si="156"/>
        <v>1.9801980198019802E-3</v>
      </c>
      <c r="P1703">
        <f t="shared" si="157"/>
        <v>5</v>
      </c>
      <c r="Q1703" t="str">
        <f t="shared" si="158"/>
        <v>music</v>
      </c>
      <c r="R1703" t="str">
        <f t="shared" si="161"/>
        <v>faith</v>
      </c>
      <c r="S1703" s="10">
        <f t="shared" si="159"/>
        <v>41989.664409722223</v>
      </c>
      <c r="T1703" s="10">
        <f t="shared" si="160"/>
        <v>42019.664409722223</v>
      </c>
    </row>
    <row r="1704" spans="1:20" ht="29.15" x14ac:dyDescent="0.4">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9">
        <f t="shared" si="156"/>
        <v>6.0606060606060605E-5</v>
      </c>
      <c r="P1704">
        <f t="shared" si="157"/>
        <v>1</v>
      </c>
      <c r="Q1704" t="str">
        <f t="shared" si="158"/>
        <v>music</v>
      </c>
      <c r="R1704" t="str">
        <f t="shared" si="161"/>
        <v>faith</v>
      </c>
      <c r="S1704" s="10">
        <f t="shared" si="159"/>
        <v>42063.869791666672</v>
      </c>
      <c r="T1704" s="10">
        <f t="shared" si="160"/>
        <v>42093.828125</v>
      </c>
    </row>
    <row r="1705" spans="1:20" ht="43.75" x14ac:dyDescent="0.4">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9">
        <f t="shared" si="156"/>
        <v>1.0200000000000001E-2</v>
      </c>
      <c r="P1705">
        <f t="shared" si="157"/>
        <v>25.5</v>
      </c>
      <c r="Q1705" t="str">
        <f t="shared" si="158"/>
        <v>music</v>
      </c>
      <c r="R1705" t="str">
        <f t="shared" si="161"/>
        <v>faith</v>
      </c>
      <c r="S1705" s="10">
        <f t="shared" si="159"/>
        <v>42187.281678240746</v>
      </c>
      <c r="T1705" s="10">
        <f t="shared" si="160"/>
        <v>42247.281678240746</v>
      </c>
    </row>
    <row r="1706" spans="1:20" ht="43.75" x14ac:dyDescent="0.4">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9">
        <f t="shared" si="156"/>
        <v>0.65100000000000002</v>
      </c>
      <c r="P1706">
        <f t="shared" si="157"/>
        <v>118.36363636363636</v>
      </c>
      <c r="Q1706" t="str">
        <f t="shared" si="158"/>
        <v>music</v>
      </c>
      <c r="R1706" t="str">
        <f t="shared" si="161"/>
        <v>faith</v>
      </c>
      <c r="S1706" s="10">
        <f t="shared" si="159"/>
        <v>42021.139733796299</v>
      </c>
      <c r="T1706" s="10">
        <f t="shared" si="160"/>
        <v>42051.139733796299</v>
      </c>
    </row>
    <row r="1707" spans="1:20" ht="43.75" x14ac:dyDescent="0.4">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9">
        <f t="shared" si="156"/>
        <v>0</v>
      </c>
      <c r="P1707">
        <f t="shared" si="157"/>
        <v>0</v>
      </c>
      <c r="Q1707" t="str">
        <f t="shared" si="158"/>
        <v>music</v>
      </c>
      <c r="R1707" t="str">
        <f t="shared" si="161"/>
        <v>faith</v>
      </c>
      <c r="S1707" s="10">
        <f t="shared" si="159"/>
        <v>42245.016736111109</v>
      </c>
      <c r="T1707" s="10">
        <f t="shared" si="160"/>
        <v>42256.666666666672</v>
      </c>
    </row>
    <row r="1708" spans="1:20" ht="43.75" x14ac:dyDescent="0.4">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9">
        <f t="shared" si="156"/>
        <v>0</v>
      </c>
      <c r="P1708">
        <f t="shared" si="157"/>
        <v>0</v>
      </c>
      <c r="Q1708" t="str">
        <f t="shared" si="158"/>
        <v>music</v>
      </c>
      <c r="R1708" t="str">
        <f t="shared" si="161"/>
        <v>faith</v>
      </c>
      <c r="S1708" s="10">
        <f t="shared" si="159"/>
        <v>42179.306388888886</v>
      </c>
      <c r="T1708" s="10">
        <f t="shared" si="160"/>
        <v>42239.306388888886</v>
      </c>
    </row>
    <row r="1709" spans="1:20" ht="43.75" x14ac:dyDescent="0.4">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9">
        <f t="shared" si="156"/>
        <v>9.74E-2</v>
      </c>
      <c r="P1709">
        <f t="shared" si="157"/>
        <v>54.111111111111114</v>
      </c>
      <c r="Q1709" t="str">
        <f t="shared" si="158"/>
        <v>music</v>
      </c>
      <c r="R1709" t="str">
        <f t="shared" si="161"/>
        <v>faith</v>
      </c>
      <c r="S1709" s="10">
        <f t="shared" si="159"/>
        <v>42427.721006944441</v>
      </c>
      <c r="T1709" s="10">
        <f t="shared" si="160"/>
        <v>42457.679340277777</v>
      </c>
    </row>
    <row r="1710" spans="1:20" ht="58.3" x14ac:dyDescent="0.4">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9">
        <f t="shared" si="156"/>
        <v>0</v>
      </c>
      <c r="P1710">
        <f t="shared" si="157"/>
        <v>0</v>
      </c>
      <c r="Q1710" t="str">
        <f t="shared" si="158"/>
        <v>music</v>
      </c>
      <c r="R1710" t="str">
        <f t="shared" si="161"/>
        <v>faith</v>
      </c>
      <c r="S1710" s="10">
        <f t="shared" si="159"/>
        <v>42451.866967592592</v>
      </c>
      <c r="T1710" s="10">
        <f t="shared" si="160"/>
        <v>42491.866967592592</v>
      </c>
    </row>
    <row r="1711" spans="1:20" ht="43.75" x14ac:dyDescent="0.4">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9">
        <f t="shared" si="156"/>
        <v>4.8571428571428571E-2</v>
      </c>
      <c r="P1711">
        <f t="shared" si="157"/>
        <v>21.25</v>
      </c>
      <c r="Q1711" t="str">
        <f t="shared" si="158"/>
        <v>music</v>
      </c>
      <c r="R1711" t="str">
        <f t="shared" si="161"/>
        <v>faith</v>
      </c>
      <c r="S1711" s="10">
        <f t="shared" si="159"/>
        <v>41841.56381944444</v>
      </c>
      <c r="T1711" s="10">
        <f t="shared" si="160"/>
        <v>41882.818749999999</v>
      </c>
    </row>
    <row r="1712" spans="1:20" ht="29.15" x14ac:dyDescent="0.4">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9">
        <f t="shared" si="156"/>
        <v>6.7999999999999996E-3</v>
      </c>
      <c r="P1712">
        <f t="shared" si="157"/>
        <v>34</v>
      </c>
      <c r="Q1712" t="str">
        <f t="shared" si="158"/>
        <v>music</v>
      </c>
      <c r="R1712" t="str">
        <f t="shared" si="161"/>
        <v>faith</v>
      </c>
      <c r="S1712" s="10">
        <f t="shared" si="159"/>
        <v>42341.59129629629</v>
      </c>
      <c r="T1712" s="10">
        <f t="shared" si="160"/>
        <v>42387.541666666672</v>
      </c>
    </row>
    <row r="1713" spans="1:20" ht="43.75" x14ac:dyDescent="0.4">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9">
        <f t="shared" si="156"/>
        <v>0.105</v>
      </c>
      <c r="P1713">
        <f t="shared" si="157"/>
        <v>525</v>
      </c>
      <c r="Q1713" t="str">
        <f t="shared" si="158"/>
        <v>music</v>
      </c>
      <c r="R1713" t="str">
        <f t="shared" si="161"/>
        <v>faith</v>
      </c>
      <c r="S1713" s="10">
        <f t="shared" si="159"/>
        <v>41852.646226851852</v>
      </c>
      <c r="T1713" s="10">
        <f t="shared" si="160"/>
        <v>41883.646226851852</v>
      </c>
    </row>
    <row r="1714" spans="1:20" ht="58.3" x14ac:dyDescent="0.4">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9">
        <f t="shared" si="156"/>
        <v>0</v>
      </c>
      <c r="P1714">
        <f t="shared" si="157"/>
        <v>0</v>
      </c>
      <c r="Q1714" t="str">
        <f t="shared" si="158"/>
        <v>music</v>
      </c>
      <c r="R1714" t="str">
        <f t="shared" si="161"/>
        <v>faith</v>
      </c>
      <c r="S1714" s="10">
        <f t="shared" si="159"/>
        <v>42125.913807870369</v>
      </c>
      <c r="T1714" s="10">
        <f t="shared" si="160"/>
        <v>42185.913807870369</v>
      </c>
    </row>
    <row r="1715" spans="1:20" ht="58.3" x14ac:dyDescent="0.4">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9">
        <f t="shared" si="156"/>
        <v>1.6666666666666666E-2</v>
      </c>
      <c r="P1715">
        <f t="shared" si="157"/>
        <v>50</v>
      </c>
      <c r="Q1715" t="str">
        <f t="shared" si="158"/>
        <v>music</v>
      </c>
      <c r="R1715" t="str">
        <f t="shared" si="161"/>
        <v>faith</v>
      </c>
      <c r="S1715" s="10">
        <f t="shared" si="159"/>
        <v>41887.801064814819</v>
      </c>
      <c r="T1715" s="10">
        <f t="shared" si="160"/>
        <v>41917.801064814819</v>
      </c>
    </row>
    <row r="1716" spans="1:20" ht="43.75" x14ac:dyDescent="0.4">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9">
        <f t="shared" si="156"/>
        <v>7.868E-2</v>
      </c>
      <c r="P1716">
        <f t="shared" si="157"/>
        <v>115.70588235294117</v>
      </c>
      <c r="Q1716" t="str">
        <f t="shared" si="158"/>
        <v>music</v>
      </c>
      <c r="R1716" t="str">
        <f t="shared" si="161"/>
        <v>faith</v>
      </c>
      <c r="S1716" s="10">
        <f t="shared" si="159"/>
        <v>42095.918530092589</v>
      </c>
      <c r="T1716" s="10">
        <f t="shared" si="160"/>
        <v>42125.918530092589</v>
      </c>
    </row>
    <row r="1717" spans="1:20" ht="43.75" x14ac:dyDescent="0.4">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9">
        <f t="shared" si="156"/>
        <v>2.2000000000000001E-3</v>
      </c>
      <c r="P1717">
        <f t="shared" si="157"/>
        <v>5.5</v>
      </c>
      <c r="Q1717" t="str">
        <f t="shared" si="158"/>
        <v>music</v>
      </c>
      <c r="R1717" t="str">
        <f t="shared" si="161"/>
        <v>faith</v>
      </c>
      <c r="S1717" s="10">
        <f t="shared" si="159"/>
        <v>42064.217418981483</v>
      </c>
      <c r="T1717" s="10">
        <f t="shared" si="160"/>
        <v>42094.140277777777</v>
      </c>
    </row>
    <row r="1718" spans="1:20" ht="43.75" x14ac:dyDescent="0.4">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9">
        <f t="shared" si="156"/>
        <v>7.4999999999999997E-2</v>
      </c>
      <c r="P1718">
        <f t="shared" si="157"/>
        <v>50</v>
      </c>
      <c r="Q1718" t="str">
        <f t="shared" si="158"/>
        <v>music</v>
      </c>
      <c r="R1718" t="str">
        <f t="shared" si="161"/>
        <v>faith</v>
      </c>
      <c r="S1718" s="10">
        <f t="shared" si="159"/>
        <v>42673.577534722222</v>
      </c>
      <c r="T1718" s="10">
        <f t="shared" si="160"/>
        <v>42713.619201388887</v>
      </c>
    </row>
    <row r="1719" spans="1:20" ht="43.75" x14ac:dyDescent="0.4">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9">
        <f t="shared" si="156"/>
        <v>0.42725880551301687</v>
      </c>
      <c r="P1719">
        <f t="shared" si="157"/>
        <v>34.024390243902438</v>
      </c>
      <c r="Q1719" t="str">
        <f t="shared" si="158"/>
        <v>music</v>
      </c>
      <c r="R1719" t="str">
        <f t="shared" si="161"/>
        <v>faith</v>
      </c>
      <c r="S1719" s="10">
        <f t="shared" si="159"/>
        <v>42460.98192129629</v>
      </c>
      <c r="T1719" s="10">
        <f t="shared" si="160"/>
        <v>42481.166666666672</v>
      </c>
    </row>
    <row r="1720" spans="1:20" x14ac:dyDescent="0.4">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9">
        <f t="shared" si="156"/>
        <v>2.142857142857143E-3</v>
      </c>
      <c r="P1720">
        <f t="shared" si="157"/>
        <v>37.5</v>
      </c>
      <c r="Q1720" t="str">
        <f t="shared" si="158"/>
        <v>music</v>
      </c>
      <c r="R1720" t="str">
        <f t="shared" si="161"/>
        <v>faith</v>
      </c>
      <c r="S1720" s="10">
        <f t="shared" si="159"/>
        <v>42460.610520833332</v>
      </c>
      <c r="T1720" s="10">
        <f t="shared" si="160"/>
        <v>42504.207638888889</v>
      </c>
    </row>
    <row r="1721" spans="1:20" ht="43.75" x14ac:dyDescent="0.4">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9">
        <f t="shared" si="156"/>
        <v>8.7500000000000008E-3</v>
      </c>
      <c r="P1721">
        <f t="shared" si="157"/>
        <v>11.666666666666666</v>
      </c>
      <c r="Q1721" t="str">
        <f t="shared" si="158"/>
        <v>music</v>
      </c>
      <c r="R1721" t="str">
        <f t="shared" si="161"/>
        <v>faith</v>
      </c>
      <c r="S1721" s="10">
        <f t="shared" si="159"/>
        <v>41869.534618055557</v>
      </c>
      <c r="T1721" s="10">
        <f t="shared" si="160"/>
        <v>41899.534618055557</v>
      </c>
    </row>
    <row r="1722" spans="1:20" ht="43.75" x14ac:dyDescent="0.4">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9">
        <f t="shared" si="156"/>
        <v>5.6250000000000001E-2</v>
      </c>
      <c r="P1722">
        <f t="shared" si="157"/>
        <v>28.125</v>
      </c>
      <c r="Q1722" t="str">
        <f t="shared" si="158"/>
        <v>music</v>
      </c>
      <c r="R1722" t="str">
        <f t="shared" si="161"/>
        <v>faith</v>
      </c>
      <c r="S1722" s="10">
        <f t="shared" si="159"/>
        <v>41922.783229166671</v>
      </c>
      <c r="T1722" s="10">
        <f t="shared" si="160"/>
        <v>41952.824895833335</v>
      </c>
    </row>
    <row r="1723" spans="1:20" ht="43.75" x14ac:dyDescent="0.4">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9">
        <f t="shared" si="156"/>
        <v>0</v>
      </c>
      <c r="P1723">
        <f t="shared" si="157"/>
        <v>0</v>
      </c>
      <c r="Q1723" t="str">
        <f t="shared" si="158"/>
        <v>music</v>
      </c>
      <c r="R1723" t="str">
        <f t="shared" si="161"/>
        <v>faith</v>
      </c>
      <c r="S1723" s="10">
        <f t="shared" si="159"/>
        <v>42319.461377314816</v>
      </c>
      <c r="T1723" s="10">
        <f t="shared" si="160"/>
        <v>42349.461377314816</v>
      </c>
    </row>
    <row r="1724" spans="1:20" ht="43.75" x14ac:dyDescent="0.4">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9">
        <f t="shared" si="156"/>
        <v>3.4722222222222224E-4</v>
      </c>
      <c r="P1724">
        <f t="shared" si="157"/>
        <v>1</v>
      </c>
      <c r="Q1724" t="str">
        <f t="shared" si="158"/>
        <v>music</v>
      </c>
      <c r="R1724" t="str">
        <f t="shared" si="161"/>
        <v>faith</v>
      </c>
      <c r="S1724" s="10">
        <f t="shared" si="159"/>
        <v>42425.960983796293</v>
      </c>
      <c r="T1724" s="10">
        <f t="shared" si="160"/>
        <v>42463.006944444445</v>
      </c>
    </row>
    <row r="1725" spans="1:20" ht="58.3" x14ac:dyDescent="0.4">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9">
        <f t="shared" si="156"/>
        <v>6.5000000000000002E-2</v>
      </c>
      <c r="P1725">
        <f t="shared" si="157"/>
        <v>216.66666666666666</v>
      </c>
      <c r="Q1725" t="str">
        <f t="shared" si="158"/>
        <v>music</v>
      </c>
      <c r="R1725" t="str">
        <f t="shared" si="161"/>
        <v>faith</v>
      </c>
      <c r="S1725" s="10">
        <f t="shared" si="159"/>
        <v>42129.82540509259</v>
      </c>
      <c r="T1725" s="10">
        <f t="shared" si="160"/>
        <v>42186.25</v>
      </c>
    </row>
    <row r="1726" spans="1:20" ht="43.75" x14ac:dyDescent="0.4">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9">
        <f t="shared" si="156"/>
        <v>5.8333333333333336E-3</v>
      </c>
      <c r="P1726">
        <f t="shared" si="157"/>
        <v>8.75</v>
      </c>
      <c r="Q1726" t="str">
        <f t="shared" si="158"/>
        <v>music</v>
      </c>
      <c r="R1726" t="str">
        <f t="shared" si="161"/>
        <v>faith</v>
      </c>
      <c r="S1726" s="10">
        <f t="shared" si="159"/>
        <v>41912.932430555556</v>
      </c>
      <c r="T1726" s="10">
        <f t="shared" si="160"/>
        <v>41942.932430555556</v>
      </c>
    </row>
    <row r="1727" spans="1:20" ht="43.75" x14ac:dyDescent="0.4">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9">
        <f t="shared" si="156"/>
        <v>0.10181818181818182</v>
      </c>
      <c r="P1727">
        <f t="shared" si="157"/>
        <v>62.222222222222221</v>
      </c>
      <c r="Q1727" t="str">
        <f t="shared" si="158"/>
        <v>music</v>
      </c>
      <c r="R1727" t="str">
        <f t="shared" si="161"/>
        <v>faith</v>
      </c>
      <c r="S1727" s="10">
        <f t="shared" si="159"/>
        <v>41845.968159722222</v>
      </c>
      <c r="T1727" s="10">
        <f t="shared" si="160"/>
        <v>41875.968159722222</v>
      </c>
    </row>
    <row r="1728" spans="1:20" ht="29.15" x14ac:dyDescent="0.4">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9">
        <f t="shared" si="156"/>
        <v>0.33784615384615385</v>
      </c>
      <c r="P1728">
        <f t="shared" si="157"/>
        <v>137.25</v>
      </c>
      <c r="Q1728" t="str">
        <f t="shared" si="158"/>
        <v>music</v>
      </c>
      <c r="R1728" t="str">
        <f t="shared" si="161"/>
        <v>faith</v>
      </c>
      <c r="S1728" s="10">
        <f t="shared" si="159"/>
        <v>41788.919722222221</v>
      </c>
      <c r="T1728" s="10">
        <f t="shared" si="160"/>
        <v>41817.919722222221</v>
      </c>
    </row>
    <row r="1729" spans="1:20" ht="43.75" x14ac:dyDescent="0.4">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9">
        <f t="shared" si="156"/>
        <v>3.3333333333333332E-4</v>
      </c>
      <c r="P1729">
        <f t="shared" si="157"/>
        <v>1</v>
      </c>
      <c r="Q1729" t="str">
        <f t="shared" si="158"/>
        <v>music</v>
      </c>
      <c r="R1729" t="str">
        <f t="shared" si="161"/>
        <v>faith</v>
      </c>
      <c r="S1729" s="10">
        <f t="shared" si="159"/>
        <v>42044.927974537044</v>
      </c>
      <c r="T1729" s="10">
        <f t="shared" si="160"/>
        <v>42099.458333333328</v>
      </c>
    </row>
    <row r="1730" spans="1:20" ht="43.75" x14ac:dyDescent="0.4">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9">
        <f t="shared" ref="O1730:O1793" si="162">E1730/D1730</f>
        <v>0.68400000000000005</v>
      </c>
      <c r="P1730">
        <f t="shared" ref="P1730:P1793" si="163">IFERROR(E1730/L1730,0)</f>
        <v>122.14285714285714</v>
      </c>
      <c r="Q1730" t="str">
        <f t="shared" ref="Q1730:Q1793" si="164">LEFT(N1730, FIND("/",N1730) - 1)</f>
        <v>music</v>
      </c>
      <c r="R1730" t="str">
        <f t="shared" si="161"/>
        <v>faith</v>
      </c>
      <c r="S1730" s="10">
        <f t="shared" ref="S1730:S1793" si="165">(((J1730/60)/60)/24) + DATE(1970,1,1)</f>
        <v>42268.625856481478</v>
      </c>
      <c r="T1730" s="10">
        <f t="shared" ref="T1730:T1793" si="166">(((I1730/60)/60)/24) + DATE(1970,1,1)</f>
        <v>42298.625856481478</v>
      </c>
    </row>
    <row r="1731" spans="1:20" ht="43.75" x14ac:dyDescent="0.4">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9">
        <f t="shared" si="162"/>
        <v>0</v>
      </c>
      <c r="P1731">
        <f t="shared" si="163"/>
        <v>0</v>
      </c>
      <c r="Q1731" t="str">
        <f t="shared" si="164"/>
        <v>music</v>
      </c>
      <c r="R1731" t="str">
        <f t="shared" ref="R1731:R1794" si="167">RIGHT(N1731, LEN(N1731) - FIND("/",N1731))</f>
        <v>faith</v>
      </c>
      <c r="S1731" s="10">
        <f t="shared" si="165"/>
        <v>42471.052152777775</v>
      </c>
      <c r="T1731" s="10">
        <f t="shared" si="166"/>
        <v>42531.052152777775</v>
      </c>
    </row>
    <row r="1732" spans="1:20" ht="43.75" x14ac:dyDescent="0.4">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9">
        <f t="shared" si="162"/>
        <v>0</v>
      </c>
      <c r="P1732">
        <f t="shared" si="163"/>
        <v>0</v>
      </c>
      <c r="Q1732" t="str">
        <f t="shared" si="164"/>
        <v>music</v>
      </c>
      <c r="R1732" t="str">
        <f t="shared" si="167"/>
        <v>faith</v>
      </c>
      <c r="S1732" s="10">
        <f t="shared" si="165"/>
        <v>42272.087766203709</v>
      </c>
      <c r="T1732" s="10">
        <f t="shared" si="166"/>
        <v>42302.087766203709</v>
      </c>
    </row>
    <row r="1733" spans="1:20" ht="29.15" x14ac:dyDescent="0.4">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9">
        <f t="shared" si="162"/>
        <v>0</v>
      </c>
      <c r="P1733">
        <f t="shared" si="163"/>
        <v>0</v>
      </c>
      <c r="Q1733" t="str">
        <f t="shared" si="164"/>
        <v>music</v>
      </c>
      <c r="R1733" t="str">
        <f t="shared" si="167"/>
        <v>faith</v>
      </c>
      <c r="S1733" s="10">
        <f t="shared" si="165"/>
        <v>42152.906851851847</v>
      </c>
      <c r="T1733" s="10">
        <f t="shared" si="166"/>
        <v>42166.625</v>
      </c>
    </row>
    <row r="1734" spans="1:20" ht="43.75" x14ac:dyDescent="0.4">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9">
        <f t="shared" si="162"/>
        <v>0</v>
      </c>
      <c r="P1734">
        <f t="shared" si="163"/>
        <v>0</v>
      </c>
      <c r="Q1734" t="str">
        <f t="shared" si="164"/>
        <v>music</v>
      </c>
      <c r="R1734" t="str">
        <f t="shared" si="167"/>
        <v>faith</v>
      </c>
      <c r="S1734" s="10">
        <f t="shared" si="165"/>
        <v>42325.683807870373</v>
      </c>
      <c r="T1734" s="10">
        <f t="shared" si="166"/>
        <v>42385.208333333328</v>
      </c>
    </row>
    <row r="1735" spans="1:20" ht="43.75" x14ac:dyDescent="0.4">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9">
        <f t="shared" si="162"/>
        <v>0</v>
      </c>
      <c r="P1735">
        <f t="shared" si="163"/>
        <v>0</v>
      </c>
      <c r="Q1735" t="str">
        <f t="shared" si="164"/>
        <v>music</v>
      </c>
      <c r="R1735" t="str">
        <f t="shared" si="167"/>
        <v>faith</v>
      </c>
      <c r="S1735" s="10">
        <f t="shared" si="165"/>
        <v>42614.675625000003</v>
      </c>
      <c r="T1735" s="10">
        <f t="shared" si="166"/>
        <v>42626.895833333328</v>
      </c>
    </row>
    <row r="1736" spans="1:20" ht="43.75" x14ac:dyDescent="0.4">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9">
        <f t="shared" si="162"/>
        <v>2.2222222222222223E-4</v>
      </c>
      <c r="P1736">
        <f t="shared" si="163"/>
        <v>1</v>
      </c>
      <c r="Q1736" t="str">
        <f t="shared" si="164"/>
        <v>music</v>
      </c>
      <c r="R1736" t="str">
        <f t="shared" si="167"/>
        <v>faith</v>
      </c>
      <c r="S1736" s="10">
        <f t="shared" si="165"/>
        <v>42102.036527777775</v>
      </c>
      <c r="T1736" s="10">
        <f t="shared" si="166"/>
        <v>42132.036527777775</v>
      </c>
    </row>
    <row r="1737" spans="1:20" ht="43.75" x14ac:dyDescent="0.4">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9">
        <f t="shared" si="162"/>
        <v>0.11</v>
      </c>
      <c r="P1737">
        <f t="shared" si="163"/>
        <v>55</v>
      </c>
      <c r="Q1737" t="str">
        <f t="shared" si="164"/>
        <v>music</v>
      </c>
      <c r="R1737" t="str">
        <f t="shared" si="167"/>
        <v>faith</v>
      </c>
      <c r="S1737" s="10">
        <f t="shared" si="165"/>
        <v>42559.814178240747</v>
      </c>
      <c r="T1737" s="10">
        <f t="shared" si="166"/>
        <v>42589.814178240747</v>
      </c>
    </row>
    <row r="1738" spans="1:20" ht="29.15" x14ac:dyDescent="0.4">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9">
        <f t="shared" si="162"/>
        <v>7.3333333333333332E-3</v>
      </c>
      <c r="P1738">
        <f t="shared" si="163"/>
        <v>22</v>
      </c>
      <c r="Q1738" t="str">
        <f t="shared" si="164"/>
        <v>music</v>
      </c>
      <c r="R1738" t="str">
        <f t="shared" si="167"/>
        <v>faith</v>
      </c>
      <c r="S1738" s="10">
        <f t="shared" si="165"/>
        <v>42286.861493055556</v>
      </c>
      <c r="T1738" s="10">
        <f t="shared" si="166"/>
        <v>42316.90315972222</v>
      </c>
    </row>
    <row r="1739" spans="1:20" ht="43.75" x14ac:dyDescent="0.4">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9">
        <f t="shared" si="162"/>
        <v>0.21249999999999999</v>
      </c>
      <c r="P1739">
        <f t="shared" si="163"/>
        <v>56.666666666666664</v>
      </c>
      <c r="Q1739" t="str">
        <f t="shared" si="164"/>
        <v>music</v>
      </c>
      <c r="R1739" t="str">
        <f t="shared" si="167"/>
        <v>faith</v>
      </c>
      <c r="S1739" s="10">
        <f t="shared" si="165"/>
        <v>42175.948981481488</v>
      </c>
      <c r="T1739" s="10">
        <f t="shared" si="166"/>
        <v>42205.948981481488</v>
      </c>
    </row>
    <row r="1740" spans="1:20" ht="29.15" x14ac:dyDescent="0.4">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9">
        <f t="shared" si="162"/>
        <v>4.0000000000000001E-3</v>
      </c>
      <c r="P1740">
        <f t="shared" si="163"/>
        <v>20</v>
      </c>
      <c r="Q1740" t="str">
        <f t="shared" si="164"/>
        <v>music</v>
      </c>
      <c r="R1740" t="str">
        <f t="shared" si="167"/>
        <v>faith</v>
      </c>
      <c r="S1740" s="10">
        <f t="shared" si="165"/>
        <v>41884.874328703707</v>
      </c>
      <c r="T1740" s="10">
        <f t="shared" si="166"/>
        <v>41914.874328703707</v>
      </c>
    </row>
    <row r="1741" spans="1:20" ht="43.75" x14ac:dyDescent="0.4">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9">
        <f t="shared" si="162"/>
        <v>1E-3</v>
      </c>
      <c r="P1741">
        <f t="shared" si="163"/>
        <v>1</v>
      </c>
      <c r="Q1741" t="str">
        <f t="shared" si="164"/>
        <v>music</v>
      </c>
      <c r="R1741" t="str">
        <f t="shared" si="167"/>
        <v>faith</v>
      </c>
      <c r="S1741" s="10">
        <f t="shared" si="165"/>
        <v>42435.874212962968</v>
      </c>
      <c r="T1741" s="10">
        <f t="shared" si="166"/>
        <v>42494.832546296297</v>
      </c>
    </row>
    <row r="1742" spans="1:20" ht="43.75" x14ac:dyDescent="0.4">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9">
        <f t="shared" si="162"/>
        <v>0</v>
      </c>
      <c r="P1742">
        <f t="shared" si="163"/>
        <v>0</v>
      </c>
      <c r="Q1742" t="str">
        <f t="shared" si="164"/>
        <v>music</v>
      </c>
      <c r="R1742" t="str">
        <f t="shared" si="167"/>
        <v>faith</v>
      </c>
      <c r="S1742" s="10">
        <f t="shared" si="165"/>
        <v>42171.817384259266</v>
      </c>
      <c r="T1742" s="10">
        <f t="shared" si="166"/>
        <v>42201.817384259266</v>
      </c>
    </row>
    <row r="1743" spans="1:20" ht="29.15" x14ac:dyDescent="0.4">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9">
        <f t="shared" si="162"/>
        <v>1.1083333333333334</v>
      </c>
      <c r="P1743">
        <f t="shared" si="163"/>
        <v>25.576923076923077</v>
      </c>
      <c r="Q1743" t="str">
        <f t="shared" si="164"/>
        <v>photography</v>
      </c>
      <c r="R1743" t="str">
        <f t="shared" si="167"/>
        <v>photobooks</v>
      </c>
      <c r="S1743" s="10">
        <f t="shared" si="165"/>
        <v>42120.628136574072</v>
      </c>
      <c r="T1743" s="10">
        <f t="shared" si="166"/>
        <v>42165.628136574072</v>
      </c>
    </row>
    <row r="1744" spans="1:20" ht="43.75" x14ac:dyDescent="0.4">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9">
        <f t="shared" si="162"/>
        <v>1.0874999999999999</v>
      </c>
      <c r="P1744">
        <f t="shared" si="163"/>
        <v>63.970588235294116</v>
      </c>
      <c r="Q1744" t="str">
        <f t="shared" si="164"/>
        <v>photography</v>
      </c>
      <c r="R1744" t="str">
        <f t="shared" si="167"/>
        <v>photobooks</v>
      </c>
      <c r="S1744" s="10">
        <f t="shared" si="165"/>
        <v>42710.876967592587</v>
      </c>
      <c r="T1744" s="10">
        <f t="shared" si="166"/>
        <v>42742.875</v>
      </c>
    </row>
    <row r="1745" spans="1:20" ht="43.75" x14ac:dyDescent="0.4">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9">
        <f t="shared" si="162"/>
        <v>1.0041666666666667</v>
      </c>
      <c r="P1745">
        <f t="shared" si="163"/>
        <v>89.925373134328353</v>
      </c>
      <c r="Q1745" t="str">
        <f t="shared" si="164"/>
        <v>photography</v>
      </c>
      <c r="R1745" t="str">
        <f t="shared" si="167"/>
        <v>photobooks</v>
      </c>
      <c r="S1745" s="10">
        <f t="shared" si="165"/>
        <v>42586.925636574073</v>
      </c>
      <c r="T1745" s="10">
        <f t="shared" si="166"/>
        <v>42609.165972222225</v>
      </c>
    </row>
    <row r="1746" spans="1:20" ht="43.75" x14ac:dyDescent="0.4">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9">
        <f t="shared" si="162"/>
        <v>1.1845454545454546</v>
      </c>
      <c r="P1746">
        <f t="shared" si="163"/>
        <v>93.071428571428569</v>
      </c>
      <c r="Q1746" t="str">
        <f t="shared" si="164"/>
        <v>photography</v>
      </c>
      <c r="R1746" t="str">
        <f t="shared" si="167"/>
        <v>photobooks</v>
      </c>
      <c r="S1746" s="10">
        <f t="shared" si="165"/>
        <v>42026.605057870373</v>
      </c>
      <c r="T1746" s="10">
        <f t="shared" si="166"/>
        <v>42071.563391203701</v>
      </c>
    </row>
    <row r="1747" spans="1:20" ht="43.75" x14ac:dyDescent="0.4">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9">
        <f t="shared" si="162"/>
        <v>1.1401428571428571</v>
      </c>
      <c r="P1747">
        <f t="shared" si="163"/>
        <v>89.674157303370791</v>
      </c>
      <c r="Q1747" t="str">
        <f t="shared" si="164"/>
        <v>photography</v>
      </c>
      <c r="R1747" t="str">
        <f t="shared" si="167"/>
        <v>photobooks</v>
      </c>
      <c r="S1747" s="10">
        <f t="shared" si="165"/>
        <v>42690.259699074071</v>
      </c>
      <c r="T1747" s="10">
        <f t="shared" si="166"/>
        <v>42726.083333333328</v>
      </c>
    </row>
    <row r="1748" spans="1:20" ht="58.3" x14ac:dyDescent="0.4">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9">
        <f t="shared" si="162"/>
        <v>1.4810000000000001</v>
      </c>
      <c r="P1748">
        <f t="shared" si="163"/>
        <v>207.61682242990653</v>
      </c>
      <c r="Q1748" t="str">
        <f t="shared" si="164"/>
        <v>photography</v>
      </c>
      <c r="R1748" t="str">
        <f t="shared" si="167"/>
        <v>photobooks</v>
      </c>
      <c r="S1748" s="10">
        <f t="shared" si="165"/>
        <v>42668.176701388889</v>
      </c>
      <c r="T1748" s="10">
        <f t="shared" si="166"/>
        <v>42698.083333333328</v>
      </c>
    </row>
    <row r="1749" spans="1:20" ht="43.75" x14ac:dyDescent="0.4">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9">
        <f t="shared" si="162"/>
        <v>1.0495555555555556</v>
      </c>
      <c r="P1749">
        <f t="shared" si="163"/>
        <v>59.408805031446541</v>
      </c>
      <c r="Q1749" t="str">
        <f t="shared" si="164"/>
        <v>photography</v>
      </c>
      <c r="R1749" t="str">
        <f t="shared" si="167"/>
        <v>photobooks</v>
      </c>
      <c r="S1749" s="10">
        <f t="shared" si="165"/>
        <v>42292.435532407413</v>
      </c>
      <c r="T1749" s="10">
        <f t="shared" si="166"/>
        <v>42321.625</v>
      </c>
    </row>
    <row r="1750" spans="1:20" ht="29.15" x14ac:dyDescent="0.4">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9">
        <f t="shared" si="162"/>
        <v>1.29948</v>
      </c>
      <c r="P1750">
        <f t="shared" si="163"/>
        <v>358.97237569060775</v>
      </c>
      <c r="Q1750" t="str">
        <f t="shared" si="164"/>
        <v>photography</v>
      </c>
      <c r="R1750" t="str">
        <f t="shared" si="167"/>
        <v>photobooks</v>
      </c>
      <c r="S1750" s="10">
        <f t="shared" si="165"/>
        <v>42219.950729166667</v>
      </c>
      <c r="T1750" s="10">
        <f t="shared" si="166"/>
        <v>42249.950729166667</v>
      </c>
    </row>
    <row r="1751" spans="1:20" ht="29.15" x14ac:dyDescent="0.4">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9">
        <f t="shared" si="162"/>
        <v>1.2348756218905472</v>
      </c>
      <c r="P1751">
        <f t="shared" si="163"/>
        <v>94.736641221374043</v>
      </c>
      <c r="Q1751" t="str">
        <f t="shared" si="164"/>
        <v>photography</v>
      </c>
      <c r="R1751" t="str">
        <f t="shared" si="167"/>
        <v>photobooks</v>
      </c>
      <c r="S1751" s="10">
        <f t="shared" si="165"/>
        <v>42758.975937499999</v>
      </c>
      <c r="T1751" s="10">
        <f t="shared" si="166"/>
        <v>42795.791666666672</v>
      </c>
    </row>
    <row r="1752" spans="1:20" ht="43.75" x14ac:dyDescent="0.4">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9">
        <f t="shared" si="162"/>
        <v>2.0162</v>
      </c>
      <c r="P1752">
        <f t="shared" si="163"/>
        <v>80.647999999999996</v>
      </c>
      <c r="Q1752" t="str">
        <f t="shared" si="164"/>
        <v>photography</v>
      </c>
      <c r="R1752" t="str">
        <f t="shared" si="167"/>
        <v>photobooks</v>
      </c>
      <c r="S1752" s="10">
        <f t="shared" si="165"/>
        <v>42454.836851851855</v>
      </c>
      <c r="T1752" s="10">
        <f t="shared" si="166"/>
        <v>42479.836851851855</v>
      </c>
    </row>
    <row r="1753" spans="1:20" ht="29.15" x14ac:dyDescent="0.4">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9">
        <f t="shared" si="162"/>
        <v>1.0289999999999999</v>
      </c>
      <c r="P1753">
        <f t="shared" si="163"/>
        <v>168.68852459016392</v>
      </c>
      <c r="Q1753" t="str">
        <f t="shared" si="164"/>
        <v>photography</v>
      </c>
      <c r="R1753" t="str">
        <f t="shared" si="167"/>
        <v>photobooks</v>
      </c>
      <c r="S1753" s="10">
        <f t="shared" si="165"/>
        <v>42052.7815162037</v>
      </c>
      <c r="T1753" s="10">
        <f t="shared" si="166"/>
        <v>42082.739849537036</v>
      </c>
    </row>
    <row r="1754" spans="1:20" ht="29.15" x14ac:dyDescent="0.4">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9">
        <f t="shared" si="162"/>
        <v>2.6016666666666666</v>
      </c>
      <c r="P1754">
        <f t="shared" si="163"/>
        <v>34.68888888888889</v>
      </c>
      <c r="Q1754" t="str">
        <f t="shared" si="164"/>
        <v>photography</v>
      </c>
      <c r="R1754" t="str">
        <f t="shared" si="167"/>
        <v>photobooks</v>
      </c>
      <c r="S1754" s="10">
        <f t="shared" si="165"/>
        <v>42627.253263888888</v>
      </c>
      <c r="T1754" s="10">
        <f t="shared" si="166"/>
        <v>42657.253263888888</v>
      </c>
    </row>
    <row r="1755" spans="1:20" ht="43.75" x14ac:dyDescent="0.4">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9">
        <f t="shared" si="162"/>
        <v>1.08</v>
      </c>
      <c r="P1755">
        <f t="shared" si="163"/>
        <v>462.85714285714283</v>
      </c>
      <c r="Q1755" t="str">
        <f t="shared" si="164"/>
        <v>photography</v>
      </c>
      <c r="R1755" t="str">
        <f t="shared" si="167"/>
        <v>photobooks</v>
      </c>
      <c r="S1755" s="10">
        <f t="shared" si="165"/>
        <v>42420.74962962963</v>
      </c>
      <c r="T1755" s="10">
        <f t="shared" si="166"/>
        <v>42450.707962962959</v>
      </c>
    </row>
    <row r="1756" spans="1:20" ht="43.75" x14ac:dyDescent="0.4">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9">
        <f t="shared" si="162"/>
        <v>1.1052941176470588</v>
      </c>
      <c r="P1756">
        <f t="shared" si="163"/>
        <v>104.38888888888889</v>
      </c>
      <c r="Q1756" t="str">
        <f t="shared" si="164"/>
        <v>photography</v>
      </c>
      <c r="R1756" t="str">
        <f t="shared" si="167"/>
        <v>photobooks</v>
      </c>
      <c r="S1756" s="10">
        <f t="shared" si="165"/>
        <v>42067.876770833333</v>
      </c>
      <c r="T1756" s="10">
        <f t="shared" si="166"/>
        <v>42097.835104166668</v>
      </c>
    </row>
    <row r="1757" spans="1:20" ht="43.75" x14ac:dyDescent="0.4">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9">
        <f t="shared" si="162"/>
        <v>1.2</v>
      </c>
      <c r="P1757">
        <f t="shared" si="163"/>
        <v>7.5</v>
      </c>
      <c r="Q1757" t="str">
        <f t="shared" si="164"/>
        <v>photography</v>
      </c>
      <c r="R1757" t="str">
        <f t="shared" si="167"/>
        <v>photobooks</v>
      </c>
      <c r="S1757" s="10">
        <f t="shared" si="165"/>
        <v>42252.788900462961</v>
      </c>
      <c r="T1757" s="10">
        <f t="shared" si="166"/>
        <v>42282.788900462961</v>
      </c>
    </row>
    <row r="1758" spans="1:20" ht="43.75" x14ac:dyDescent="0.4">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9">
        <f t="shared" si="162"/>
        <v>1.0282909090909091</v>
      </c>
      <c r="P1758">
        <f t="shared" si="163"/>
        <v>47.13</v>
      </c>
      <c r="Q1758" t="str">
        <f t="shared" si="164"/>
        <v>photography</v>
      </c>
      <c r="R1758" t="str">
        <f t="shared" si="167"/>
        <v>photobooks</v>
      </c>
      <c r="S1758" s="10">
        <f t="shared" si="165"/>
        <v>42571.167465277773</v>
      </c>
      <c r="T1758" s="10">
        <f t="shared" si="166"/>
        <v>42611.167465277773</v>
      </c>
    </row>
    <row r="1759" spans="1:20" ht="43.75" x14ac:dyDescent="0.4">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9">
        <f t="shared" si="162"/>
        <v>1.1599999999999999</v>
      </c>
      <c r="P1759">
        <f t="shared" si="163"/>
        <v>414.28571428571428</v>
      </c>
      <c r="Q1759" t="str">
        <f t="shared" si="164"/>
        <v>photography</v>
      </c>
      <c r="R1759" t="str">
        <f t="shared" si="167"/>
        <v>photobooks</v>
      </c>
      <c r="S1759" s="10">
        <f t="shared" si="165"/>
        <v>42733.827349537038</v>
      </c>
      <c r="T1759" s="10">
        <f t="shared" si="166"/>
        <v>42763.811805555553</v>
      </c>
    </row>
    <row r="1760" spans="1:20" ht="58.3" x14ac:dyDescent="0.4">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9">
        <f t="shared" si="162"/>
        <v>1.147</v>
      </c>
      <c r="P1760">
        <f t="shared" si="163"/>
        <v>42.481481481481481</v>
      </c>
      <c r="Q1760" t="str">
        <f t="shared" si="164"/>
        <v>photography</v>
      </c>
      <c r="R1760" t="str">
        <f t="shared" si="167"/>
        <v>photobooks</v>
      </c>
      <c r="S1760" s="10">
        <f t="shared" si="165"/>
        <v>42505.955925925926</v>
      </c>
      <c r="T1760" s="10">
        <f t="shared" si="166"/>
        <v>42565.955925925926</v>
      </c>
    </row>
    <row r="1761" spans="1:20" ht="29.15" x14ac:dyDescent="0.4">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9">
        <f t="shared" si="162"/>
        <v>1.0660000000000001</v>
      </c>
      <c r="P1761">
        <f t="shared" si="163"/>
        <v>108.77551020408163</v>
      </c>
      <c r="Q1761" t="str">
        <f t="shared" si="164"/>
        <v>photography</v>
      </c>
      <c r="R1761" t="str">
        <f t="shared" si="167"/>
        <v>photobooks</v>
      </c>
      <c r="S1761" s="10">
        <f t="shared" si="165"/>
        <v>42068.829039351855</v>
      </c>
      <c r="T1761" s="10">
        <f t="shared" si="166"/>
        <v>42088.787372685183</v>
      </c>
    </row>
    <row r="1762" spans="1:20" ht="43.75" x14ac:dyDescent="0.4">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9">
        <f t="shared" si="162"/>
        <v>1.6544000000000001</v>
      </c>
      <c r="P1762">
        <f t="shared" si="163"/>
        <v>81.098039215686271</v>
      </c>
      <c r="Q1762" t="str">
        <f t="shared" si="164"/>
        <v>photography</v>
      </c>
      <c r="R1762" t="str">
        <f t="shared" si="167"/>
        <v>photobooks</v>
      </c>
      <c r="S1762" s="10">
        <f t="shared" si="165"/>
        <v>42405.67260416667</v>
      </c>
      <c r="T1762" s="10">
        <f t="shared" si="166"/>
        <v>42425.67260416667</v>
      </c>
    </row>
    <row r="1763" spans="1:20" ht="29.15" x14ac:dyDescent="0.4">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9">
        <f t="shared" si="162"/>
        <v>1.55</v>
      </c>
      <c r="P1763">
        <f t="shared" si="163"/>
        <v>51.666666666666664</v>
      </c>
      <c r="Q1763" t="str">
        <f t="shared" si="164"/>
        <v>photography</v>
      </c>
      <c r="R1763" t="str">
        <f t="shared" si="167"/>
        <v>photobooks</v>
      </c>
      <c r="S1763" s="10">
        <f t="shared" si="165"/>
        <v>42209.567824074074</v>
      </c>
      <c r="T1763" s="10">
        <f t="shared" si="166"/>
        <v>42259.567824074074</v>
      </c>
    </row>
    <row r="1764" spans="1:20" ht="29.15" x14ac:dyDescent="0.4">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9">
        <f t="shared" si="162"/>
        <v>8.85</v>
      </c>
      <c r="P1764">
        <f t="shared" si="163"/>
        <v>35.4</v>
      </c>
      <c r="Q1764" t="str">
        <f t="shared" si="164"/>
        <v>photography</v>
      </c>
      <c r="R1764" t="str">
        <f t="shared" si="167"/>
        <v>photobooks</v>
      </c>
      <c r="S1764" s="10">
        <f t="shared" si="165"/>
        <v>42410.982002314813</v>
      </c>
      <c r="T1764" s="10">
        <f t="shared" si="166"/>
        <v>42440.982002314813</v>
      </c>
    </row>
    <row r="1765" spans="1:20" ht="58.3" x14ac:dyDescent="0.4">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9">
        <f t="shared" si="162"/>
        <v>1.0190833333333333</v>
      </c>
      <c r="P1765">
        <f t="shared" si="163"/>
        <v>103.63559322033899</v>
      </c>
      <c r="Q1765" t="str">
        <f t="shared" si="164"/>
        <v>photography</v>
      </c>
      <c r="R1765" t="str">
        <f t="shared" si="167"/>
        <v>photobooks</v>
      </c>
      <c r="S1765" s="10">
        <f t="shared" si="165"/>
        <v>42636.868518518517</v>
      </c>
      <c r="T1765" s="10">
        <f t="shared" si="166"/>
        <v>42666.868518518517</v>
      </c>
    </row>
    <row r="1766" spans="1:20" ht="43.75" x14ac:dyDescent="0.4">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9">
        <f t="shared" si="162"/>
        <v>0.19600000000000001</v>
      </c>
      <c r="P1766">
        <f t="shared" si="163"/>
        <v>55.282051282051285</v>
      </c>
      <c r="Q1766" t="str">
        <f t="shared" si="164"/>
        <v>photography</v>
      </c>
      <c r="R1766" t="str">
        <f t="shared" si="167"/>
        <v>photobooks</v>
      </c>
      <c r="S1766" s="10">
        <f t="shared" si="165"/>
        <v>41825.485868055555</v>
      </c>
      <c r="T1766" s="10">
        <f t="shared" si="166"/>
        <v>41854.485868055555</v>
      </c>
    </row>
    <row r="1767" spans="1:20" ht="43.75" x14ac:dyDescent="0.4">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9">
        <f t="shared" si="162"/>
        <v>0.59467839999999994</v>
      </c>
      <c r="P1767">
        <f t="shared" si="163"/>
        <v>72.16970873786407</v>
      </c>
      <c r="Q1767" t="str">
        <f t="shared" si="164"/>
        <v>photography</v>
      </c>
      <c r="R1767" t="str">
        <f t="shared" si="167"/>
        <v>photobooks</v>
      </c>
      <c r="S1767" s="10">
        <f t="shared" si="165"/>
        <v>41834.980462962965</v>
      </c>
      <c r="T1767" s="10">
        <f t="shared" si="166"/>
        <v>41864.980462962965</v>
      </c>
    </row>
    <row r="1768" spans="1:20" ht="29.15" x14ac:dyDescent="0.4">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9">
        <f t="shared" si="162"/>
        <v>0</v>
      </c>
      <c r="P1768">
        <f t="shared" si="163"/>
        <v>0</v>
      </c>
      <c r="Q1768" t="str">
        <f t="shared" si="164"/>
        <v>photography</v>
      </c>
      <c r="R1768" t="str">
        <f t="shared" si="167"/>
        <v>photobooks</v>
      </c>
      <c r="S1768" s="10">
        <f t="shared" si="165"/>
        <v>41855.859814814816</v>
      </c>
      <c r="T1768" s="10">
        <f t="shared" si="166"/>
        <v>41876.859814814816</v>
      </c>
    </row>
    <row r="1769" spans="1:20" ht="29.15" x14ac:dyDescent="0.4">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9">
        <f t="shared" si="162"/>
        <v>0.4572</v>
      </c>
      <c r="P1769">
        <f t="shared" si="163"/>
        <v>58.615384615384613</v>
      </c>
      <c r="Q1769" t="str">
        <f t="shared" si="164"/>
        <v>photography</v>
      </c>
      <c r="R1769" t="str">
        <f t="shared" si="167"/>
        <v>photobooks</v>
      </c>
      <c r="S1769" s="10">
        <f t="shared" si="165"/>
        <v>41824.658379629633</v>
      </c>
      <c r="T1769" s="10">
        <f t="shared" si="166"/>
        <v>41854.658379629633</v>
      </c>
    </row>
    <row r="1770" spans="1:20" ht="43.75" x14ac:dyDescent="0.4">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9">
        <f t="shared" si="162"/>
        <v>3.7400000000000003E-2</v>
      </c>
      <c r="P1770">
        <f t="shared" si="163"/>
        <v>12.466666666666667</v>
      </c>
      <c r="Q1770" t="str">
        <f t="shared" si="164"/>
        <v>photography</v>
      </c>
      <c r="R1770" t="str">
        <f t="shared" si="167"/>
        <v>photobooks</v>
      </c>
      <c r="S1770" s="10">
        <f t="shared" si="165"/>
        <v>41849.560694444444</v>
      </c>
      <c r="T1770" s="10">
        <f t="shared" si="166"/>
        <v>41909.560694444444</v>
      </c>
    </row>
    <row r="1771" spans="1:20" ht="43.75" x14ac:dyDescent="0.4">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9">
        <f t="shared" si="162"/>
        <v>2.7025E-2</v>
      </c>
      <c r="P1771">
        <f t="shared" si="163"/>
        <v>49.136363636363633</v>
      </c>
      <c r="Q1771" t="str">
        <f t="shared" si="164"/>
        <v>photography</v>
      </c>
      <c r="R1771" t="str">
        <f t="shared" si="167"/>
        <v>photobooks</v>
      </c>
      <c r="S1771" s="10">
        <f t="shared" si="165"/>
        <v>41987.818969907406</v>
      </c>
      <c r="T1771" s="10">
        <f t="shared" si="166"/>
        <v>42017.818969907406</v>
      </c>
    </row>
    <row r="1772" spans="1:20" ht="43.75" x14ac:dyDescent="0.4">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9">
        <f t="shared" si="162"/>
        <v>0.56514285714285717</v>
      </c>
      <c r="P1772">
        <f t="shared" si="163"/>
        <v>150.5</v>
      </c>
      <c r="Q1772" t="str">
        <f t="shared" si="164"/>
        <v>photography</v>
      </c>
      <c r="R1772" t="str">
        <f t="shared" si="167"/>
        <v>photobooks</v>
      </c>
      <c r="S1772" s="10">
        <f t="shared" si="165"/>
        <v>41891.780023148152</v>
      </c>
      <c r="T1772" s="10">
        <f t="shared" si="166"/>
        <v>41926.780023148152</v>
      </c>
    </row>
    <row r="1773" spans="1:20" ht="43.75" x14ac:dyDescent="0.4">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9">
        <f t="shared" si="162"/>
        <v>0.21309523809523809</v>
      </c>
      <c r="P1773">
        <f t="shared" si="163"/>
        <v>35.799999999999997</v>
      </c>
      <c r="Q1773" t="str">
        <f t="shared" si="164"/>
        <v>photography</v>
      </c>
      <c r="R1773" t="str">
        <f t="shared" si="167"/>
        <v>photobooks</v>
      </c>
      <c r="S1773" s="10">
        <f t="shared" si="165"/>
        <v>41905.979629629634</v>
      </c>
      <c r="T1773" s="10">
        <f t="shared" si="166"/>
        <v>41935.979629629634</v>
      </c>
    </row>
    <row r="1774" spans="1:20" ht="43.75" x14ac:dyDescent="0.4">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9">
        <f t="shared" si="162"/>
        <v>0.156</v>
      </c>
      <c r="P1774">
        <f t="shared" si="163"/>
        <v>45.157894736842103</v>
      </c>
      <c r="Q1774" t="str">
        <f t="shared" si="164"/>
        <v>photography</v>
      </c>
      <c r="R1774" t="str">
        <f t="shared" si="167"/>
        <v>photobooks</v>
      </c>
      <c r="S1774" s="10">
        <f t="shared" si="165"/>
        <v>41766.718009259261</v>
      </c>
      <c r="T1774" s="10">
        <f t="shared" si="166"/>
        <v>41826.718009259261</v>
      </c>
    </row>
    <row r="1775" spans="1:20" ht="43.75" x14ac:dyDescent="0.4">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9">
        <f t="shared" si="162"/>
        <v>6.2566666666666673E-2</v>
      </c>
      <c r="P1775">
        <f t="shared" si="163"/>
        <v>98.78947368421052</v>
      </c>
      <c r="Q1775" t="str">
        <f t="shared" si="164"/>
        <v>photography</v>
      </c>
      <c r="R1775" t="str">
        <f t="shared" si="167"/>
        <v>photobooks</v>
      </c>
      <c r="S1775" s="10">
        <f t="shared" si="165"/>
        <v>41978.760393518518</v>
      </c>
      <c r="T1775" s="10">
        <f t="shared" si="166"/>
        <v>42023.760393518518</v>
      </c>
    </row>
    <row r="1776" spans="1:20" ht="43.75" x14ac:dyDescent="0.4">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9">
        <f t="shared" si="162"/>
        <v>0.4592</v>
      </c>
      <c r="P1776">
        <f t="shared" si="163"/>
        <v>88.307692307692307</v>
      </c>
      <c r="Q1776" t="str">
        <f t="shared" si="164"/>
        <v>photography</v>
      </c>
      <c r="R1776" t="str">
        <f t="shared" si="167"/>
        <v>photobooks</v>
      </c>
      <c r="S1776" s="10">
        <f t="shared" si="165"/>
        <v>41930.218657407408</v>
      </c>
      <c r="T1776" s="10">
        <f t="shared" si="166"/>
        <v>41972.624305555553</v>
      </c>
    </row>
    <row r="1777" spans="1:20" ht="43.75" x14ac:dyDescent="0.4">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9">
        <f t="shared" si="162"/>
        <v>0.65101538461538466</v>
      </c>
      <c r="P1777">
        <f t="shared" si="163"/>
        <v>170.62903225806451</v>
      </c>
      <c r="Q1777" t="str">
        <f t="shared" si="164"/>
        <v>photography</v>
      </c>
      <c r="R1777" t="str">
        <f t="shared" si="167"/>
        <v>photobooks</v>
      </c>
      <c r="S1777" s="10">
        <f t="shared" si="165"/>
        <v>41891.976388888892</v>
      </c>
      <c r="T1777" s="10">
        <f t="shared" si="166"/>
        <v>41936.976388888892</v>
      </c>
    </row>
    <row r="1778" spans="1:20" ht="43.75" x14ac:dyDescent="0.4">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9">
        <f t="shared" si="162"/>
        <v>6.7000000000000004E-2</v>
      </c>
      <c r="P1778">
        <f t="shared" si="163"/>
        <v>83.75</v>
      </c>
      <c r="Q1778" t="str">
        <f t="shared" si="164"/>
        <v>photography</v>
      </c>
      <c r="R1778" t="str">
        <f t="shared" si="167"/>
        <v>photobooks</v>
      </c>
      <c r="S1778" s="10">
        <f t="shared" si="165"/>
        <v>41905.95684027778</v>
      </c>
      <c r="T1778" s="10">
        <f t="shared" si="166"/>
        <v>41941.95684027778</v>
      </c>
    </row>
    <row r="1779" spans="1:20" ht="43.75" x14ac:dyDescent="0.4">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9">
        <f t="shared" si="162"/>
        <v>0.135625</v>
      </c>
      <c r="P1779">
        <f t="shared" si="163"/>
        <v>65.099999999999994</v>
      </c>
      <c r="Q1779" t="str">
        <f t="shared" si="164"/>
        <v>photography</v>
      </c>
      <c r="R1779" t="str">
        <f t="shared" si="167"/>
        <v>photobooks</v>
      </c>
      <c r="S1779" s="10">
        <f t="shared" si="165"/>
        <v>42025.357094907406</v>
      </c>
      <c r="T1779" s="10">
        <f t="shared" si="166"/>
        <v>42055.357094907406</v>
      </c>
    </row>
    <row r="1780" spans="1:20" ht="43.75" x14ac:dyDescent="0.4">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9">
        <f t="shared" si="162"/>
        <v>1.9900000000000001E-2</v>
      </c>
      <c r="P1780">
        <f t="shared" si="163"/>
        <v>66.333333333333329</v>
      </c>
      <c r="Q1780" t="str">
        <f t="shared" si="164"/>
        <v>photography</v>
      </c>
      <c r="R1780" t="str">
        <f t="shared" si="167"/>
        <v>photobooks</v>
      </c>
      <c r="S1780" s="10">
        <f t="shared" si="165"/>
        <v>42045.86336805555</v>
      </c>
      <c r="T1780" s="10">
        <f t="shared" si="166"/>
        <v>42090.821701388893</v>
      </c>
    </row>
    <row r="1781" spans="1:20" ht="43.75" x14ac:dyDescent="0.4">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9">
        <f t="shared" si="162"/>
        <v>0.36236363636363639</v>
      </c>
      <c r="P1781">
        <f t="shared" si="163"/>
        <v>104.89473684210526</v>
      </c>
      <c r="Q1781" t="str">
        <f t="shared" si="164"/>
        <v>photography</v>
      </c>
      <c r="R1781" t="str">
        <f t="shared" si="167"/>
        <v>photobooks</v>
      </c>
      <c r="S1781" s="10">
        <f t="shared" si="165"/>
        <v>42585.691898148143</v>
      </c>
      <c r="T1781" s="10">
        <f t="shared" si="166"/>
        <v>42615.691898148143</v>
      </c>
    </row>
    <row r="1782" spans="1:20" ht="43.75" x14ac:dyDescent="0.4">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9">
        <f t="shared" si="162"/>
        <v>0.39743333333333336</v>
      </c>
      <c r="P1782">
        <f t="shared" si="163"/>
        <v>78.440789473684205</v>
      </c>
      <c r="Q1782" t="str">
        <f t="shared" si="164"/>
        <v>photography</v>
      </c>
      <c r="R1782" t="str">
        <f t="shared" si="167"/>
        <v>photobooks</v>
      </c>
      <c r="S1782" s="10">
        <f t="shared" si="165"/>
        <v>42493.600810185191</v>
      </c>
      <c r="T1782" s="10">
        <f t="shared" si="166"/>
        <v>42553.600810185191</v>
      </c>
    </row>
    <row r="1783" spans="1:20" ht="43.75" x14ac:dyDescent="0.4">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9">
        <f t="shared" si="162"/>
        <v>0.25763636363636366</v>
      </c>
      <c r="P1783">
        <f t="shared" si="163"/>
        <v>59.041666666666664</v>
      </c>
      <c r="Q1783" t="str">
        <f t="shared" si="164"/>
        <v>photography</v>
      </c>
      <c r="R1783" t="str">
        <f t="shared" si="167"/>
        <v>photobooks</v>
      </c>
      <c r="S1783" s="10">
        <f t="shared" si="165"/>
        <v>42597.617418981477</v>
      </c>
      <c r="T1783" s="10">
        <f t="shared" si="166"/>
        <v>42628.617418981477</v>
      </c>
    </row>
    <row r="1784" spans="1:20" ht="58.3" x14ac:dyDescent="0.4">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9">
        <f t="shared" si="162"/>
        <v>0.15491428571428573</v>
      </c>
      <c r="P1784">
        <f t="shared" si="163"/>
        <v>71.34210526315789</v>
      </c>
      <c r="Q1784" t="str">
        <f t="shared" si="164"/>
        <v>photography</v>
      </c>
      <c r="R1784" t="str">
        <f t="shared" si="167"/>
        <v>photobooks</v>
      </c>
      <c r="S1784" s="10">
        <f t="shared" si="165"/>
        <v>42388.575104166666</v>
      </c>
      <c r="T1784" s="10">
        <f t="shared" si="166"/>
        <v>42421.575104166666</v>
      </c>
    </row>
    <row r="1785" spans="1:20" ht="43.75" x14ac:dyDescent="0.4">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9">
        <f t="shared" si="162"/>
        <v>0.236925</v>
      </c>
      <c r="P1785">
        <f t="shared" si="163"/>
        <v>51.227027027027027</v>
      </c>
      <c r="Q1785" t="str">
        <f t="shared" si="164"/>
        <v>photography</v>
      </c>
      <c r="R1785" t="str">
        <f t="shared" si="167"/>
        <v>photobooks</v>
      </c>
      <c r="S1785" s="10">
        <f t="shared" si="165"/>
        <v>42115.949976851851</v>
      </c>
      <c r="T1785" s="10">
        <f t="shared" si="166"/>
        <v>42145.949976851851</v>
      </c>
    </row>
    <row r="1786" spans="1:20" ht="43.75" x14ac:dyDescent="0.4">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9">
        <f t="shared" si="162"/>
        <v>0.39760000000000001</v>
      </c>
      <c r="P1786">
        <f t="shared" si="163"/>
        <v>60.242424242424242</v>
      </c>
      <c r="Q1786" t="str">
        <f t="shared" si="164"/>
        <v>photography</v>
      </c>
      <c r="R1786" t="str">
        <f t="shared" si="167"/>
        <v>photobooks</v>
      </c>
      <c r="S1786" s="10">
        <f t="shared" si="165"/>
        <v>42003.655555555553</v>
      </c>
      <c r="T1786" s="10">
        <f t="shared" si="166"/>
        <v>42035.142361111109</v>
      </c>
    </row>
    <row r="1787" spans="1:20" ht="43.75" x14ac:dyDescent="0.4">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9">
        <f t="shared" si="162"/>
        <v>0.20220833333333332</v>
      </c>
      <c r="P1787">
        <f t="shared" si="163"/>
        <v>44.935185185185183</v>
      </c>
      <c r="Q1787" t="str">
        <f t="shared" si="164"/>
        <v>photography</v>
      </c>
      <c r="R1787" t="str">
        <f t="shared" si="167"/>
        <v>photobooks</v>
      </c>
      <c r="S1787" s="10">
        <f t="shared" si="165"/>
        <v>41897.134895833333</v>
      </c>
      <c r="T1787" s="10">
        <f t="shared" si="166"/>
        <v>41928</v>
      </c>
    </row>
    <row r="1788" spans="1:20" ht="43.75" x14ac:dyDescent="0.4">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9">
        <f t="shared" si="162"/>
        <v>0.47631578947368419</v>
      </c>
      <c r="P1788">
        <f t="shared" si="163"/>
        <v>31.206896551724139</v>
      </c>
      <c r="Q1788" t="str">
        <f t="shared" si="164"/>
        <v>photography</v>
      </c>
      <c r="R1788" t="str">
        <f t="shared" si="167"/>
        <v>photobooks</v>
      </c>
      <c r="S1788" s="10">
        <f t="shared" si="165"/>
        <v>41958.550659722227</v>
      </c>
      <c r="T1788" s="10">
        <f t="shared" si="166"/>
        <v>41988.550659722227</v>
      </c>
    </row>
    <row r="1789" spans="1:20" ht="43.75" x14ac:dyDescent="0.4">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9">
        <f t="shared" si="162"/>
        <v>0.15329999999999999</v>
      </c>
      <c r="P1789">
        <f t="shared" si="163"/>
        <v>63.875</v>
      </c>
      <c r="Q1789" t="str">
        <f t="shared" si="164"/>
        <v>photography</v>
      </c>
      <c r="R1789" t="str">
        <f t="shared" si="167"/>
        <v>photobooks</v>
      </c>
      <c r="S1789" s="10">
        <f t="shared" si="165"/>
        <v>42068.65552083333</v>
      </c>
      <c r="T1789" s="10">
        <f t="shared" si="166"/>
        <v>42098.613854166666</v>
      </c>
    </row>
    <row r="1790" spans="1:20" ht="43.75" x14ac:dyDescent="0.4">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9">
        <f t="shared" si="162"/>
        <v>1.3818181818181818E-2</v>
      </c>
      <c r="P1790">
        <f t="shared" si="163"/>
        <v>19</v>
      </c>
      <c r="Q1790" t="str">
        <f t="shared" si="164"/>
        <v>photography</v>
      </c>
      <c r="R1790" t="str">
        <f t="shared" si="167"/>
        <v>photobooks</v>
      </c>
      <c r="S1790" s="10">
        <f t="shared" si="165"/>
        <v>41913.94840277778</v>
      </c>
      <c r="T1790" s="10">
        <f t="shared" si="166"/>
        <v>41943.94840277778</v>
      </c>
    </row>
    <row r="1791" spans="1:20" ht="43.75" x14ac:dyDescent="0.4">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9">
        <f t="shared" si="162"/>
        <v>5.0000000000000001E-3</v>
      </c>
      <c r="P1791">
        <f t="shared" si="163"/>
        <v>10</v>
      </c>
      <c r="Q1791" t="str">
        <f t="shared" si="164"/>
        <v>photography</v>
      </c>
      <c r="R1791" t="str">
        <f t="shared" si="167"/>
        <v>photobooks</v>
      </c>
      <c r="S1791" s="10">
        <f t="shared" si="165"/>
        <v>41956.250034722223</v>
      </c>
      <c r="T1791" s="10">
        <f t="shared" si="166"/>
        <v>42016.250034722223</v>
      </c>
    </row>
    <row r="1792" spans="1:20" ht="43.75" x14ac:dyDescent="0.4">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9">
        <f t="shared" si="162"/>
        <v>4.9575757575757579E-2</v>
      </c>
      <c r="P1792">
        <f t="shared" si="163"/>
        <v>109.06666666666666</v>
      </c>
      <c r="Q1792" t="str">
        <f t="shared" si="164"/>
        <v>photography</v>
      </c>
      <c r="R1792" t="str">
        <f t="shared" si="167"/>
        <v>photobooks</v>
      </c>
      <c r="S1792" s="10">
        <f t="shared" si="165"/>
        <v>42010.674513888895</v>
      </c>
      <c r="T1792" s="10">
        <f t="shared" si="166"/>
        <v>42040.674513888895</v>
      </c>
    </row>
    <row r="1793" spans="1:20" ht="29.15" x14ac:dyDescent="0.4">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9">
        <f t="shared" si="162"/>
        <v>3.5666666666666666E-2</v>
      </c>
      <c r="P1793">
        <f t="shared" si="163"/>
        <v>26.75</v>
      </c>
      <c r="Q1793" t="str">
        <f t="shared" si="164"/>
        <v>photography</v>
      </c>
      <c r="R1793" t="str">
        <f t="shared" si="167"/>
        <v>photobooks</v>
      </c>
      <c r="S1793" s="10">
        <f t="shared" si="165"/>
        <v>41973.740335648152</v>
      </c>
      <c r="T1793" s="10">
        <f t="shared" si="166"/>
        <v>42033.740335648152</v>
      </c>
    </row>
    <row r="1794" spans="1:20" ht="29.15" x14ac:dyDescent="0.4">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9">
        <f t="shared" ref="O1794:O1857" si="168">E1794/D1794</f>
        <v>0.61124000000000001</v>
      </c>
      <c r="P1794">
        <f t="shared" ref="P1794:P1857" si="169">IFERROR(E1794/L1794,0)</f>
        <v>109.93525179856115</v>
      </c>
      <c r="Q1794" t="str">
        <f t="shared" ref="Q1794:Q1857" si="170">LEFT(N1794, FIND("/",N1794) - 1)</f>
        <v>photography</v>
      </c>
      <c r="R1794" t="str">
        <f t="shared" si="167"/>
        <v>photobooks</v>
      </c>
      <c r="S1794" s="10">
        <f t="shared" ref="S1794:S1857" si="171">(((J1794/60)/60)/24) + DATE(1970,1,1)</f>
        <v>42189.031041666662</v>
      </c>
      <c r="T1794" s="10">
        <f t="shared" ref="T1794:T1857" si="172">(((I1794/60)/60)/24) + DATE(1970,1,1)</f>
        <v>42226.290972222225</v>
      </c>
    </row>
    <row r="1795" spans="1:20" ht="43.75" x14ac:dyDescent="0.4">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9">
        <f t="shared" si="168"/>
        <v>1.3333333333333334E-2</v>
      </c>
      <c r="P1795">
        <f t="shared" si="169"/>
        <v>20</v>
      </c>
      <c r="Q1795" t="str">
        <f t="shared" si="170"/>
        <v>photography</v>
      </c>
      <c r="R1795" t="str">
        <f t="shared" ref="R1795:R1858" si="173">RIGHT(N1795, LEN(N1795) - FIND("/",N1795))</f>
        <v>photobooks</v>
      </c>
      <c r="S1795" s="10">
        <f t="shared" si="171"/>
        <v>41940.89166666667</v>
      </c>
      <c r="T1795" s="10">
        <f t="shared" si="172"/>
        <v>41970.933333333334</v>
      </c>
    </row>
    <row r="1796" spans="1:20" ht="43.75" x14ac:dyDescent="0.4">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9">
        <f t="shared" si="168"/>
        <v>0.11077777777777778</v>
      </c>
      <c r="P1796">
        <f t="shared" si="169"/>
        <v>55.388888888888886</v>
      </c>
      <c r="Q1796" t="str">
        <f t="shared" si="170"/>
        <v>photography</v>
      </c>
      <c r="R1796" t="str">
        <f t="shared" si="173"/>
        <v>photobooks</v>
      </c>
      <c r="S1796" s="10">
        <f t="shared" si="171"/>
        <v>42011.551180555558</v>
      </c>
      <c r="T1796" s="10">
        <f t="shared" si="172"/>
        <v>42046.551180555558</v>
      </c>
    </row>
    <row r="1797" spans="1:20" ht="43.75" x14ac:dyDescent="0.4">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9">
        <f t="shared" si="168"/>
        <v>0.38735714285714284</v>
      </c>
      <c r="P1797">
        <f t="shared" si="169"/>
        <v>133.90123456790124</v>
      </c>
      <c r="Q1797" t="str">
        <f t="shared" si="170"/>
        <v>photography</v>
      </c>
      <c r="R1797" t="str">
        <f t="shared" si="173"/>
        <v>photobooks</v>
      </c>
      <c r="S1797" s="10">
        <f t="shared" si="171"/>
        <v>42628.288668981477</v>
      </c>
      <c r="T1797" s="10">
        <f t="shared" si="172"/>
        <v>42657.666666666672</v>
      </c>
    </row>
    <row r="1798" spans="1:20" ht="58.3" x14ac:dyDescent="0.4">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9">
        <f t="shared" si="168"/>
        <v>0.22052631578947368</v>
      </c>
      <c r="P1798">
        <f t="shared" si="169"/>
        <v>48.720930232558139</v>
      </c>
      <c r="Q1798" t="str">
        <f t="shared" si="170"/>
        <v>photography</v>
      </c>
      <c r="R1798" t="str">
        <f t="shared" si="173"/>
        <v>photobooks</v>
      </c>
      <c r="S1798" s="10">
        <f t="shared" si="171"/>
        <v>42515.439421296294</v>
      </c>
      <c r="T1798" s="10">
        <f t="shared" si="172"/>
        <v>42575.439421296294</v>
      </c>
    </row>
    <row r="1799" spans="1:20" ht="43.75" x14ac:dyDescent="0.4">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9">
        <f t="shared" si="168"/>
        <v>0.67549999999999999</v>
      </c>
      <c r="P1799">
        <f t="shared" si="169"/>
        <v>48.25</v>
      </c>
      <c r="Q1799" t="str">
        <f t="shared" si="170"/>
        <v>photography</v>
      </c>
      <c r="R1799" t="str">
        <f t="shared" si="173"/>
        <v>photobooks</v>
      </c>
      <c r="S1799" s="10">
        <f t="shared" si="171"/>
        <v>42689.56931712963</v>
      </c>
      <c r="T1799" s="10">
        <f t="shared" si="172"/>
        <v>42719.56931712963</v>
      </c>
    </row>
    <row r="1800" spans="1:20" ht="43.75" x14ac:dyDescent="0.4">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9">
        <f t="shared" si="168"/>
        <v>0.136375</v>
      </c>
      <c r="P1800">
        <f t="shared" si="169"/>
        <v>58.972972972972975</v>
      </c>
      <c r="Q1800" t="str">
        <f t="shared" si="170"/>
        <v>photography</v>
      </c>
      <c r="R1800" t="str">
        <f t="shared" si="173"/>
        <v>photobooks</v>
      </c>
      <c r="S1800" s="10">
        <f t="shared" si="171"/>
        <v>42344.32677083333</v>
      </c>
      <c r="T1800" s="10">
        <f t="shared" si="172"/>
        <v>42404.32677083333</v>
      </c>
    </row>
    <row r="1801" spans="1:20" ht="29.15" x14ac:dyDescent="0.4">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9">
        <f t="shared" si="168"/>
        <v>1.7457500000000001E-2</v>
      </c>
      <c r="P1801">
        <f t="shared" si="169"/>
        <v>11.638333333333334</v>
      </c>
      <c r="Q1801" t="str">
        <f t="shared" si="170"/>
        <v>photography</v>
      </c>
      <c r="R1801" t="str">
        <f t="shared" si="173"/>
        <v>photobooks</v>
      </c>
      <c r="S1801" s="10">
        <f t="shared" si="171"/>
        <v>41934.842685185184</v>
      </c>
      <c r="T1801" s="10">
        <f t="shared" si="172"/>
        <v>41954.884351851855</v>
      </c>
    </row>
    <row r="1802" spans="1:20" ht="58.3" x14ac:dyDescent="0.4">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9">
        <f t="shared" si="168"/>
        <v>0.20449632511889321</v>
      </c>
      <c r="P1802">
        <f t="shared" si="169"/>
        <v>83.716814159292042</v>
      </c>
      <c r="Q1802" t="str">
        <f t="shared" si="170"/>
        <v>photography</v>
      </c>
      <c r="R1802" t="str">
        <f t="shared" si="173"/>
        <v>photobooks</v>
      </c>
      <c r="S1802" s="10">
        <f t="shared" si="171"/>
        <v>42623.606134259258</v>
      </c>
      <c r="T1802" s="10">
        <f t="shared" si="172"/>
        <v>42653.606134259258</v>
      </c>
    </row>
    <row r="1803" spans="1:20" ht="58.3" x14ac:dyDescent="0.4">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9">
        <f t="shared" si="168"/>
        <v>0.13852941176470587</v>
      </c>
      <c r="P1803">
        <f t="shared" si="169"/>
        <v>63.648648648648646</v>
      </c>
      <c r="Q1803" t="str">
        <f t="shared" si="170"/>
        <v>photography</v>
      </c>
      <c r="R1803" t="str">
        <f t="shared" si="173"/>
        <v>photobooks</v>
      </c>
      <c r="S1803" s="10">
        <f t="shared" si="171"/>
        <v>42321.660509259258</v>
      </c>
      <c r="T1803" s="10">
        <f t="shared" si="172"/>
        <v>42353.506944444445</v>
      </c>
    </row>
    <row r="1804" spans="1:20" ht="43.75" x14ac:dyDescent="0.4">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9">
        <f t="shared" si="168"/>
        <v>0.48485714285714288</v>
      </c>
      <c r="P1804">
        <f t="shared" si="169"/>
        <v>94.277777777777771</v>
      </c>
      <c r="Q1804" t="str">
        <f t="shared" si="170"/>
        <v>photography</v>
      </c>
      <c r="R1804" t="str">
        <f t="shared" si="173"/>
        <v>photobooks</v>
      </c>
      <c r="S1804" s="10">
        <f t="shared" si="171"/>
        <v>42159.47256944445</v>
      </c>
      <c r="T1804" s="10">
        <f t="shared" si="172"/>
        <v>42182.915972222225</v>
      </c>
    </row>
    <row r="1805" spans="1:20" ht="43.75" x14ac:dyDescent="0.4">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9">
        <f t="shared" si="168"/>
        <v>0.308</v>
      </c>
      <c r="P1805">
        <f t="shared" si="169"/>
        <v>71.86666666666666</v>
      </c>
      <c r="Q1805" t="str">
        <f t="shared" si="170"/>
        <v>photography</v>
      </c>
      <c r="R1805" t="str">
        <f t="shared" si="173"/>
        <v>photobooks</v>
      </c>
      <c r="S1805" s="10">
        <f t="shared" si="171"/>
        <v>42018.071550925932</v>
      </c>
      <c r="T1805" s="10">
        <f t="shared" si="172"/>
        <v>42049.071550925932</v>
      </c>
    </row>
    <row r="1806" spans="1:20" ht="43.75" x14ac:dyDescent="0.4">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9">
        <f t="shared" si="168"/>
        <v>0.35174193548387095</v>
      </c>
      <c r="P1806">
        <f t="shared" si="169"/>
        <v>104.84615384615384</v>
      </c>
      <c r="Q1806" t="str">
        <f t="shared" si="170"/>
        <v>photography</v>
      </c>
      <c r="R1806" t="str">
        <f t="shared" si="173"/>
        <v>photobooks</v>
      </c>
      <c r="S1806" s="10">
        <f t="shared" si="171"/>
        <v>42282.678287037037</v>
      </c>
      <c r="T1806" s="10">
        <f t="shared" si="172"/>
        <v>42322.719953703709</v>
      </c>
    </row>
    <row r="1807" spans="1:20" ht="43.75" x14ac:dyDescent="0.4">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9">
        <f t="shared" si="168"/>
        <v>0.36404444444444445</v>
      </c>
      <c r="P1807">
        <f t="shared" si="169"/>
        <v>67.139344262295083</v>
      </c>
      <c r="Q1807" t="str">
        <f t="shared" si="170"/>
        <v>photography</v>
      </c>
      <c r="R1807" t="str">
        <f t="shared" si="173"/>
        <v>photobooks</v>
      </c>
      <c r="S1807" s="10">
        <f t="shared" si="171"/>
        <v>42247.803912037038</v>
      </c>
      <c r="T1807" s="10">
        <f t="shared" si="172"/>
        <v>42279.75</v>
      </c>
    </row>
    <row r="1808" spans="1:20" ht="43.75" x14ac:dyDescent="0.4">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9">
        <f t="shared" si="168"/>
        <v>2.955E-2</v>
      </c>
      <c r="P1808">
        <f t="shared" si="169"/>
        <v>73.875</v>
      </c>
      <c r="Q1808" t="str">
        <f t="shared" si="170"/>
        <v>photography</v>
      </c>
      <c r="R1808" t="str">
        <f t="shared" si="173"/>
        <v>photobooks</v>
      </c>
      <c r="S1808" s="10">
        <f t="shared" si="171"/>
        <v>41877.638298611113</v>
      </c>
      <c r="T1808" s="10">
        <f t="shared" si="172"/>
        <v>41912.638298611113</v>
      </c>
    </row>
    <row r="1809" spans="1:20" ht="29.15" x14ac:dyDescent="0.4">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9">
        <f t="shared" si="168"/>
        <v>0.1106</v>
      </c>
      <c r="P1809">
        <f t="shared" si="169"/>
        <v>69.125</v>
      </c>
      <c r="Q1809" t="str">
        <f t="shared" si="170"/>
        <v>photography</v>
      </c>
      <c r="R1809" t="str">
        <f t="shared" si="173"/>
        <v>photobooks</v>
      </c>
      <c r="S1809" s="10">
        <f t="shared" si="171"/>
        <v>41880.068437499998</v>
      </c>
      <c r="T1809" s="10">
        <f t="shared" si="172"/>
        <v>41910.068437499998</v>
      </c>
    </row>
    <row r="1810" spans="1:20" ht="43.75" x14ac:dyDescent="0.4">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9">
        <f t="shared" si="168"/>
        <v>0.41407142857142859</v>
      </c>
      <c r="P1810">
        <f t="shared" si="169"/>
        <v>120.77083333333333</v>
      </c>
      <c r="Q1810" t="str">
        <f t="shared" si="170"/>
        <v>photography</v>
      </c>
      <c r="R1810" t="str">
        <f t="shared" si="173"/>
        <v>photobooks</v>
      </c>
      <c r="S1810" s="10">
        <f t="shared" si="171"/>
        <v>42742.680902777778</v>
      </c>
      <c r="T1810" s="10">
        <f t="shared" si="172"/>
        <v>42777.680902777778</v>
      </c>
    </row>
    <row r="1811" spans="1:20" ht="43.75" x14ac:dyDescent="0.4">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9">
        <f t="shared" si="168"/>
        <v>0.10857142857142857</v>
      </c>
      <c r="P1811">
        <f t="shared" si="169"/>
        <v>42.222222222222221</v>
      </c>
      <c r="Q1811" t="str">
        <f t="shared" si="170"/>
        <v>photography</v>
      </c>
      <c r="R1811" t="str">
        <f t="shared" si="173"/>
        <v>photobooks</v>
      </c>
      <c r="S1811" s="10">
        <f t="shared" si="171"/>
        <v>42029.907858796301</v>
      </c>
      <c r="T1811" s="10">
        <f t="shared" si="172"/>
        <v>42064.907858796301</v>
      </c>
    </row>
    <row r="1812" spans="1:20" ht="43.75" x14ac:dyDescent="0.4">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9">
        <f t="shared" si="168"/>
        <v>3.3333333333333333E-2</v>
      </c>
      <c r="P1812">
        <f t="shared" si="169"/>
        <v>7.5</v>
      </c>
      <c r="Q1812" t="str">
        <f t="shared" si="170"/>
        <v>photography</v>
      </c>
      <c r="R1812" t="str">
        <f t="shared" si="173"/>
        <v>photobooks</v>
      </c>
      <c r="S1812" s="10">
        <f t="shared" si="171"/>
        <v>41860.91002314815</v>
      </c>
      <c r="T1812" s="10">
        <f t="shared" si="172"/>
        <v>41872.91002314815</v>
      </c>
    </row>
    <row r="1813" spans="1:20" ht="43.75" x14ac:dyDescent="0.4">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9">
        <f t="shared" si="168"/>
        <v>7.407407407407407E-4</v>
      </c>
      <c r="P1813">
        <f t="shared" si="169"/>
        <v>1.5384615384615385</v>
      </c>
      <c r="Q1813" t="str">
        <f t="shared" si="170"/>
        <v>photography</v>
      </c>
      <c r="R1813" t="str">
        <f t="shared" si="173"/>
        <v>photobooks</v>
      </c>
      <c r="S1813" s="10">
        <f t="shared" si="171"/>
        <v>41876.433680555558</v>
      </c>
      <c r="T1813" s="10">
        <f t="shared" si="172"/>
        <v>41936.166666666664</v>
      </c>
    </row>
    <row r="1814" spans="1:20" ht="43.75" x14ac:dyDescent="0.4">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9">
        <f t="shared" si="168"/>
        <v>0.13307692307692306</v>
      </c>
      <c r="P1814">
        <f t="shared" si="169"/>
        <v>37.608695652173914</v>
      </c>
      <c r="Q1814" t="str">
        <f t="shared" si="170"/>
        <v>photography</v>
      </c>
      <c r="R1814" t="str">
        <f t="shared" si="173"/>
        <v>photobooks</v>
      </c>
      <c r="S1814" s="10">
        <f t="shared" si="171"/>
        <v>42524.318703703699</v>
      </c>
      <c r="T1814" s="10">
        <f t="shared" si="172"/>
        <v>42554.318703703699</v>
      </c>
    </row>
    <row r="1815" spans="1:20" ht="43.75" x14ac:dyDescent="0.4">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9">
        <f t="shared" si="168"/>
        <v>0</v>
      </c>
      <c r="P1815">
        <f t="shared" si="169"/>
        <v>0</v>
      </c>
      <c r="Q1815" t="str">
        <f t="shared" si="170"/>
        <v>photography</v>
      </c>
      <c r="R1815" t="str">
        <f t="shared" si="173"/>
        <v>photobooks</v>
      </c>
      <c r="S1815" s="10">
        <f t="shared" si="171"/>
        <v>41829.889027777775</v>
      </c>
      <c r="T1815" s="10">
        <f t="shared" si="172"/>
        <v>41859.889027777775</v>
      </c>
    </row>
    <row r="1816" spans="1:20" ht="43.75" x14ac:dyDescent="0.4">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9">
        <f t="shared" si="168"/>
        <v>0.49183333333333334</v>
      </c>
      <c r="P1816">
        <f t="shared" si="169"/>
        <v>42.157142857142858</v>
      </c>
      <c r="Q1816" t="str">
        <f t="shared" si="170"/>
        <v>photography</v>
      </c>
      <c r="R1816" t="str">
        <f t="shared" si="173"/>
        <v>photobooks</v>
      </c>
      <c r="S1816" s="10">
        <f t="shared" si="171"/>
        <v>42033.314074074078</v>
      </c>
      <c r="T1816" s="10">
        <f t="shared" si="172"/>
        <v>42063.314074074078</v>
      </c>
    </row>
    <row r="1817" spans="1:20" ht="58.3" x14ac:dyDescent="0.4">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9">
        <f t="shared" si="168"/>
        <v>0</v>
      </c>
      <c r="P1817">
        <f t="shared" si="169"/>
        <v>0</v>
      </c>
      <c r="Q1817" t="str">
        <f t="shared" si="170"/>
        <v>photography</v>
      </c>
      <c r="R1817" t="str">
        <f t="shared" si="173"/>
        <v>photobooks</v>
      </c>
      <c r="S1817" s="10">
        <f t="shared" si="171"/>
        <v>42172.906678240746</v>
      </c>
      <c r="T1817" s="10">
        <f t="shared" si="172"/>
        <v>42186.906678240746</v>
      </c>
    </row>
    <row r="1818" spans="1:20" ht="43.75" x14ac:dyDescent="0.4">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9">
        <f t="shared" si="168"/>
        <v>2.036E-2</v>
      </c>
      <c r="P1818">
        <f t="shared" si="169"/>
        <v>84.833333333333329</v>
      </c>
      <c r="Q1818" t="str">
        <f t="shared" si="170"/>
        <v>photography</v>
      </c>
      <c r="R1818" t="str">
        <f t="shared" si="173"/>
        <v>photobooks</v>
      </c>
      <c r="S1818" s="10">
        <f t="shared" si="171"/>
        <v>42548.876192129625</v>
      </c>
      <c r="T1818" s="10">
        <f t="shared" si="172"/>
        <v>42576.791666666672</v>
      </c>
    </row>
    <row r="1819" spans="1:20" ht="29.15" x14ac:dyDescent="0.4">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9">
        <f t="shared" si="168"/>
        <v>0.52327777777777773</v>
      </c>
      <c r="P1819">
        <f t="shared" si="169"/>
        <v>94.19</v>
      </c>
      <c r="Q1819" t="str">
        <f t="shared" si="170"/>
        <v>photography</v>
      </c>
      <c r="R1819" t="str">
        <f t="shared" si="173"/>
        <v>photobooks</v>
      </c>
      <c r="S1819" s="10">
        <f t="shared" si="171"/>
        <v>42705.662118055552</v>
      </c>
      <c r="T1819" s="10">
        <f t="shared" si="172"/>
        <v>42765.290972222225</v>
      </c>
    </row>
    <row r="1820" spans="1:20" ht="29.15" x14ac:dyDescent="0.4">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9">
        <f t="shared" si="168"/>
        <v>0</v>
      </c>
      <c r="P1820">
        <f t="shared" si="169"/>
        <v>0</v>
      </c>
      <c r="Q1820" t="str">
        <f t="shared" si="170"/>
        <v>photography</v>
      </c>
      <c r="R1820" t="str">
        <f t="shared" si="173"/>
        <v>photobooks</v>
      </c>
      <c r="S1820" s="10">
        <f t="shared" si="171"/>
        <v>42067.234375</v>
      </c>
      <c r="T1820" s="10">
        <f t="shared" si="172"/>
        <v>42097.192708333328</v>
      </c>
    </row>
    <row r="1821" spans="1:20" ht="43.75" x14ac:dyDescent="0.4">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9">
        <f t="shared" si="168"/>
        <v>2.0833333333333332E-2</v>
      </c>
      <c r="P1821">
        <f t="shared" si="169"/>
        <v>6.25</v>
      </c>
      <c r="Q1821" t="str">
        <f t="shared" si="170"/>
        <v>photography</v>
      </c>
      <c r="R1821" t="str">
        <f t="shared" si="173"/>
        <v>photobooks</v>
      </c>
      <c r="S1821" s="10">
        <f t="shared" si="171"/>
        <v>41820.752268518518</v>
      </c>
      <c r="T1821" s="10">
        <f t="shared" si="172"/>
        <v>41850.752268518518</v>
      </c>
    </row>
    <row r="1822" spans="1:20" ht="58.3" x14ac:dyDescent="0.4">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9">
        <f t="shared" si="168"/>
        <v>6.565384615384616E-2</v>
      </c>
      <c r="P1822">
        <f t="shared" si="169"/>
        <v>213.375</v>
      </c>
      <c r="Q1822" t="str">
        <f t="shared" si="170"/>
        <v>photography</v>
      </c>
      <c r="R1822" t="str">
        <f t="shared" si="173"/>
        <v>photobooks</v>
      </c>
      <c r="S1822" s="10">
        <f t="shared" si="171"/>
        <v>42065.084375000006</v>
      </c>
      <c r="T1822" s="10">
        <f t="shared" si="172"/>
        <v>42095.042708333334</v>
      </c>
    </row>
    <row r="1823" spans="1:20" ht="43.75" x14ac:dyDescent="0.4">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9">
        <f t="shared" si="168"/>
        <v>1.3489</v>
      </c>
      <c r="P1823">
        <f t="shared" si="169"/>
        <v>59.162280701754383</v>
      </c>
      <c r="Q1823" t="str">
        <f t="shared" si="170"/>
        <v>music</v>
      </c>
      <c r="R1823" t="str">
        <f t="shared" si="173"/>
        <v>rock</v>
      </c>
      <c r="S1823" s="10">
        <f t="shared" si="171"/>
        <v>40926.319062499999</v>
      </c>
      <c r="T1823" s="10">
        <f t="shared" si="172"/>
        <v>40971.319062499999</v>
      </c>
    </row>
    <row r="1824" spans="1:20" ht="29.15" x14ac:dyDescent="0.4">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9">
        <f t="shared" si="168"/>
        <v>1</v>
      </c>
      <c r="P1824">
        <f t="shared" si="169"/>
        <v>27.272727272727273</v>
      </c>
      <c r="Q1824" t="str">
        <f t="shared" si="170"/>
        <v>music</v>
      </c>
      <c r="R1824" t="str">
        <f t="shared" si="173"/>
        <v>rock</v>
      </c>
      <c r="S1824" s="10">
        <f t="shared" si="171"/>
        <v>41634.797013888885</v>
      </c>
      <c r="T1824" s="10">
        <f t="shared" si="172"/>
        <v>41670.792361111111</v>
      </c>
    </row>
    <row r="1825" spans="1:20" ht="43.75" x14ac:dyDescent="0.4">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9">
        <f t="shared" si="168"/>
        <v>1.1585714285714286</v>
      </c>
      <c r="P1825">
        <f t="shared" si="169"/>
        <v>24.575757575757574</v>
      </c>
      <c r="Q1825" t="str">
        <f t="shared" si="170"/>
        <v>music</v>
      </c>
      <c r="R1825" t="str">
        <f t="shared" si="173"/>
        <v>rock</v>
      </c>
      <c r="S1825" s="10">
        <f t="shared" si="171"/>
        <v>41176.684907407405</v>
      </c>
      <c r="T1825" s="10">
        <f t="shared" si="172"/>
        <v>41206.684907407405</v>
      </c>
    </row>
    <row r="1826" spans="1:20" x14ac:dyDescent="0.4">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9">
        <f t="shared" si="168"/>
        <v>1.0006666666666666</v>
      </c>
      <c r="P1826">
        <f t="shared" si="169"/>
        <v>75.05</v>
      </c>
      <c r="Q1826" t="str">
        <f t="shared" si="170"/>
        <v>music</v>
      </c>
      <c r="R1826" t="str">
        <f t="shared" si="173"/>
        <v>rock</v>
      </c>
      <c r="S1826" s="10">
        <f t="shared" si="171"/>
        <v>41626.916284722225</v>
      </c>
      <c r="T1826" s="10">
        <f t="shared" si="172"/>
        <v>41647.088888888888</v>
      </c>
    </row>
    <row r="1827" spans="1:20" ht="43.75" x14ac:dyDescent="0.4">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9">
        <f t="shared" si="168"/>
        <v>1.0505</v>
      </c>
      <c r="P1827">
        <f t="shared" si="169"/>
        <v>42.02</v>
      </c>
      <c r="Q1827" t="str">
        <f t="shared" si="170"/>
        <v>music</v>
      </c>
      <c r="R1827" t="str">
        <f t="shared" si="173"/>
        <v>rock</v>
      </c>
      <c r="S1827" s="10">
        <f t="shared" si="171"/>
        <v>41443.83452546296</v>
      </c>
      <c r="T1827" s="10">
        <f t="shared" si="172"/>
        <v>41466.83452546296</v>
      </c>
    </row>
    <row r="1828" spans="1:20" ht="29.15" x14ac:dyDescent="0.4">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9">
        <f t="shared" si="168"/>
        <v>1.01</v>
      </c>
      <c r="P1828">
        <f t="shared" si="169"/>
        <v>53.157894736842103</v>
      </c>
      <c r="Q1828" t="str">
        <f t="shared" si="170"/>
        <v>music</v>
      </c>
      <c r="R1828" t="str">
        <f t="shared" si="173"/>
        <v>rock</v>
      </c>
      <c r="S1828" s="10">
        <f t="shared" si="171"/>
        <v>41657.923807870371</v>
      </c>
      <c r="T1828" s="10">
        <f t="shared" si="172"/>
        <v>41687.923807870371</v>
      </c>
    </row>
    <row r="1829" spans="1:20" ht="43.75" x14ac:dyDescent="0.4">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9">
        <f t="shared" si="168"/>
        <v>1.0066250000000001</v>
      </c>
      <c r="P1829">
        <f t="shared" si="169"/>
        <v>83.885416666666671</v>
      </c>
      <c r="Q1829" t="str">
        <f t="shared" si="170"/>
        <v>music</v>
      </c>
      <c r="R1829" t="str">
        <f t="shared" si="173"/>
        <v>rock</v>
      </c>
      <c r="S1829" s="10">
        <f t="shared" si="171"/>
        <v>40555.325937499998</v>
      </c>
      <c r="T1829" s="10">
        <f t="shared" si="172"/>
        <v>40605.325937499998</v>
      </c>
    </row>
    <row r="1830" spans="1:20" ht="58.3" x14ac:dyDescent="0.4">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9">
        <f t="shared" si="168"/>
        <v>1.0016</v>
      </c>
      <c r="P1830">
        <f t="shared" si="169"/>
        <v>417.33333333333331</v>
      </c>
      <c r="Q1830" t="str">
        <f t="shared" si="170"/>
        <v>music</v>
      </c>
      <c r="R1830" t="str">
        <f t="shared" si="173"/>
        <v>rock</v>
      </c>
      <c r="S1830" s="10">
        <f t="shared" si="171"/>
        <v>41736.899652777778</v>
      </c>
      <c r="T1830" s="10">
        <f t="shared" si="172"/>
        <v>41768.916666666664</v>
      </c>
    </row>
    <row r="1831" spans="1:20" ht="43.75" x14ac:dyDescent="0.4">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9">
        <f t="shared" si="168"/>
        <v>1.6668333333333334</v>
      </c>
      <c r="P1831">
        <f t="shared" si="169"/>
        <v>75.765151515151516</v>
      </c>
      <c r="Q1831" t="str">
        <f t="shared" si="170"/>
        <v>music</v>
      </c>
      <c r="R1831" t="str">
        <f t="shared" si="173"/>
        <v>rock</v>
      </c>
      <c r="S1831" s="10">
        <f t="shared" si="171"/>
        <v>40516.087627314817</v>
      </c>
      <c r="T1831" s="10">
        <f t="shared" si="172"/>
        <v>40564.916666666664</v>
      </c>
    </row>
    <row r="1832" spans="1:20" ht="43.75" x14ac:dyDescent="0.4">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9">
        <f t="shared" si="168"/>
        <v>1.0153333333333334</v>
      </c>
      <c r="P1832">
        <f t="shared" si="169"/>
        <v>67.389380530973455</v>
      </c>
      <c r="Q1832" t="str">
        <f t="shared" si="170"/>
        <v>music</v>
      </c>
      <c r="R1832" t="str">
        <f t="shared" si="173"/>
        <v>rock</v>
      </c>
      <c r="S1832" s="10">
        <f t="shared" si="171"/>
        <v>41664.684108796297</v>
      </c>
      <c r="T1832" s="10">
        <f t="shared" si="172"/>
        <v>41694.684108796297</v>
      </c>
    </row>
    <row r="1833" spans="1:20" ht="43.75" x14ac:dyDescent="0.4">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9">
        <f t="shared" si="168"/>
        <v>1.03</v>
      </c>
      <c r="P1833">
        <f t="shared" si="169"/>
        <v>73.571428571428569</v>
      </c>
      <c r="Q1833" t="str">
        <f t="shared" si="170"/>
        <v>music</v>
      </c>
      <c r="R1833" t="str">
        <f t="shared" si="173"/>
        <v>rock</v>
      </c>
      <c r="S1833" s="10">
        <f t="shared" si="171"/>
        <v>41026.996099537035</v>
      </c>
      <c r="T1833" s="10">
        <f t="shared" si="172"/>
        <v>41041.996099537035</v>
      </c>
    </row>
    <row r="1834" spans="1:20" ht="43.75" x14ac:dyDescent="0.4">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9">
        <f t="shared" si="168"/>
        <v>1.4285714285714286</v>
      </c>
      <c r="P1834">
        <f t="shared" si="169"/>
        <v>25</v>
      </c>
      <c r="Q1834" t="str">
        <f t="shared" si="170"/>
        <v>music</v>
      </c>
      <c r="R1834" t="str">
        <f t="shared" si="173"/>
        <v>rock</v>
      </c>
      <c r="S1834" s="10">
        <f t="shared" si="171"/>
        <v>40576.539664351854</v>
      </c>
      <c r="T1834" s="10">
        <f t="shared" si="172"/>
        <v>40606.539664351854</v>
      </c>
    </row>
    <row r="1835" spans="1:20" ht="43.75" x14ac:dyDescent="0.4">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9">
        <f t="shared" si="168"/>
        <v>2.625</v>
      </c>
      <c r="P1835">
        <f t="shared" si="169"/>
        <v>42</v>
      </c>
      <c r="Q1835" t="str">
        <f t="shared" si="170"/>
        <v>music</v>
      </c>
      <c r="R1835" t="str">
        <f t="shared" si="173"/>
        <v>rock</v>
      </c>
      <c r="S1835" s="10">
        <f t="shared" si="171"/>
        <v>41303.044016203705</v>
      </c>
      <c r="T1835" s="10">
        <f t="shared" si="172"/>
        <v>41335.332638888889</v>
      </c>
    </row>
    <row r="1836" spans="1:20" ht="29.15" x14ac:dyDescent="0.4">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9">
        <f t="shared" si="168"/>
        <v>1.1805000000000001</v>
      </c>
      <c r="P1836">
        <f t="shared" si="169"/>
        <v>131.16666666666666</v>
      </c>
      <c r="Q1836" t="str">
        <f t="shared" si="170"/>
        <v>music</v>
      </c>
      <c r="R1836" t="str">
        <f t="shared" si="173"/>
        <v>rock</v>
      </c>
      <c r="S1836" s="10">
        <f t="shared" si="171"/>
        <v>41988.964062500003</v>
      </c>
      <c r="T1836" s="10">
        <f t="shared" si="172"/>
        <v>42028.964062500003</v>
      </c>
    </row>
    <row r="1837" spans="1:20" ht="58.3" x14ac:dyDescent="0.4">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9">
        <f t="shared" si="168"/>
        <v>1.04</v>
      </c>
      <c r="P1837">
        <f t="shared" si="169"/>
        <v>47.272727272727273</v>
      </c>
      <c r="Q1837" t="str">
        <f t="shared" si="170"/>
        <v>music</v>
      </c>
      <c r="R1837" t="str">
        <f t="shared" si="173"/>
        <v>rock</v>
      </c>
      <c r="S1837" s="10">
        <f t="shared" si="171"/>
        <v>42430.702210648145</v>
      </c>
      <c r="T1837" s="10">
        <f t="shared" si="172"/>
        <v>42460.660543981481</v>
      </c>
    </row>
    <row r="1838" spans="1:20" ht="29.15" x14ac:dyDescent="0.4">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9">
        <f t="shared" si="168"/>
        <v>2.0034000000000001</v>
      </c>
      <c r="P1838">
        <f t="shared" si="169"/>
        <v>182.12727272727273</v>
      </c>
      <c r="Q1838" t="str">
        <f t="shared" si="170"/>
        <v>music</v>
      </c>
      <c r="R1838" t="str">
        <f t="shared" si="173"/>
        <v>rock</v>
      </c>
      <c r="S1838" s="10">
        <f t="shared" si="171"/>
        <v>41305.809363425928</v>
      </c>
      <c r="T1838" s="10">
        <f t="shared" si="172"/>
        <v>41322.809363425928</v>
      </c>
    </row>
    <row r="1839" spans="1:20" ht="58.3" x14ac:dyDescent="0.4">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9">
        <f t="shared" si="168"/>
        <v>3.0683333333333334</v>
      </c>
      <c r="P1839">
        <f t="shared" si="169"/>
        <v>61.366666666666667</v>
      </c>
      <c r="Q1839" t="str">
        <f t="shared" si="170"/>
        <v>music</v>
      </c>
      <c r="R1839" t="str">
        <f t="shared" si="173"/>
        <v>rock</v>
      </c>
      <c r="S1839" s="10">
        <f t="shared" si="171"/>
        <v>40926.047858796301</v>
      </c>
      <c r="T1839" s="10">
        <f t="shared" si="172"/>
        <v>40986.006192129629</v>
      </c>
    </row>
    <row r="1840" spans="1:20" ht="43.75" x14ac:dyDescent="0.4">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9">
        <f t="shared" si="168"/>
        <v>1.00149</v>
      </c>
      <c r="P1840">
        <f t="shared" si="169"/>
        <v>35.767499999999998</v>
      </c>
      <c r="Q1840" t="str">
        <f t="shared" si="170"/>
        <v>music</v>
      </c>
      <c r="R1840" t="str">
        <f t="shared" si="173"/>
        <v>rock</v>
      </c>
      <c r="S1840" s="10">
        <f t="shared" si="171"/>
        <v>40788.786539351851</v>
      </c>
      <c r="T1840" s="10">
        <f t="shared" si="172"/>
        <v>40817.125</v>
      </c>
    </row>
    <row r="1841" spans="1:20" ht="43.75" x14ac:dyDescent="0.4">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9">
        <f t="shared" si="168"/>
        <v>2.0529999999999999</v>
      </c>
      <c r="P1841">
        <f t="shared" si="169"/>
        <v>45.62222222222222</v>
      </c>
      <c r="Q1841" t="str">
        <f t="shared" si="170"/>
        <v>music</v>
      </c>
      <c r="R1841" t="str">
        <f t="shared" si="173"/>
        <v>rock</v>
      </c>
      <c r="S1841" s="10">
        <f t="shared" si="171"/>
        <v>42614.722013888888</v>
      </c>
      <c r="T1841" s="10">
        <f t="shared" si="172"/>
        <v>42644.722013888888</v>
      </c>
    </row>
    <row r="1842" spans="1:20" ht="43.75" x14ac:dyDescent="0.4">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9">
        <f t="shared" si="168"/>
        <v>1.0888888888888888</v>
      </c>
      <c r="P1842">
        <f t="shared" si="169"/>
        <v>75.384615384615387</v>
      </c>
      <c r="Q1842" t="str">
        <f t="shared" si="170"/>
        <v>music</v>
      </c>
      <c r="R1842" t="str">
        <f t="shared" si="173"/>
        <v>rock</v>
      </c>
      <c r="S1842" s="10">
        <f t="shared" si="171"/>
        <v>41382.096180555556</v>
      </c>
      <c r="T1842" s="10">
        <f t="shared" si="172"/>
        <v>41401.207638888889</v>
      </c>
    </row>
    <row r="1843" spans="1:20" ht="29.15" x14ac:dyDescent="0.4">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9">
        <f t="shared" si="168"/>
        <v>1.0175000000000001</v>
      </c>
      <c r="P1843">
        <f t="shared" si="169"/>
        <v>50.875</v>
      </c>
      <c r="Q1843" t="str">
        <f t="shared" si="170"/>
        <v>music</v>
      </c>
      <c r="R1843" t="str">
        <f t="shared" si="173"/>
        <v>rock</v>
      </c>
      <c r="S1843" s="10">
        <f t="shared" si="171"/>
        <v>41745.84542824074</v>
      </c>
      <c r="T1843" s="10">
        <f t="shared" si="172"/>
        <v>41779.207638888889</v>
      </c>
    </row>
    <row r="1844" spans="1:20" ht="43.75" x14ac:dyDescent="0.4">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9">
        <f t="shared" si="168"/>
        <v>1.2524999999999999</v>
      </c>
      <c r="P1844">
        <f t="shared" si="169"/>
        <v>119.28571428571429</v>
      </c>
      <c r="Q1844" t="str">
        <f t="shared" si="170"/>
        <v>music</v>
      </c>
      <c r="R1844" t="str">
        <f t="shared" si="173"/>
        <v>rock</v>
      </c>
      <c r="S1844" s="10">
        <f t="shared" si="171"/>
        <v>42031.631724537037</v>
      </c>
      <c r="T1844" s="10">
        <f t="shared" si="172"/>
        <v>42065.249305555553</v>
      </c>
    </row>
    <row r="1845" spans="1:20" ht="58.3" x14ac:dyDescent="0.4">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9">
        <f t="shared" si="168"/>
        <v>1.2400610000000001</v>
      </c>
      <c r="P1845">
        <f t="shared" si="169"/>
        <v>92.541865671641801</v>
      </c>
      <c r="Q1845" t="str">
        <f t="shared" si="170"/>
        <v>music</v>
      </c>
      <c r="R1845" t="str">
        <f t="shared" si="173"/>
        <v>rock</v>
      </c>
      <c r="S1845" s="10">
        <f t="shared" si="171"/>
        <v>40564.994837962964</v>
      </c>
      <c r="T1845" s="10">
        <f t="shared" si="172"/>
        <v>40594.994837962964</v>
      </c>
    </row>
    <row r="1846" spans="1:20" ht="43.75" x14ac:dyDescent="0.4">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9">
        <f t="shared" si="168"/>
        <v>1.014</v>
      </c>
      <c r="P1846">
        <f t="shared" si="169"/>
        <v>76.05</v>
      </c>
      <c r="Q1846" t="str">
        <f t="shared" si="170"/>
        <v>music</v>
      </c>
      <c r="R1846" t="str">
        <f t="shared" si="173"/>
        <v>rock</v>
      </c>
      <c r="S1846" s="10">
        <f t="shared" si="171"/>
        <v>40666.973541666666</v>
      </c>
      <c r="T1846" s="10">
        <f t="shared" si="172"/>
        <v>40705.125</v>
      </c>
    </row>
    <row r="1847" spans="1:20" ht="87.45" x14ac:dyDescent="0.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9">
        <f t="shared" si="168"/>
        <v>1</v>
      </c>
      <c r="P1847">
        <f t="shared" si="169"/>
        <v>52.631578947368418</v>
      </c>
      <c r="Q1847" t="str">
        <f t="shared" si="170"/>
        <v>music</v>
      </c>
      <c r="R1847" t="str">
        <f t="shared" si="173"/>
        <v>rock</v>
      </c>
      <c r="S1847" s="10">
        <f t="shared" si="171"/>
        <v>42523.333310185189</v>
      </c>
      <c r="T1847" s="10">
        <f t="shared" si="172"/>
        <v>42538.204861111109</v>
      </c>
    </row>
    <row r="1848" spans="1:20" ht="43.75" x14ac:dyDescent="0.4">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9">
        <f t="shared" si="168"/>
        <v>1.3792666666666666</v>
      </c>
      <c r="P1848">
        <f t="shared" si="169"/>
        <v>98.990430622009569</v>
      </c>
      <c r="Q1848" t="str">
        <f t="shared" si="170"/>
        <v>music</v>
      </c>
      <c r="R1848" t="str">
        <f t="shared" si="173"/>
        <v>rock</v>
      </c>
      <c r="S1848" s="10">
        <f t="shared" si="171"/>
        <v>41228.650196759263</v>
      </c>
      <c r="T1848" s="10">
        <f t="shared" si="172"/>
        <v>41258.650196759263</v>
      </c>
    </row>
    <row r="1849" spans="1:20" ht="58.3" x14ac:dyDescent="0.4">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9">
        <f t="shared" si="168"/>
        <v>1.2088000000000001</v>
      </c>
      <c r="P1849">
        <f t="shared" si="169"/>
        <v>79.526315789473685</v>
      </c>
      <c r="Q1849" t="str">
        <f t="shared" si="170"/>
        <v>music</v>
      </c>
      <c r="R1849" t="str">
        <f t="shared" si="173"/>
        <v>rock</v>
      </c>
      <c r="S1849" s="10">
        <f t="shared" si="171"/>
        <v>42094.236481481479</v>
      </c>
      <c r="T1849" s="10">
        <f t="shared" si="172"/>
        <v>42115.236481481479</v>
      </c>
    </row>
    <row r="1850" spans="1:20" ht="43.75" x14ac:dyDescent="0.4">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9">
        <f t="shared" si="168"/>
        <v>1.0736666666666668</v>
      </c>
      <c r="P1850">
        <f t="shared" si="169"/>
        <v>134.20833333333334</v>
      </c>
      <c r="Q1850" t="str">
        <f t="shared" si="170"/>
        <v>music</v>
      </c>
      <c r="R1850" t="str">
        <f t="shared" si="173"/>
        <v>rock</v>
      </c>
      <c r="S1850" s="10">
        <f t="shared" si="171"/>
        <v>40691.788055555553</v>
      </c>
      <c r="T1850" s="10">
        <f t="shared" si="172"/>
        <v>40755.290972222225</v>
      </c>
    </row>
    <row r="1851" spans="1:20" ht="29.15" x14ac:dyDescent="0.4">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9">
        <f t="shared" si="168"/>
        <v>1.0033333333333334</v>
      </c>
      <c r="P1851">
        <f t="shared" si="169"/>
        <v>37.625</v>
      </c>
      <c r="Q1851" t="str">
        <f t="shared" si="170"/>
        <v>music</v>
      </c>
      <c r="R1851" t="str">
        <f t="shared" si="173"/>
        <v>rock</v>
      </c>
      <c r="S1851" s="10">
        <f t="shared" si="171"/>
        <v>41169.845590277779</v>
      </c>
      <c r="T1851" s="10">
        <f t="shared" si="172"/>
        <v>41199.845590277779</v>
      </c>
    </row>
    <row r="1852" spans="1:20" ht="43.75" x14ac:dyDescent="0.4">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9">
        <f t="shared" si="168"/>
        <v>1.0152222222222222</v>
      </c>
      <c r="P1852">
        <f t="shared" si="169"/>
        <v>51.044692737430168</v>
      </c>
      <c r="Q1852" t="str">
        <f t="shared" si="170"/>
        <v>music</v>
      </c>
      <c r="R1852" t="str">
        <f t="shared" si="173"/>
        <v>rock</v>
      </c>
      <c r="S1852" s="10">
        <f t="shared" si="171"/>
        <v>41800.959490740745</v>
      </c>
      <c r="T1852" s="10">
        <f t="shared" si="172"/>
        <v>41830.959490740745</v>
      </c>
    </row>
    <row r="1853" spans="1:20" ht="43.75" x14ac:dyDescent="0.4">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9">
        <f t="shared" si="168"/>
        <v>1.0007692307692309</v>
      </c>
      <c r="P1853">
        <f t="shared" si="169"/>
        <v>50.03846153846154</v>
      </c>
      <c r="Q1853" t="str">
        <f t="shared" si="170"/>
        <v>music</v>
      </c>
      <c r="R1853" t="str">
        <f t="shared" si="173"/>
        <v>rock</v>
      </c>
      <c r="S1853" s="10">
        <f t="shared" si="171"/>
        <v>41827.906689814816</v>
      </c>
      <c r="T1853" s="10">
        <f t="shared" si="172"/>
        <v>41848.041666666664</v>
      </c>
    </row>
    <row r="1854" spans="1:20" ht="58.3" x14ac:dyDescent="0.4">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9">
        <f t="shared" si="168"/>
        <v>1.1696666666666666</v>
      </c>
      <c r="P1854">
        <f t="shared" si="169"/>
        <v>133.93129770992365</v>
      </c>
      <c r="Q1854" t="str">
        <f t="shared" si="170"/>
        <v>music</v>
      </c>
      <c r="R1854" t="str">
        <f t="shared" si="173"/>
        <v>rock</v>
      </c>
      <c r="S1854" s="10">
        <f t="shared" si="171"/>
        <v>42081.77143518519</v>
      </c>
      <c r="T1854" s="10">
        <f t="shared" si="172"/>
        <v>42119</v>
      </c>
    </row>
    <row r="1855" spans="1:20" ht="43.75" x14ac:dyDescent="0.4">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9">
        <f t="shared" si="168"/>
        <v>1.01875</v>
      </c>
      <c r="P1855">
        <f t="shared" si="169"/>
        <v>58.214285714285715</v>
      </c>
      <c r="Q1855" t="str">
        <f t="shared" si="170"/>
        <v>music</v>
      </c>
      <c r="R1855" t="str">
        <f t="shared" si="173"/>
        <v>rock</v>
      </c>
      <c r="S1855" s="10">
        <f t="shared" si="171"/>
        <v>41177.060381944444</v>
      </c>
      <c r="T1855" s="10">
        <f t="shared" si="172"/>
        <v>41227.102048611108</v>
      </c>
    </row>
    <row r="1856" spans="1:20" ht="43.75" x14ac:dyDescent="0.4">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9">
        <f t="shared" si="168"/>
        <v>1.0212366666666666</v>
      </c>
      <c r="P1856">
        <f t="shared" si="169"/>
        <v>88.037643678160919</v>
      </c>
      <c r="Q1856" t="str">
        <f t="shared" si="170"/>
        <v>music</v>
      </c>
      <c r="R1856" t="str">
        <f t="shared" si="173"/>
        <v>rock</v>
      </c>
      <c r="S1856" s="10">
        <f t="shared" si="171"/>
        <v>41388.021261574075</v>
      </c>
      <c r="T1856" s="10">
        <f t="shared" si="172"/>
        <v>41418.021261574075</v>
      </c>
    </row>
    <row r="1857" spans="1:20" ht="43.75" x14ac:dyDescent="0.4">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9">
        <f t="shared" si="168"/>
        <v>1.5405897142857143</v>
      </c>
      <c r="P1857">
        <f t="shared" si="169"/>
        <v>70.576753926701571</v>
      </c>
      <c r="Q1857" t="str">
        <f t="shared" si="170"/>
        <v>music</v>
      </c>
      <c r="R1857" t="str">
        <f t="shared" si="173"/>
        <v>rock</v>
      </c>
      <c r="S1857" s="10">
        <f t="shared" si="171"/>
        <v>41600.538657407407</v>
      </c>
      <c r="T1857" s="10">
        <f t="shared" si="172"/>
        <v>41645.538657407407</v>
      </c>
    </row>
    <row r="1858" spans="1:20" ht="58.3" x14ac:dyDescent="0.4">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9">
        <f t="shared" ref="O1858:O1921" si="174">E1858/D1858</f>
        <v>1.0125</v>
      </c>
      <c r="P1858">
        <f t="shared" ref="P1858:P1921" si="175">IFERROR(E1858/L1858,0)</f>
        <v>53.289473684210527</v>
      </c>
      <c r="Q1858" t="str">
        <f t="shared" ref="Q1858:Q1921" si="176">LEFT(N1858, FIND("/",N1858) - 1)</f>
        <v>music</v>
      </c>
      <c r="R1858" t="str">
        <f t="shared" si="173"/>
        <v>rock</v>
      </c>
      <c r="S1858" s="10">
        <f t="shared" ref="S1858:S1921" si="177">(((J1858/60)/60)/24) + DATE(1970,1,1)</f>
        <v>41817.854999999996</v>
      </c>
      <c r="T1858" s="10">
        <f t="shared" ref="T1858:T1921" si="178">(((I1858/60)/60)/24) + DATE(1970,1,1)</f>
        <v>41838.854999999996</v>
      </c>
    </row>
    <row r="1859" spans="1:20" ht="43.75" x14ac:dyDescent="0.4">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9">
        <f t="shared" si="174"/>
        <v>1</v>
      </c>
      <c r="P1859">
        <f t="shared" si="175"/>
        <v>136.36363636363637</v>
      </c>
      <c r="Q1859" t="str">
        <f t="shared" si="176"/>
        <v>music</v>
      </c>
      <c r="R1859" t="str">
        <f t="shared" ref="R1859:R1922" si="179">RIGHT(N1859, LEN(N1859) - FIND("/",N1859))</f>
        <v>rock</v>
      </c>
      <c r="S1859" s="10">
        <f t="shared" si="177"/>
        <v>41864.76866898148</v>
      </c>
      <c r="T1859" s="10">
        <f t="shared" si="178"/>
        <v>41894.76866898148</v>
      </c>
    </row>
    <row r="1860" spans="1:20" ht="58.3" x14ac:dyDescent="0.4">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9">
        <f t="shared" si="174"/>
        <v>1.0874800874800874</v>
      </c>
      <c r="P1860">
        <f t="shared" si="175"/>
        <v>40.547315436241611</v>
      </c>
      <c r="Q1860" t="str">
        <f t="shared" si="176"/>
        <v>music</v>
      </c>
      <c r="R1860" t="str">
        <f t="shared" si="179"/>
        <v>rock</v>
      </c>
      <c r="S1860" s="10">
        <f t="shared" si="177"/>
        <v>40833.200474537036</v>
      </c>
      <c r="T1860" s="10">
        <f t="shared" si="178"/>
        <v>40893.242141203707</v>
      </c>
    </row>
    <row r="1861" spans="1:20" ht="29.15" x14ac:dyDescent="0.4">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9">
        <f t="shared" si="174"/>
        <v>1.3183333333333334</v>
      </c>
      <c r="P1861">
        <f t="shared" si="175"/>
        <v>70.625</v>
      </c>
      <c r="Q1861" t="str">
        <f t="shared" si="176"/>
        <v>music</v>
      </c>
      <c r="R1861" t="str">
        <f t="shared" si="179"/>
        <v>rock</v>
      </c>
      <c r="S1861" s="10">
        <f t="shared" si="177"/>
        <v>40778.770011574074</v>
      </c>
      <c r="T1861" s="10">
        <f t="shared" si="178"/>
        <v>40808.770011574074</v>
      </c>
    </row>
    <row r="1862" spans="1:20" ht="43.75" x14ac:dyDescent="0.4">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9">
        <f t="shared" si="174"/>
        <v>1.3346666666666667</v>
      </c>
      <c r="P1862">
        <f t="shared" si="175"/>
        <v>52.684210526315788</v>
      </c>
      <c r="Q1862" t="str">
        <f t="shared" si="176"/>
        <v>music</v>
      </c>
      <c r="R1862" t="str">
        <f t="shared" si="179"/>
        <v>rock</v>
      </c>
      <c r="S1862" s="10">
        <f t="shared" si="177"/>
        <v>41655.709305555552</v>
      </c>
      <c r="T1862" s="10">
        <f t="shared" si="178"/>
        <v>41676.709305555552</v>
      </c>
    </row>
    <row r="1863" spans="1:20" ht="43.75" x14ac:dyDescent="0.4">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9">
        <f t="shared" si="174"/>
        <v>0</v>
      </c>
      <c r="P1863">
        <f t="shared" si="175"/>
        <v>0</v>
      </c>
      <c r="Q1863" t="str">
        <f t="shared" si="176"/>
        <v>games</v>
      </c>
      <c r="R1863" t="str">
        <f t="shared" si="179"/>
        <v>mobile games</v>
      </c>
      <c r="S1863" s="10">
        <f t="shared" si="177"/>
        <v>42000.300243055557</v>
      </c>
      <c r="T1863" s="10">
        <f t="shared" si="178"/>
        <v>42030.300243055557</v>
      </c>
    </row>
    <row r="1864" spans="1:20" ht="43.75" x14ac:dyDescent="0.4">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9">
        <f t="shared" si="174"/>
        <v>8.0833333333333326E-2</v>
      </c>
      <c r="P1864">
        <f t="shared" si="175"/>
        <v>90.9375</v>
      </c>
      <c r="Q1864" t="str">
        <f t="shared" si="176"/>
        <v>games</v>
      </c>
      <c r="R1864" t="str">
        <f t="shared" si="179"/>
        <v>mobile games</v>
      </c>
      <c r="S1864" s="10">
        <f t="shared" si="177"/>
        <v>42755.492754629624</v>
      </c>
      <c r="T1864" s="10">
        <f t="shared" si="178"/>
        <v>42802.3125</v>
      </c>
    </row>
    <row r="1865" spans="1:20" ht="43.75" x14ac:dyDescent="0.4">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9">
        <f t="shared" si="174"/>
        <v>4.0000000000000001E-3</v>
      </c>
      <c r="P1865">
        <f t="shared" si="175"/>
        <v>5</v>
      </c>
      <c r="Q1865" t="str">
        <f t="shared" si="176"/>
        <v>games</v>
      </c>
      <c r="R1865" t="str">
        <f t="shared" si="179"/>
        <v>mobile games</v>
      </c>
      <c r="S1865" s="10">
        <f t="shared" si="177"/>
        <v>41772.797280092593</v>
      </c>
      <c r="T1865" s="10">
        <f t="shared" si="178"/>
        <v>41802.797280092593</v>
      </c>
    </row>
    <row r="1866" spans="1:20" ht="43.75" x14ac:dyDescent="0.4">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9">
        <f t="shared" si="174"/>
        <v>0.42892307692307691</v>
      </c>
      <c r="P1866">
        <f t="shared" si="175"/>
        <v>58.083333333333336</v>
      </c>
      <c r="Q1866" t="str">
        <f t="shared" si="176"/>
        <v>games</v>
      </c>
      <c r="R1866" t="str">
        <f t="shared" si="179"/>
        <v>mobile games</v>
      </c>
      <c r="S1866" s="10">
        <f t="shared" si="177"/>
        <v>41733.716435185182</v>
      </c>
      <c r="T1866" s="10">
        <f t="shared" si="178"/>
        <v>41763.716435185182</v>
      </c>
    </row>
    <row r="1867" spans="1:20" ht="58.3" x14ac:dyDescent="0.4">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9">
        <f t="shared" si="174"/>
        <v>3.6363636363636364E-5</v>
      </c>
      <c r="P1867">
        <f t="shared" si="175"/>
        <v>2</v>
      </c>
      <c r="Q1867" t="str">
        <f t="shared" si="176"/>
        <v>games</v>
      </c>
      <c r="R1867" t="str">
        <f t="shared" si="179"/>
        <v>mobile games</v>
      </c>
      <c r="S1867" s="10">
        <f t="shared" si="177"/>
        <v>42645.367442129631</v>
      </c>
      <c r="T1867" s="10">
        <f t="shared" si="178"/>
        <v>42680.409108796302</v>
      </c>
    </row>
    <row r="1868" spans="1:20" ht="43.75" x14ac:dyDescent="0.4">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9">
        <f t="shared" si="174"/>
        <v>5.0000000000000001E-3</v>
      </c>
      <c r="P1868">
        <f t="shared" si="175"/>
        <v>62.5</v>
      </c>
      <c r="Q1868" t="str">
        <f t="shared" si="176"/>
        <v>games</v>
      </c>
      <c r="R1868" t="str">
        <f t="shared" si="179"/>
        <v>mobile games</v>
      </c>
      <c r="S1868" s="10">
        <f t="shared" si="177"/>
        <v>42742.246493055558</v>
      </c>
      <c r="T1868" s="10">
        <f t="shared" si="178"/>
        <v>42795.166666666672</v>
      </c>
    </row>
    <row r="1869" spans="1:20" ht="43.75" x14ac:dyDescent="0.4">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9">
        <f t="shared" si="174"/>
        <v>5.0000000000000001E-4</v>
      </c>
      <c r="P1869">
        <f t="shared" si="175"/>
        <v>10</v>
      </c>
      <c r="Q1869" t="str">
        <f t="shared" si="176"/>
        <v>games</v>
      </c>
      <c r="R1869" t="str">
        <f t="shared" si="179"/>
        <v>mobile games</v>
      </c>
      <c r="S1869" s="10">
        <f t="shared" si="177"/>
        <v>42649.924907407403</v>
      </c>
      <c r="T1869" s="10">
        <f t="shared" si="178"/>
        <v>42679.924907407403</v>
      </c>
    </row>
    <row r="1870" spans="1:20" ht="43.75" x14ac:dyDescent="0.4">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9">
        <f t="shared" si="174"/>
        <v>4.8680000000000001E-2</v>
      </c>
      <c r="P1870">
        <f t="shared" si="175"/>
        <v>71.588235294117652</v>
      </c>
      <c r="Q1870" t="str">
        <f t="shared" si="176"/>
        <v>games</v>
      </c>
      <c r="R1870" t="str">
        <f t="shared" si="179"/>
        <v>mobile games</v>
      </c>
      <c r="S1870" s="10">
        <f t="shared" si="177"/>
        <v>42328.779224537036</v>
      </c>
      <c r="T1870" s="10">
        <f t="shared" si="178"/>
        <v>42353.332638888889</v>
      </c>
    </row>
    <row r="1871" spans="1:20" ht="43.75" x14ac:dyDescent="0.4">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9">
        <f t="shared" si="174"/>
        <v>0</v>
      </c>
      <c r="P1871">
        <f t="shared" si="175"/>
        <v>0</v>
      </c>
      <c r="Q1871" t="str">
        <f t="shared" si="176"/>
        <v>games</v>
      </c>
      <c r="R1871" t="str">
        <f t="shared" si="179"/>
        <v>mobile games</v>
      </c>
      <c r="S1871" s="10">
        <f t="shared" si="177"/>
        <v>42709.002881944441</v>
      </c>
      <c r="T1871" s="10">
        <f t="shared" si="178"/>
        <v>42739.002881944441</v>
      </c>
    </row>
    <row r="1872" spans="1:20" ht="43.75" x14ac:dyDescent="0.4">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9">
        <f t="shared" si="174"/>
        <v>0.10314285714285715</v>
      </c>
      <c r="P1872">
        <f t="shared" si="175"/>
        <v>32.81818181818182</v>
      </c>
      <c r="Q1872" t="str">
        <f t="shared" si="176"/>
        <v>games</v>
      </c>
      <c r="R1872" t="str">
        <f t="shared" si="179"/>
        <v>mobile games</v>
      </c>
      <c r="S1872" s="10">
        <f t="shared" si="177"/>
        <v>42371.355729166666</v>
      </c>
      <c r="T1872" s="10">
        <f t="shared" si="178"/>
        <v>42400.178472222222</v>
      </c>
    </row>
    <row r="1873" spans="1:20" ht="43.75" x14ac:dyDescent="0.4">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9">
        <f t="shared" si="174"/>
        <v>0.7178461538461538</v>
      </c>
      <c r="P1873">
        <f t="shared" si="175"/>
        <v>49.11578947368421</v>
      </c>
      <c r="Q1873" t="str">
        <f t="shared" si="176"/>
        <v>games</v>
      </c>
      <c r="R1873" t="str">
        <f t="shared" si="179"/>
        <v>mobile games</v>
      </c>
      <c r="S1873" s="10">
        <f t="shared" si="177"/>
        <v>41923.783576388887</v>
      </c>
      <c r="T1873" s="10">
        <f t="shared" si="178"/>
        <v>41963.825243055559</v>
      </c>
    </row>
    <row r="1874" spans="1:20" ht="43.75" x14ac:dyDescent="0.4">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9">
        <f t="shared" si="174"/>
        <v>1.06E-2</v>
      </c>
      <c r="P1874">
        <f t="shared" si="175"/>
        <v>16.307692307692307</v>
      </c>
      <c r="Q1874" t="str">
        <f t="shared" si="176"/>
        <v>games</v>
      </c>
      <c r="R1874" t="str">
        <f t="shared" si="179"/>
        <v>mobile games</v>
      </c>
      <c r="S1874" s="10">
        <f t="shared" si="177"/>
        <v>42155.129652777774</v>
      </c>
      <c r="T1874" s="10">
        <f t="shared" si="178"/>
        <v>42185.129652777774</v>
      </c>
    </row>
    <row r="1875" spans="1:20" ht="43.75" x14ac:dyDescent="0.4">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9">
        <f t="shared" si="174"/>
        <v>4.4999999999999997E-3</v>
      </c>
      <c r="P1875">
        <f t="shared" si="175"/>
        <v>18</v>
      </c>
      <c r="Q1875" t="str">
        <f t="shared" si="176"/>
        <v>games</v>
      </c>
      <c r="R1875" t="str">
        <f t="shared" si="179"/>
        <v>mobile games</v>
      </c>
      <c r="S1875" s="10">
        <f t="shared" si="177"/>
        <v>42164.615856481483</v>
      </c>
      <c r="T1875" s="10">
        <f t="shared" si="178"/>
        <v>42193.697916666672</v>
      </c>
    </row>
    <row r="1876" spans="1:20" ht="58.3" x14ac:dyDescent="0.4">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9">
        <f t="shared" si="174"/>
        <v>1.6249999999999999E-4</v>
      </c>
      <c r="P1876">
        <f t="shared" si="175"/>
        <v>13</v>
      </c>
      <c r="Q1876" t="str">
        <f t="shared" si="176"/>
        <v>games</v>
      </c>
      <c r="R1876" t="str">
        <f t="shared" si="179"/>
        <v>mobile games</v>
      </c>
      <c r="S1876" s="10">
        <f t="shared" si="177"/>
        <v>42529.969131944439</v>
      </c>
      <c r="T1876" s="10">
        <f t="shared" si="178"/>
        <v>42549.969131944439</v>
      </c>
    </row>
    <row r="1877" spans="1:20" ht="43.75" x14ac:dyDescent="0.4">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9">
        <f t="shared" si="174"/>
        <v>5.1000000000000004E-3</v>
      </c>
      <c r="P1877">
        <f t="shared" si="175"/>
        <v>17</v>
      </c>
      <c r="Q1877" t="str">
        <f t="shared" si="176"/>
        <v>games</v>
      </c>
      <c r="R1877" t="str">
        <f t="shared" si="179"/>
        <v>mobile games</v>
      </c>
      <c r="S1877" s="10">
        <f t="shared" si="177"/>
        <v>42528.899398148147</v>
      </c>
      <c r="T1877" s="10">
        <f t="shared" si="178"/>
        <v>42588.899398148147</v>
      </c>
    </row>
    <row r="1878" spans="1:20" ht="43.75" x14ac:dyDescent="0.4">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9">
        <f t="shared" si="174"/>
        <v>0</v>
      </c>
      <c r="P1878">
        <f t="shared" si="175"/>
        <v>0</v>
      </c>
      <c r="Q1878" t="str">
        <f t="shared" si="176"/>
        <v>games</v>
      </c>
      <c r="R1878" t="str">
        <f t="shared" si="179"/>
        <v>mobile games</v>
      </c>
      <c r="S1878" s="10">
        <f t="shared" si="177"/>
        <v>41776.284780092588</v>
      </c>
      <c r="T1878" s="10">
        <f t="shared" si="178"/>
        <v>41806.284780092588</v>
      </c>
    </row>
    <row r="1879" spans="1:20" ht="43.75" x14ac:dyDescent="0.4">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9">
        <f t="shared" si="174"/>
        <v>0</v>
      </c>
      <c r="P1879">
        <f t="shared" si="175"/>
        <v>0</v>
      </c>
      <c r="Q1879" t="str">
        <f t="shared" si="176"/>
        <v>games</v>
      </c>
      <c r="R1879" t="str">
        <f t="shared" si="179"/>
        <v>mobile games</v>
      </c>
      <c r="S1879" s="10">
        <f t="shared" si="177"/>
        <v>42035.029224537036</v>
      </c>
      <c r="T1879" s="10">
        <f t="shared" si="178"/>
        <v>42064.029224537036</v>
      </c>
    </row>
    <row r="1880" spans="1:20" ht="58.3" x14ac:dyDescent="0.4">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9">
        <f t="shared" si="174"/>
        <v>0</v>
      </c>
      <c r="P1880">
        <f t="shared" si="175"/>
        <v>0</v>
      </c>
      <c r="Q1880" t="str">
        <f t="shared" si="176"/>
        <v>games</v>
      </c>
      <c r="R1880" t="str">
        <f t="shared" si="179"/>
        <v>mobile games</v>
      </c>
      <c r="S1880" s="10">
        <f t="shared" si="177"/>
        <v>41773.008738425924</v>
      </c>
      <c r="T1880" s="10">
        <f t="shared" si="178"/>
        <v>41803.008738425924</v>
      </c>
    </row>
    <row r="1881" spans="1:20" ht="43.75" x14ac:dyDescent="0.4">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9">
        <f t="shared" si="174"/>
        <v>1.1999999999999999E-3</v>
      </c>
      <c r="P1881">
        <f t="shared" si="175"/>
        <v>3</v>
      </c>
      <c r="Q1881" t="str">
        <f t="shared" si="176"/>
        <v>games</v>
      </c>
      <c r="R1881" t="str">
        <f t="shared" si="179"/>
        <v>mobile games</v>
      </c>
      <c r="S1881" s="10">
        <f t="shared" si="177"/>
        <v>42413.649641203709</v>
      </c>
      <c r="T1881" s="10">
        <f t="shared" si="178"/>
        <v>42443.607974537037</v>
      </c>
    </row>
    <row r="1882" spans="1:20" ht="29.15" x14ac:dyDescent="0.4">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9">
        <f t="shared" si="174"/>
        <v>0.20080000000000001</v>
      </c>
      <c r="P1882">
        <f t="shared" si="175"/>
        <v>41.833333333333336</v>
      </c>
      <c r="Q1882" t="str">
        <f t="shared" si="176"/>
        <v>games</v>
      </c>
      <c r="R1882" t="str">
        <f t="shared" si="179"/>
        <v>mobile games</v>
      </c>
      <c r="S1882" s="10">
        <f t="shared" si="177"/>
        <v>42430.566898148143</v>
      </c>
      <c r="T1882" s="10">
        <f t="shared" si="178"/>
        <v>42459.525231481486</v>
      </c>
    </row>
    <row r="1883" spans="1:20" ht="43.75" x14ac:dyDescent="0.4">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9">
        <f t="shared" si="174"/>
        <v>1.726845</v>
      </c>
      <c r="P1883">
        <f t="shared" si="175"/>
        <v>49.338428571428572</v>
      </c>
      <c r="Q1883" t="str">
        <f t="shared" si="176"/>
        <v>music</v>
      </c>
      <c r="R1883" t="str">
        <f t="shared" si="179"/>
        <v>indie rock</v>
      </c>
      <c r="S1883" s="10">
        <f t="shared" si="177"/>
        <v>42043.152650462958</v>
      </c>
      <c r="T1883" s="10">
        <f t="shared" si="178"/>
        <v>42073.110983796301</v>
      </c>
    </row>
    <row r="1884" spans="1:20" ht="58.3" x14ac:dyDescent="0.4">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9">
        <f t="shared" si="174"/>
        <v>1.008955223880597</v>
      </c>
      <c r="P1884">
        <f t="shared" si="175"/>
        <v>41.728395061728392</v>
      </c>
      <c r="Q1884" t="str">
        <f t="shared" si="176"/>
        <v>music</v>
      </c>
      <c r="R1884" t="str">
        <f t="shared" si="179"/>
        <v>indie rock</v>
      </c>
      <c r="S1884" s="10">
        <f t="shared" si="177"/>
        <v>41067.949212962965</v>
      </c>
      <c r="T1884" s="10">
        <f t="shared" si="178"/>
        <v>41100.991666666669</v>
      </c>
    </row>
    <row r="1885" spans="1:20" ht="43.75" x14ac:dyDescent="0.4">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9">
        <f t="shared" si="174"/>
        <v>1.0480480480480481</v>
      </c>
      <c r="P1885">
        <f t="shared" si="175"/>
        <v>32.71875</v>
      </c>
      <c r="Q1885" t="str">
        <f t="shared" si="176"/>
        <v>music</v>
      </c>
      <c r="R1885" t="str">
        <f t="shared" si="179"/>
        <v>indie rock</v>
      </c>
      <c r="S1885" s="10">
        <f t="shared" si="177"/>
        <v>40977.948009259257</v>
      </c>
      <c r="T1885" s="10">
        <f t="shared" si="178"/>
        <v>41007.906342592592</v>
      </c>
    </row>
    <row r="1886" spans="1:20" ht="43.75" x14ac:dyDescent="0.4">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9">
        <f t="shared" si="174"/>
        <v>1.351</v>
      </c>
      <c r="P1886">
        <f t="shared" si="175"/>
        <v>51.96153846153846</v>
      </c>
      <c r="Q1886" t="str">
        <f t="shared" si="176"/>
        <v>music</v>
      </c>
      <c r="R1886" t="str">
        <f t="shared" si="179"/>
        <v>indie rock</v>
      </c>
      <c r="S1886" s="10">
        <f t="shared" si="177"/>
        <v>41205.198321759257</v>
      </c>
      <c r="T1886" s="10">
        <f t="shared" si="178"/>
        <v>41240.5</v>
      </c>
    </row>
    <row r="1887" spans="1:20" ht="43.75" x14ac:dyDescent="0.4">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9">
        <f t="shared" si="174"/>
        <v>1.1632786885245903</v>
      </c>
      <c r="P1887">
        <f t="shared" si="175"/>
        <v>50.685714285714283</v>
      </c>
      <c r="Q1887" t="str">
        <f t="shared" si="176"/>
        <v>music</v>
      </c>
      <c r="R1887" t="str">
        <f t="shared" si="179"/>
        <v>indie rock</v>
      </c>
      <c r="S1887" s="10">
        <f t="shared" si="177"/>
        <v>41099.093865740739</v>
      </c>
      <c r="T1887" s="10">
        <f t="shared" si="178"/>
        <v>41131.916666666664</v>
      </c>
    </row>
    <row r="1888" spans="1:20" ht="43.75" x14ac:dyDescent="0.4">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9">
        <f t="shared" si="174"/>
        <v>1.0208333333333333</v>
      </c>
      <c r="P1888">
        <f t="shared" si="175"/>
        <v>42.241379310344826</v>
      </c>
      <c r="Q1888" t="str">
        <f t="shared" si="176"/>
        <v>music</v>
      </c>
      <c r="R1888" t="str">
        <f t="shared" si="179"/>
        <v>indie rock</v>
      </c>
      <c r="S1888" s="10">
        <f t="shared" si="177"/>
        <v>41925.906689814816</v>
      </c>
      <c r="T1888" s="10">
        <f t="shared" si="178"/>
        <v>41955.94835648148</v>
      </c>
    </row>
    <row r="1889" spans="1:20" ht="43.75" x14ac:dyDescent="0.4">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9">
        <f t="shared" si="174"/>
        <v>1.1116666666666666</v>
      </c>
      <c r="P1889">
        <f t="shared" si="175"/>
        <v>416.875</v>
      </c>
      <c r="Q1889" t="str">
        <f t="shared" si="176"/>
        <v>music</v>
      </c>
      <c r="R1889" t="str">
        <f t="shared" si="179"/>
        <v>indie rock</v>
      </c>
      <c r="S1889" s="10">
        <f t="shared" si="177"/>
        <v>42323.800138888888</v>
      </c>
      <c r="T1889" s="10">
        <f t="shared" si="178"/>
        <v>42341.895833333328</v>
      </c>
    </row>
    <row r="1890" spans="1:20" ht="58.3" x14ac:dyDescent="0.4">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9">
        <f t="shared" si="174"/>
        <v>1.6608000000000001</v>
      </c>
      <c r="P1890">
        <f t="shared" si="175"/>
        <v>46.651685393258425</v>
      </c>
      <c r="Q1890" t="str">
        <f t="shared" si="176"/>
        <v>music</v>
      </c>
      <c r="R1890" t="str">
        <f t="shared" si="179"/>
        <v>indie rock</v>
      </c>
      <c r="S1890" s="10">
        <f t="shared" si="177"/>
        <v>40299.239953703705</v>
      </c>
      <c r="T1890" s="10">
        <f t="shared" si="178"/>
        <v>40330.207638888889</v>
      </c>
    </row>
    <row r="1891" spans="1:20" ht="43.75" x14ac:dyDescent="0.4">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9">
        <f t="shared" si="174"/>
        <v>1.0660000000000001</v>
      </c>
      <c r="P1891">
        <f t="shared" si="175"/>
        <v>48.454545454545453</v>
      </c>
      <c r="Q1891" t="str">
        <f t="shared" si="176"/>
        <v>music</v>
      </c>
      <c r="R1891" t="str">
        <f t="shared" si="179"/>
        <v>indie rock</v>
      </c>
      <c r="S1891" s="10">
        <f t="shared" si="177"/>
        <v>41299.793356481481</v>
      </c>
      <c r="T1891" s="10">
        <f t="shared" si="178"/>
        <v>41344.751689814817</v>
      </c>
    </row>
    <row r="1892" spans="1:20" ht="43.75" x14ac:dyDescent="0.4">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9">
        <f t="shared" si="174"/>
        <v>1.4458441666666668</v>
      </c>
      <c r="P1892">
        <f t="shared" si="175"/>
        <v>70.5289837398374</v>
      </c>
      <c r="Q1892" t="str">
        <f t="shared" si="176"/>
        <v>music</v>
      </c>
      <c r="R1892" t="str">
        <f t="shared" si="179"/>
        <v>indie rock</v>
      </c>
      <c r="S1892" s="10">
        <f t="shared" si="177"/>
        <v>41228.786203703705</v>
      </c>
      <c r="T1892" s="10">
        <f t="shared" si="178"/>
        <v>41258.786203703705</v>
      </c>
    </row>
    <row r="1893" spans="1:20" ht="58.3" x14ac:dyDescent="0.4">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9">
        <f t="shared" si="174"/>
        <v>1.0555000000000001</v>
      </c>
      <c r="P1893">
        <f t="shared" si="175"/>
        <v>87.958333333333329</v>
      </c>
      <c r="Q1893" t="str">
        <f t="shared" si="176"/>
        <v>music</v>
      </c>
      <c r="R1893" t="str">
        <f t="shared" si="179"/>
        <v>indie rock</v>
      </c>
      <c r="S1893" s="10">
        <f t="shared" si="177"/>
        <v>40335.798078703701</v>
      </c>
      <c r="T1893" s="10">
        <f t="shared" si="178"/>
        <v>40381.25</v>
      </c>
    </row>
    <row r="1894" spans="1:20" ht="43.75" x14ac:dyDescent="0.4">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9">
        <f t="shared" si="174"/>
        <v>1.3660000000000001</v>
      </c>
      <c r="P1894">
        <f t="shared" si="175"/>
        <v>26.26923076923077</v>
      </c>
      <c r="Q1894" t="str">
        <f t="shared" si="176"/>
        <v>music</v>
      </c>
      <c r="R1894" t="str">
        <f t="shared" si="179"/>
        <v>indie rock</v>
      </c>
      <c r="S1894" s="10">
        <f t="shared" si="177"/>
        <v>40671.637511574074</v>
      </c>
      <c r="T1894" s="10">
        <f t="shared" si="178"/>
        <v>40701.637511574074</v>
      </c>
    </row>
    <row r="1895" spans="1:20" ht="43.75" x14ac:dyDescent="0.4">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9">
        <f t="shared" si="174"/>
        <v>1.04</v>
      </c>
      <c r="P1895">
        <f t="shared" si="175"/>
        <v>57.777777777777779</v>
      </c>
      <c r="Q1895" t="str">
        <f t="shared" si="176"/>
        <v>music</v>
      </c>
      <c r="R1895" t="str">
        <f t="shared" si="179"/>
        <v>indie rock</v>
      </c>
      <c r="S1895" s="10">
        <f t="shared" si="177"/>
        <v>40632.94195601852</v>
      </c>
      <c r="T1895" s="10">
        <f t="shared" si="178"/>
        <v>40649.165972222225</v>
      </c>
    </row>
    <row r="1896" spans="1:20" ht="29.15" x14ac:dyDescent="0.4">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9">
        <f t="shared" si="174"/>
        <v>1.145</v>
      </c>
      <c r="P1896">
        <f t="shared" si="175"/>
        <v>57.25</v>
      </c>
      <c r="Q1896" t="str">
        <f t="shared" si="176"/>
        <v>music</v>
      </c>
      <c r="R1896" t="str">
        <f t="shared" si="179"/>
        <v>indie rock</v>
      </c>
      <c r="S1896" s="10">
        <f t="shared" si="177"/>
        <v>40920.904895833337</v>
      </c>
      <c r="T1896" s="10">
        <f t="shared" si="178"/>
        <v>40951.904895833337</v>
      </c>
    </row>
    <row r="1897" spans="1:20" ht="58.3" x14ac:dyDescent="0.4">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9">
        <f t="shared" si="174"/>
        <v>1.0171957671957672</v>
      </c>
      <c r="P1897">
        <f t="shared" si="175"/>
        <v>196.34042553191489</v>
      </c>
      <c r="Q1897" t="str">
        <f t="shared" si="176"/>
        <v>music</v>
      </c>
      <c r="R1897" t="str">
        <f t="shared" si="179"/>
        <v>indie rock</v>
      </c>
      <c r="S1897" s="10">
        <f t="shared" si="177"/>
        <v>42267.746782407412</v>
      </c>
      <c r="T1897" s="10">
        <f t="shared" si="178"/>
        <v>42297.746782407412</v>
      </c>
    </row>
    <row r="1898" spans="1:20" ht="43.75" x14ac:dyDescent="0.4">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9">
        <f t="shared" si="174"/>
        <v>1.2394678492239468</v>
      </c>
      <c r="P1898">
        <f t="shared" si="175"/>
        <v>43</v>
      </c>
      <c r="Q1898" t="str">
        <f t="shared" si="176"/>
        <v>music</v>
      </c>
      <c r="R1898" t="str">
        <f t="shared" si="179"/>
        <v>indie rock</v>
      </c>
      <c r="S1898" s="10">
        <f t="shared" si="177"/>
        <v>40981.710243055553</v>
      </c>
      <c r="T1898" s="10">
        <f t="shared" si="178"/>
        <v>41011.710243055553</v>
      </c>
    </row>
    <row r="1899" spans="1:20" ht="43.75" x14ac:dyDescent="0.4">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9">
        <f t="shared" si="174"/>
        <v>1.0245669291338582</v>
      </c>
      <c r="P1899">
        <f t="shared" si="175"/>
        <v>35.551912568306008</v>
      </c>
      <c r="Q1899" t="str">
        <f t="shared" si="176"/>
        <v>music</v>
      </c>
      <c r="R1899" t="str">
        <f t="shared" si="179"/>
        <v>indie rock</v>
      </c>
      <c r="S1899" s="10">
        <f t="shared" si="177"/>
        <v>41680.583402777782</v>
      </c>
      <c r="T1899" s="10">
        <f t="shared" si="178"/>
        <v>41702.875</v>
      </c>
    </row>
    <row r="1900" spans="1:20" ht="43.75" x14ac:dyDescent="0.4">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9">
        <f t="shared" si="174"/>
        <v>1.4450000000000001</v>
      </c>
      <c r="P1900">
        <f t="shared" si="175"/>
        <v>68.80952380952381</v>
      </c>
      <c r="Q1900" t="str">
        <f t="shared" si="176"/>
        <v>music</v>
      </c>
      <c r="R1900" t="str">
        <f t="shared" si="179"/>
        <v>indie rock</v>
      </c>
      <c r="S1900" s="10">
        <f t="shared" si="177"/>
        <v>42366.192974537036</v>
      </c>
      <c r="T1900" s="10">
        <f t="shared" si="178"/>
        <v>42401.75</v>
      </c>
    </row>
    <row r="1901" spans="1:20" ht="43.75" x14ac:dyDescent="0.4">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9">
        <f t="shared" si="174"/>
        <v>1.3333333333333333</v>
      </c>
      <c r="P1901">
        <f t="shared" si="175"/>
        <v>28.571428571428573</v>
      </c>
      <c r="Q1901" t="str">
        <f t="shared" si="176"/>
        <v>music</v>
      </c>
      <c r="R1901" t="str">
        <f t="shared" si="179"/>
        <v>indie rock</v>
      </c>
      <c r="S1901" s="10">
        <f t="shared" si="177"/>
        <v>42058.941736111112</v>
      </c>
      <c r="T1901" s="10">
        <f t="shared" si="178"/>
        <v>42088.90006944444</v>
      </c>
    </row>
    <row r="1902" spans="1:20" ht="43.75" x14ac:dyDescent="0.4">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9">
        <f t="shared" si="174"/>
        <v>1.0936440000000001</v>
      </c>
      <c r="P1902">
        <f t="shared" si="175"/>
        <v>50.631666666666668</v>
      </c>
      <c r="Q1902" t="str">
        <f t="shared" si="176"/>
        <v>music</v>
      </c>
      <c r="R1902" t="str">
        <f t="shared" si="179"/>
        <v>indie rock</v>
      </c>
      <c r="S1902" s="10">
        <f t="shared" si="177"/>
        <v>41160.871886574074</v>
      </c>
      <c r="T1902" s="10">
        <f t="shared" si="178"/>
        <v>41188.415972222225</v>
      </c>
    </row>
    <row r="1903" spans="1:20" ht="43.75" x14ac:dyDescent="0.4">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9">
        <f t="shared" si="174"/>
        <v>2.696969696969697E-2</v>
      </c>
      <c r="P1903">
        <f t="shared" si="175"/>
        <v>106.8</v>
      </c>
      <c r="Q1903" t="str">
        <f t="shared" si="176"/>
        <v>technology</v>
      </c>
      <c r="R1903" t="str">
        <f t="shared" si="179"/>
        <v>gadgets</v>
      </c>
      <c r="S1903" s="10">
        <f t="shared" si="177"/>
        <v>42116.54315972222</v>
      </c>
      <c r="T1903" s="10">
        <f t="shared" si="178"/>
        <v>42146.541666666672</v>
      </c>
    </row>
    <row r="1904" spans="1:20" ht="43.75" x14ac:dyDescent="0.4">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9">
        <f t="shared" si="174"/>
        <v>1.2E-2</v>
      </c>
      <c r="P1904">
        <f t="shared" si="175"/>
        <v>4</v>
      </c>
      <c r="Q1904" t="str">
        <f t="shared" si="176"/>
        <v>technology</v>
      </c>
      <c r="R1904" t="str">
        <f t="shared" si="179"/>
        <v>gadgets</v>
      </c>
      <c r="S1904" s="10">
        <f t="shared" si="177"/>
        <v>42037.789895833332</v>
      </c>
      <c r="T1904" s="10">
        <f t="shared" si="178"/>
        <v>42067.789895833332</v>
      </c>
    </row>
    <row r="1905" spans="1:20" ht="43.75" x14ac:dyDescent="0.4">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9">
        <f t="shared" si="174"/>
        <v>0.46600000000000003</v>
      </c>
      <c r="P1905">
        <f t="shared" si="175"/>
        <v>34.097560975609753</v>
      </c>
      <c r="Q1905" t="str">
        <f t="shared" si="176"/>
        <v>technology</v>
      </c>
      <c r="R1905" t="str">
        <f t="shared" si="179"/>
        <v>gadgets</v>
      </c>
      <c r="S1905" s="10">
        <f t="shared" si="177"/>
        <v>42702.770729166667</v>
      </c>
      <c r="T1905" s="10">
        <f t="shared" si="178"/>
        <v>42762.770729166667</v>
      </c>
    </row>
    <row r="1906" spans="1:20" ht="43.75" x14ac:dyDescent="0.4">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9">
        <f t="shared" si="174"/>
        <v>1E-3</v>
      </c>
      <c r="P1906">
        <f t="shared" si="175"/>
        <v>25</v>
      </c>
      <c r="Q1906" t="str">
        <f t="shared" si="176"/>
        <v>technology</v>
      </c>
      <c r="R1906" t="str">
        <f t="shared" si="179"/>
        <v>gadgets</v>
      </c>
      <c r="S1906" s="10">
        <f t="shared" si="177"/>
        <v>42326.685428240744</v>
      </c>
      <c r="T1906" s="10">
        <f t="shared" si="178"/>
        <v>42371.685428240744</v>
      </c>
    </row>
    <row r="1907" spans="1:20" ht="58.3" x14ac:dyDescent="0.4">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9">
        <f t="shared" si="174"/>
        <v>1.6800000000000001E-3</v>
      </c>
      <c r="P1907">
        <f t="shared" si="175"/>
        <v>10.5</v>
      </c>
      <c r="Q1907" t="str">
        <f t="shared" si="176"/>
        <v>technology</v>
      </c>
      <c r="R1907" t="str">
        <f t="shared" si="179"/>
        <v>gadgets</v>
      </c>
      <c r="S1907" s="10">
        <f t="shared" si="177"/>
        <v>41859.925856481481</v>
      </c>
      <c r="T1907" s="10">
        <f t="shared" si="178"/>
        <v>41889.925856481481</v>
      </c>
    </row>
    <row r="1908" spans="1:20" ht="43.75" x14ac:dyDescent="0.4">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9">
        <f t="shared" si="174"/>
        <v>0.42759999999999998</v>
      </c>
      <c r="P1908">
        <f t="shared" si="175"/>
        <v>215.95959595959596</v>
      </c>
      <c r="Q1908" t="str">
        <f t="shared" si="176"/>
        <v>technology</v>
      </c>
      <c r="R1908" t="str">
        <f t="shared" si="179"/>
        <v>gadgets</v>
      </c>
      <c r="S1908" s="10">
        <f t="shared" si="177"/>
        <v>42514.671099537038</v>
      </c>
      <c r="T1908" s="10">
        <f t="shared" si="178"/>
        <v>42544.671099537038</v>
      </c>
    </row>
    <row r="1909" spans="1:20" ht="43.75" x14ac:dyDescent="0.4">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9">
        <f t="shared" si="174"/>
        <v>2.8333333333333335E-3</v>
      </c>
      <c r="P1909">
        <f t="shared" si="175"/>
        <v>21.25</v>
      </c>
      <c r="Q1909" t="str">
        <f t="shared" si="176"/>
        <v>technology</v>
      </c>
      <c r="R1909" t="str">
        <f t="shared" si="179"/>
        <v>gadgets</v>
      </c>
      <c r="S1909" s="10">
        <f t="shared" si="177"/>
        <v>41767.587094907409</v>
      </c>
      <c r="T1909" s="10">
        <f t="shared" si="178"/>
        <v>41782.587094907409</v>
      </c>
    </row>
    <row r="1910" spans="1:20" ht="43.75" x14ac:dyDescent="0.4">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9">
        <f t="shared" si="174"/>
        <v>1.7319999999999999E-2</v>
      </c>
      <c r="P1910">
        <f t="shared" si="175"/>
        <v>108.25</v>
      </c>
      <c r="Q1910" t="str">
        <f t="shared" si="176"/>
        <v>technology</v>
      </c>
      <c r="R1910" t="str">
        <f t="shared" si="179"/>
        <v>gadgets</v>
      </c>
      <c r="S1910" s="10">
        <f t="shared" si="177"/>
        <v>42703.917824074073</v>
      </c>
      <c r="T1910" s="10">
        <f t="shared" si="178"/>
        <v>42733.917824074073</v>
      </c>
    </row>
    <row r="1911" spans="1:20" ht="43.75" x14ac:dyDescent="0.4">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9">
        <f t="shared" si="174"/>
        <v>0.14111428571428572</v>
      </c>
      <c r="P1911">
        <f t="shared" si="175"/>
        <v>129.97368421052633</v>
      </c>
      <c r="Q1911" t="str">
        <f t="shared" si="176"/>
        <v>technology</v>
      </c>
      <c r="R1911" t="str">
        <f t="shared" si="179"/>
        <v>gadgets</v>
      </c>
      <c r="S1911" s="10">
        <f t="shared" si="177"/>
        <v>41905.429155092592</v>
      </c>
      <c r="T1911" s="10">
        <f t="shared" si="178"/>
        <v>41935.429155092592</v>
      </c>
    </row>
    <row r="1912" spans="1:20" ht="43.75" x14ac:dyDescent="0.4">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9">
        <f t="shared" si="174"/>
        <v>0.39395294117647056</v>
      </c>
      <c r="P1912">
        <f t="shared" si="175"/>
        <v>117.49473684210527</v>
      </c>
      <c r="Q1912" t="str">
        <f t="shared" si="176"/>
        <v>technology</v>
      </c>
      <c r="R1912" t="str">
        <f t="shared" si="179"/>
        <v>gadgets</v>
      </c>
      <c r="S1912" s="10">
        <f t="shared" si="177"/>
        <v>42264.963159722218</v>
      </c>
      <c r="T1912" s="10">
        <f t="shared" si="178"/>
        <v>42308.947916666672</v>
      </c>
    </row>
    <row r="1913" spans="1:20" ht="58.3" x14ac:dyDescent="0.4">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9">
        <f t="shared" si="174"/>
        <v>2.3529411764705883E-4</v>
      </c>
      <c r="P1913">
        <f t="shared" si="175"/>
        <v>10</v>
      </c>
      <c r="Q1913" t="str">
        <f t="shared" si="176"/>
        <v>technology</v>
      </c>
      <c r="R1913" t="str">
        <f t="shared" si="179"/>
        <v>gadgets</v>
      </c>
      <c r="S1913" s="10">
        <f t="shared" si="177"/>
        <v>41830.033958333333</v>
      </c>
      <c r="T1913" s="10">
        <f t="shared" si="178"/>
        <v>41860.033958333333</v>
      </c>
    </row>
    <row r="1914" spans="1:20" ht="43.75" x14ac:dyDescent="0.4">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9">
        <f t="shared" si="174"/>
        <v>0.59299999999999997</v>
      </c>
      <c r="P1914">
        <f t="shared" si="175"/>
        <v>70.595238095238102</v>
      </c>
      <c r="Q1914" t="str">
        <f t="shared" si="176"/>
        <v>technology</v>
      </c>
      <c r="R1914" t="str">
        <f t="shared" si="179"/>
        <v>gadgets</v>
      </c>
      <c r="S1914" s="10">
        <f t="shared" si="177"/>
        <v>42129.226388888885</v>
      </c>
      <c r="T1914" s="10">
        <f t="shared" si="178"/>
        <v>42159.226388888885</v>
      </c>
    </row>
    <row r="1915" spans="1:20" ht="29.15" x14ac:dyDescent="0.4">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9">
        <f t="shared" si="174"/>
        <v>1.3270833333333334E-2</v>
      </c>
      <c r="P1915">
        <f t="shared" si="175"/>
        <v>24.5</v>
      </c>
      <c r="Q1915" t="str">
        <f t="shared" si="176"/>
        <v>technology</v>
      </c>
      <c r="R1915" t="str">
        <f t="shared" si="179"/>
        <v>gadgets</v>
      </c>
      <c r="S1915" s="10">
        <f t="shared" si="177"/>
        <v>41890.511319444442</v>
      </c>
      <c r="T1915" s="10">
        <f t="shared" si="178"/>
        <v>41920.511319444442</v>
      </c>
    </row>
    <row r="1916" spans="1:20" ht="43.75" x14ac:dyDescent="0.4">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9">
        <f t="shared" si="174"/>
        <v>9.0090090090090086E-2</v>
      </c>
      <c r="P1916">
        <f t="shared" si="175"/>
        <v>30</v>
      </c>
      <c r="Q1916" t="str">
        <f t="shared" si="176"/>
        <v>technology</v>
      </c>
      <c r="R1916" t="str">
        <f t="shared" si="179"/>
        <v>gadgets</v>
      </c>
      <c r="S1916" s="10">
        <f t="shared" si="177"/>
        <v>41929.174456018518</v>
      </c>
      <c r="T1916" s="10">
        <f t="shared" si="178"/>
        <v>41944.165972222225</v>
      </c>
    </row>
    <row r="1917" spans="1:20" ht="43.75" x14ac:dyDescent="0.4">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9">
        <f t="shared" si="174"/>
        <v>1.6E-2</v>
      </c>
      <c r="P1917">
        <f t="shared" si="175"/>
        <v>2</v>
      </c>
      <c r="Q1917" t="str">
        <f t="shared" si="176"/>
        <v>technology</v>
      </c>
      <c r="R1917" t="str">
        <f t="shared" si="179"/>
        <v>gadgets</v>
      </c>
      <c r="S1917" s="10">
        <f t="shared" si="177"/>
        <v>41864.04886574074</v>
      </c>
      <c r="T1917" s="10">
        <f t="shared" si="178"/>
        <v>41884.04886574074</v>
      </c>
    </row>
    <row r="1918" spans="1:20" ht="29.15" x14ac:dyDescent="0.4">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9">
        <f t="shared" si="174"/>
        <v>5.1000000000000004E-3</v>
      </c>
      <c r="P1918">
        <f t="shared" si="175"/>
        <v>17</v>
      </c>
      <c r="Q1918" t="str">
        <f t="shared" si="176"/>
        <v>technology</v>
      </c>
      <c r="R1918" t="str">
        <f t="shared" si="179"/>
        <v>gadgets</v>
      </c>
      <c r="S1918" s="10">
        <f t="shared" si="177"/>
        <v>42656.717303240745</v>
      </c>
      <c r="T1918" s="10">
        <f t="shared" si="178"/>
        <v>42681.758969907409</v>
      </c>
    </row>
    <row r="1919" spans="1:20" ht="29.15" x14ac:dyDescent="0.4">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9">
        <f t="shared" si="174"/>
        <v>0.52570512820512816</v>
      </c>
      <c r="P1919">
        <f t="shared" si="175"/>
        <v>2928.9285714285716</v>
      </c>
      <c r="Q1919" t="str">
        <f t="shared" si="176"/>
        <v>technology</v>
      </c>
      <c r="R1919" t="str">
        <f t="shared" si="179"/>
        <v>gadgets</v>
      </c>
      <c r="S1919" s="10">
        <f t="shared" si="177"/>
        <v>42746.270057870366</v>
      </c>
      <c r="T1919" s="10">
        <f t="shared" si="178"/>
        <v>42776.270057870366</v>
      </c>
    </row>
    <row r="1920" spans="1:20" ht="43.75" x14ac:dyDescent="0.4">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9">
        <f t="shared" si="174"/>
        <v>1.04E-2</v>
      </c>
      <c r="P1920">
        <f t="shared" si="175"/>
        <v>28.888888888888889</v>
      </c>
      <c r="Q1920" t="str">
        <f t="shared" si="176"/>
        <v>technology</v>
      </c>
      <c r="R1920" t="str">
        <f t="shared" si="179"/>
        <v>gadgets</v>
      </c>
      <c r="S1920" s="10">
        <f t="shared" si="177"/>
        <v>41828.789942129632</v>
      </c>
      <c r="T1920" s="10">
        <f t="shared" si="178"/>
        <v>41863.789942129632</v>
      </c>
    </row>
    <row r="1921" spans="1:20" ht="43.75" x14ac:dyDescent="0.4">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9">
        <f t="shared" si="174"/>
        <v>0.47399999999999998</v>
      </c>
      <c r="P1921">
        <f t="shared" si="175"/>
        <v>29.625</v>
      </c>
      <c r="Q1921" t="str">
        <f t="shared" si="176"/>
        <v>technology</v>
      </c>
      <c r="R1921" t="str">
        <f t="shared" si="179"/>
        <v>gadgets</v>
      </c>
      <c r="S1921" s="10">
        <f t="shared" si="177"/>
        <v>42113.875567129624</v>
      </c>
      <c r="T1921" s="10">
        <f t="shared" si="178"/>
        <v>42143.875567129624</v>
      </c>
    </row>
    <row r="1922" spans="1:20" ht="43.75" x14ac:dyDescent="0.4">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9">
        <f t="shared" ref="O1922:O1985" si="180">E1922/D1922</f>
        <v>0.43030000000000002</v>
      </c>
      <c r="P1922">
        <f t="shared" ref="P1922:P1985" si="181">IFERROR(E1922/L1922,0)</f>
        <v>40.980952380952381</v>
      </c>
      <c r="Q1922" t="str">
        <f t="shared" ref="Q1922:Q1985" si="182">LEFT(N1922, FIND("/",N1922) - 1)</f>
        <v>technology</v>
      </c>
      <c r="R1922" t="str">
        <f t="shared" si="179"/>
        <v>gadgets</v>
      </c>
      <c r="S1922" s="10">
        <f t="shared" ref="S1922:S1985" si="183">(((J1922/60)/60)/24) + DATE(1970,1,1)</f>
        <v>42270.875706018516</v>
      </c>
      <c r="T1922" s="10">
        <f t="shared" ref="T1922:T1985" si="184">(((I1922/60)/60)/24) + DATE(1970,1,1)</f>
        <v>42298.958333333328</v>
      </c>
    </row>
    <row r="1923" spans="1:20" ht="29.15" x14ac:dyDescent="0.4">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9">
        <f t="shared" si="180"/>
        <v>1.3680000000000001</v>
      </c>
      <c r="P1923">
        <f t="shared" si="181"/>
        <v>54</v>
      </c>
      <c r="Q1923" t="str">
        <f t="shared" si="182"/>
        <v>music</v>
      </c>
      <c r="R1923" t="str">
        <f t="shared" ref="R1923:R1986" si="185">RIGHT(N1923, LEN(N1923) - FIND("/",N1923))</f>
        <v>indie rock</v>
      </c>
      <c r="S1923" s="10">
        <f t="shared" si="183"/>
        <v>41074.221562500003</v>
      </c>
      <c r="T1923" s="10">
        <f t="shared" si="184"/>
        <v>41104.221562500003</v>
      </c>
    </row>
    <row r="1924" spans="1:20" ht="43.75" x14ac:dyDescent="0.4">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9">
        <f t="shared" si="180"/>
        <v>1.1555</v>
      </c>
      <c r="P1924">
        <f t="shared" si="181"/>
        <v>36.109375</v>
      </c>
      <c r="Q1924" t="str">
        <f t="shared" si="182"/>
        <v>music</v>
      </c>
      <c r="R1924" t="str">
        <f t="shared" si="185"/>
        <v>indie rock</v>
      </c>
      <c r="S1924" s="10">
        <f t="shared" si="183"/>
        <v>41590.255868055552</v>
      </c>
      <c r="T1924" s="10">
        <f t="shared" si="184"/>
        <v>41620.255868055552</v>
      </c>
    </row>
    <row r="1925" spans="1:20" ht="43.75" x14ac:dyDescent="0.4">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9">
        <f t="shared" si="180"/>
        <v>2.4079999999999999</v>
      </c>
      <c r="P1925">
        <f t="shared" si="181"/>
        <v>23.153846153846153</v>
      </c>
      <c r="Q1925" t="str">
        <f t="shared" si="182"/>
        <v>music</v>
      </c>
      <c r="R1925" t="str">
        <f t="shared" si="185"/>
        <v>indie rock</v>
      </c>
      <c r="S1925" s="10">
        <f t="shared" si="183"/>
        <v>40772.848749999997</v>
      </c>
      <c r="T1925" s="10">
        <f t="shared" si="184"/>
        <v>40813.207638888889</v>
      </c>
    </row>
    <row r="1926" spans="1:20" ht="58.3" x14ac:dyDescent="0.4">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9">
        <f t="shared" si="180"/>
        <v>1.1439999999999999</v>
      </c>
      <c r="P1926">
        <f t="shared" si="181"/>
        <v>104</v>
      </c>
      <c r="Q1926" t="str">
        <f t="shared" si="182"/>
        <v>music</v>
      </c>
      <c r="R1926" t="str">
        <f t="shared" si="185"/>
        <v>indie rock</v>
      </c>
      <c r="S1926" s="10">
        <f t="shared" si="183"/>
        <v>41626.761053240742</v>
      </c>
      <c r="T1926" s="10">
        <f t="shared" si="184"/>
        <v>41654.814583333333</v>
      </c>
    </row>
    <row r="1927" spans="1:20" ht="43.75" x14ac:dyDescent="0.4">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9">
        <f t="shared" si="180"/>
        <v>1.1033333333333333</v>
      </c>
      <c r="P1927">
        <f t="shared" si="181"/>
        <v>31.826923076923077</v>
      </c>
      <c r="Q1927" t="str">
        <f t="shared" si="182"/>
        <v>music</v>
      </c>
      <c r="R1927" t="str">
        <f t="shared" si="185"/>
        <v>indie rock</v>
      </c>
      <c r="S1927" s="10">
        <f t="shared" si="183"/>
        <v>41535.90148148148</v>
      </c>
      <c r="T1927" s="10">
        <f t="shared" si="184"/>
        <v>41558</v>
      </c>
    </row>
    <row r="1928" spans="1:20" ht="58.3" x14ac:dyDescent="0.4">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9">
        <f t="shared" si="180"/>
        <v>1.9537933333333333</v>
      </c>
      <c r="P1928">
        <f t="shared" si="181"/>
        <v>27.3896261682243</v>
      </c>
      <c r="Q1928" t="str">
        <f t="shared" si="182"/>
        <v>music</v>
      </c>
      <c r="R1928" t="str">
        <f t="shared" si="185"/>
        <v>indie rock</v>
      </c>
      <c r="S1928" s="10">
        <f t="shared" si="183"/>
        <v>40456.954351851848</v>
      </c>
      <c r="T1928" s="10">
        <f t="shared" si="184"/>
        <v>40484.018055555556</v>
      </c>
    </row>
    <row r="1929" spans="1:20" x14ac:dyDescent="0.4">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9">
        <f t="shared" si="180"/>
        <v>1.0333333333333334</v>
      </c>
      <c r="P1929">
        <f t="shared" si="181"/>
        <v>56.363636363636367</v>
      </c>
      <c r="Q1929" t="str">
        <f t="shared" si="182"/>
        <v>music</v>
      </c>
      <c r="R1929" t="str">
        <f t="shared" si="185"/>
        <v>indie rock</v>
      </c>
      <c r="S1929" s="10">
        <f t="shared" si="183"/>
        <v>40960.861562500002</v>
      </c>
      <c r="T1929" s="10">
        <f t="shared" si="184"/>
        <v>40976.207638888889</v>
      </c>
    </row>
    <row r="1930" spans="1:20" ht="29.15" x14ac:dyDescent="0.4">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9">
        <f t="shared" si="180"/>
        <v>1.031372549019608</v>
      </c>
      <c r="P1930">
        <f t="shared" si="181"/>
        <v>77.352941176470594</v>
      </c>
      <c r="Q1930" t="str">
        <f t="shared" si="182"/>
        <v>music</v>
      </c>
      <c r="R1930" t="str">
        <f t="shared" si="185"/>
        <v>indie rock</v>
      </c>
      <c r="S1930" s="10">
        <f t="shared" si="183"/>
        <v>41371.648078703707</v>
      </c>
      <c r="T1930" s="10">
        <f t="shared" si="184"/>
        <v>41401.648078703707</v>
      </c>
    </row>
    <row r="1931" spans="1:20" ht="43.75" x14ac:dyDescent="0.4">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9">
        <f t="shared" si="180"/>
        <v>1.003125</v>
      </c>
      <c r="P1931">
        <f t="shared" si="181"/>
        <v>42.8</v>
      </c>
      <c r="Q1931" t="str">
        <f t="shared" si="182"/>
        <v>music</v>
      </c>
      <c r="R1931" t="str">
        <f t="shared" si="185"/>
        <v>indie rock</v>
      </c>
      <c r="S1931" s="10">
        <f t="shared" si="183"/>
        <v>40687.021597222221</v>
      </c>
      <c r="T1931" s="10">
        <f t="shared" si="184"/>
        <v>40729.021597222221</v>
      </c>
    </row>
    <row r="1932" spans="1:20" ht="29.15" x14ac:dyDescent="0.4">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9">
        <f t="shared" si="180"/>
        <v>1.27</v>
      </c>
      <c r="P1932">
        <f t="shared" si="181"/>
        <v>48.846153846153847</v>
      </c>
      <c r="Q1932" t="str">
        <f t="shared" si="182"/>
        <v>music</v>
      </c>
      <c r="R1932" t="str">
        <f t="shared" si="185"/>
        <v>indie rock</v>
      </c>
      <c r="S1932" s="10">
        <f t="shared" si="183"/>
        <v>41402.558819444443</v>
      </c>
      <c r="T1932" s="10">
        <f t="shared" si="184"/>
        <v>41462.558819444443</v>
      </c>
    </row>
    <row r="1933" spans="1:20" ht="43.75" x14ac:dyDescent="0.4">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9">
        <f t="shared" si="180"/>
        <v>1.20601</v>
      </c>
      <c r="P1933">
        <f t="shared" si="181"/>
        <v>48.240400000000001</v>
      </c>
      <c r="Q1933" t="str">
        <f t="shared" si="182"/>
        <v>music</v>
      </c>
      <c r="R1933" t="str">
        <f t="shared" si="185"/>
        <v>indie rock</v>
      </c>
      <c r="S1933" s="10">
        <f t="shared" si="183"/>
        <v>41037.892465277779</v>
      </c>
      <c r="T1933" s="10">
        <f t="shared" si="184"/>
        <v>41051.145833333336</v>
      </c>
    </row>
    <row r="1934" spans="1:20" ht="58.3" x14ac:dyDescent="0.4">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9">
        <f t="shared" si="180"/>
        <v>1.0699047619047619</v>
      </c>
      <c r="P1934">
        <f t="shared" si="181"/>
        <v>70.212500000000006</v>
      </c>
      <c r="Q1934" t="str">
        <f t="shared" si="182"/>
        <v>music</v>
      </c>
      <c r="R1934" t="str">
        <f t="shared" si="185"/>
        <v>indie rock</v>
      </c>
      <c r="S1934" s="10">
        <f t="shared" si="183"/>
        <v>40911.809872685182</v>
      </c>
      <c r="T1934" s="10">
        <f t="shared" si="184"/>
        <v>40932.809872685182</v>
      </c>
    </row>
    <row r="1935" spans="1:20" ht="43.75" x14ac:dyDescent="0.4">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9">
        <f t="shared" si="180"/>
        <v>1.7243333333333333</v>
      </c>
      <c r="P1935">
        <f t="shared" si="181"/>
        <v>94.054545454545448</v>
      </c>
      <c r="Q1935" t="str">
        <f t="shared" si="182"/>
        <v>music</v>
      </c>
      <c r="R1935" t="str">
        <f t="shared" si="185"/>
        <v>indie rock</v>
      </c>
      <c r="S1935" s="10">
        <f t="shared" si="183"/>
        <v>41879.130868055552</v>
      </c>
      <c r="T1935" s="10">
        <f t="shared" si="184"/>
        <v>41909.130868055552</v>
      </c>
    </row>
    <row r="1936" spans="1:20" ht="43.75" x14ac:dyDescent="0.4">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9">
        <f t="shared" si="180"/>
        <v>1.2362</v>
      </c>
      <c r="P1936">
        <f t="shared" si="181"/>
        <v>80.272727272727266</v>
      </c>
      <c r="Q1936" t="str">
        <f t="shared" si="182"/>
        <v>music</v>
      </c>
      <c r="R1936" t="str">
        <f t="shared" si="185"/>
        <v>indie rock</v>
      </c>
      <c r="S1936" s="10">
        <f t="shared" si="183"/>
        <v>40865.867141203707</v>
      </c>
      <c r="T1936" s="10">
        <f t="shared" si="184"/>
        <v>40902.208333333336</v>
      </c>
    </row>
    <row r="1937" spans="1:20" ht="43.75" x14ac:dyDescent="0.4">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9">
        <f t="shared" si="180"/>
        <v>1.0840000000000001</v>
      </c>
      <c r="P1937">
        <f t="shared" si="181"/>
        <v>54.2</v>
      </c>
      <c r="Q1937" t="str">
        <f t="shared" si="182"/>
        <v>music</v>
      </c>
      <c r="R1937" t="str">
        <f t="shared" si="185"/>
        <v>indie rock</v>
      </c>
      <c r="S1937" s="10">
        <f t="shared" si="183"/>
        <v>41773.932534722226</v>
      </c>
      <c r="T1937" s="10">
        <f t="shared" si="184"/>
        <v>41811.207638888889</v>
      </c>
    </row>
    <row r="1938" spans="1:20" ht="43.75" x14ac:dyDescent="0.4">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9">
        <f t="shared" si="180"/>
        <v>1.1652013333333333</v>
      </c>
      <c r="P1938">
        <f t="shared" si="181"/>
        <v>60.26903448275862</v>
      </c>
      <c r="Q1938" t="str">
        <f t="shared" si="182"/>
        <v>music</v>
      </c>
      <c r="R1938" t="str">
        <f t="shared" si="185"/>
        <v>indie rock</v>
      </c>
      <c r="S1938" s="10">
        <f t="shared" si="183"/>
        <v>40852.889699074076</v>
      </c>
      <c r="T1938" s="10">
        <f t="shared" si="184"/>
        <v>40883.249305555553</v>
      </c>
    </row>
    <row r="1939" spans="1:20" ht="43.75" x14ac:dyDescent="0.4">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9">
        <f t="shared" si="180"/>
        <v>1.8724499999999999</v>
      </c>
      <c r="P1939">
        <f t="shared" si="181"/>
        <v>38.740344827586206</v>
      </c>
      <c r="Q1939" t="str">
        <f t="shared" si="182"/>
        <v>music</v>
      </c>
      <c r="R1939" t="str">
        <f t="shared" si="185"/>
        <v>indie rock</v>
      </c>
      <c r="S1939" s="10">
        <f t="shared" si="183"/>
        <v>41059.118993055556</v>
      </c>
      <c r="T1939" s="10">
        <f t="shared" si="184"/>
        <v>41075.165972222225</v>
      </c>
    </row>
    <row r="1940" spans="1:20" ht="43.75" x14ac:dyDescent="0.4">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9">
        <f t="shared" si="180"/>
        <v>1.1593333333333333</v>
      </c>
      <c r="P1940">
        <f t="shared" si="181"/>
        <v>152.54385964912279</v>
      </c>
      <c r="Q1940" t="str">
        <f t="shared" si="182"/>
        <v>music</v>
      </c>
      <c r="R1940" t="str">
        <f t="shared" si="185"/>
        <v>indie rock</v>
      </c>
      <c r="S1940" s="10">
        <f t="shared" si="183"/>
        <v>41426.259618055556</v>
      </c>
      <c r="T1940" s="10">
        <f t="shared" si="184"/>
        <v>41457.208333333336</v>
      </c>
    </row>
    <row r="1941" spans="1:20" ht="58.3" x14ac:dyDescent="0.4">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9">
        <f t="shared" si="180"/>
        <v>1.107</v>
      </c>
      <c r="P1941">
        <f t="shared" si="181"/>
        <v>115.3125</v>
      </c>
      <c r="Q1941" t="str">
        <f t="shared" si="182"/>
        <v>music</v>
      </c>
      <c r="R1941" t="str">
        <f t="shared" si="185"/>
        <v>indie rock</v>
      </c>
      <c r="S1941" s="10">
        <f t="shared" si="183"/>
        <v>41313.985046296293</v>
      </c>
      <c r="T1941" s="10">
        <f t="shared" si="184"/>
        <v>41343.943379629629</v>
      </c>
    </row>
    <row r="1942" spans="1:20" ht="43.75" x14ac:dyDescent="0.4">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9">
        <f t="shared" si="180"/>
        <v>1.7092307692307693</v>
      </c>
      <c r="P1942">
        <f t="shared" si="181"/>
        <v>35.838709677419352</v>
      </c>
      <c r="Q1942" t="str">
        <f t="shared" si="182"/>
        <v>music</v>
      </c>
      <c r="R1942" t="str">
        <f t="shared" si="185"/>
        <v>indie rock</v>
      </c>
      <c r="S1942" s="10">
        <f t="shared" si="183"/>
        <v>40670.507326388892</v>
      </c>
      <c r="T1942" s="10">
        <f t="shared" si="184"/>
        <v>40709.165972222225</v>
      </c>
    </row>
    <row r="1943" spans="1:20" ht="43.75" x14ac:dyDescent="0.4">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9">
        <f t="shared" si="180"/>
        <v>1.2611835600000001</v>
      </c>
      <c r="P1943">
        <f t="shared" si="181"/>
        <v>64.570118779438872</v>
      </c>
      <c r="Q1943" t="str">
        <f t="shared" si="182"/>
        <v>technology</v>
      </c>
      <c r="R1943" t="str">
        <f t="shared" si="185"/>
        <v>hardware</v>
      </c>
      <c r="S1943" s="10">
        <f t="shared" si="183"/>
        <v>41744.290868055556</v>
      </c>
      <c r="T1943" s="10">
        <f t="shared" si="184"/>
        <v>41774.290868055556</v>
      </c>
    </row>
    <row r="1944" spans="1:20" ht="43.75" x14ac:dyDescent="0.4">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9">
        <f t="shared" si="180"/>
        <v>1.3844033333333334</v>
      </c>
      <c r="P1944">
        <f t="shared" si="181"/>
        <v>87.436000000000007</v>
      </c>
      <c r="Q1944" t="str">
        <f t="shared" si="182"/>
        <v>technology</v>
      </c>
      <c r="R1944" t="str">
        <f t="shared" si="185"/>
        <v>hardware</v>
      </c>
      <c r="S1944" s="10">
        <f t="shared" si="183"/>
        <v>40638.828009259261</v>
      </c>
      <c r="T1944" s="10">
        <f t="shared" si="184"/>
        <v>40728.828009259261</v>
      </c>
    </row>
    <row r="1945" spans="1:20" ht="43.75" x14ac:dyDescent="0.4">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9">
        <f t="shared" si="180"/>
        <v>17.052499999999998</v>
      </c>
      <c r="P1945">
        <f t="shared" si="181"/>
        <v>68.815577078288939</v>
      </c>
      <c r="Q1945" t="str">
        <f t="shared" si="182"/>
        <v>technology</v>
      </c>
      <c r="R1945" t="str">
        <f t="shared" si="185"/>
        <v>hardware</v>
      </c>
      <c r="S1945" s="10">
        <f t="shared" si="183"/>
        <v>42548.269861111112</v>
      </c>
      <c r="T1945" s="10">
        <f t="shared" si="184"/>
        <v>42593.269861111112</v>
      </c>
    </row>
    <row r="1946" spans="1:20" ht="58.3" x14ac:dyDescent="0.4">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9">
        <f t="shared" si="180"/>
        <v>7.8805550000000002</v>
      </c>
      <c r="P1946">
        <f t="shared" si="181"/>
        <v>176.200223588597</v>
      </c>
      <c r="Q1946" t="str">
        <f t="shared" si="182"/>
        <v>technology</v>
      </c>
      <c r="R1946" t="str">
        <f t="shared" si="185"/>
        <v>hardware</v>
      </c>
      <c r="S1946" s="10">
        <f t="shared" si="183"/>
        <v>41730.584374999999</v>
      </c>
      <c r="T1946" s="10">
        <f t="shared" si="184"/>
        <v>41760.584374999999</v>
      </c>
    </row>
    <row r="1947" spans="1:20" ht="43.75" x14ac:dyDescent="0.4">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9">
        <f t="shared" si="180"/>
        <v>3.4801799999999998</v>
      </c>
      <c r="P1947">
        <f t="shared" si="181"/>
        <v>511.79117647058825</v>
      </c>
      <c r="Q1947" t="str">
        <f t="shared" si="182"/>
        <v>technology</v>
      </c>
      <c r="R1947" t="str">
        <f t="shared" si="185"/>
        <v>hardware</v>
      </c>
      <c r="S1947" s="10">
        <f t="shared" si="183"/>
        <v>42157.251828703709</v>
      </c>
      <c r="T1947" s="10">
        <f t="shared" si="184"/>
        <v>42197.251828703709</v>
      </c>
    </row>
    <row r="1948" spans="1:20" ht="58.3" x14ac:dyDescent="0.4">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9">
        <f t="shared" si="180"/>
        <v>1.4974666666666667</v>
      </c>
      <c r="P1948">
        <f t="shared" si="181"/>
        <v>160.44285714285715</v>
      </c>
      <c r="Q1948" t="str">
        <f t="shared" si="182"/>
        <v>technology</v>
      </c>
      <c r="R1948" t="str">
        <f t="shared" si="185"/>
        <v>hardware</v>
      </c>
      <c r="S1948" s="10">
        <f t="shared" si="183"/>
        <v>41689.150011574071</v>
      </c>
      <c r="T1948" s="10">
        <f t="shared" si="184"/>
        <v>41749.108344907407</v>
      </c>
    </row>
    <row r="1949" spans="1:20" ht="58.3" x14ac:dyDescent="0.4">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9">
        <f t="shared" si="180"/>
        <v>1.0063375000000001</v>
      </c>
      <c r="P1949">
        <f t="shared" si="181"/>
        <v>35.003043478260871</v>
      </c>
      <c r="Q1949" t="str">
        <f t="shared" si="182"/>
        <v>technology</v>
      </c>
      <c r="R1949" t="str">
        <f t="shared" si="185"/>
        <v>hardware</v>
      </c>
      <c r="S1949" s="10">
        <f t="shared" si="183"/>
        <v>40102.918055555558</v>
      </c>
      <c r="T1949" s="10">
        <f t="shared" si="184"/>
        <v>40140.249305555553</v>
      </c>
    </row>
    <row r="1950" spans="1:20" ht="29.15" x14ac:dyDescent="0.4">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9">
        <f t="shared" si="180"/>
        <v>8.0021100000000001</v>
      </c>
      <c r="P1950">
        <f t="shared" si="181"/>
        <v>188.50671378091872</v>
      </c>
      <c r="Q1950" t="str">
        <f t="shared" si="182"/>
        <v>technology</v>
      </c>
      <c r="R1950" t="str">
        <f t="shared" si="185"/>
        <v>hardware</v>
      </c>
      <c r="S1950" s="10">
        <f t="shared" si="183"/>
        <v>42473.604270833333</v>
      </c>
      <c r="T1950" s="10">
        <f t="shared" si="184"/>
        <v>42527.709722222222</v>
      </c>
    </row>
    <row r="1951" spans="1:20" ht="43.75" x14ac:dyDescent="0.4">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9">
        <f t="shared" si="180"/>
        <v>1.0600260000000001</v>
      </c>
      <c r="P1951">
        <f t="shared" si="181"/>
        <v>56.204984093319197</v>
      </c>
      <c r="Q1951" t="str">
        <f t="shared" si="182"/>
        <v>technology</v>
      </c>
      <c r="R1951" t="str">
        <f t="shared" si="185"/>
        <v>hardware</v>
      </c>
      <c r="S1951" s="10">
        <f t="shared" si="183"/>
        <v>41800.423043981478</v>
      </c>
      <c r="T1951" s="10">
        <f t="shared" si="184"/>
        <v>41830.423043981478</v>
      </c>
    </row>
    <row r="1952" spans="1:20" ht="43.75" x14ac:dyDescent="0.4">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9">
        <f t="shared" si="180"/>
        <v>2.0051866666666669</v>
      </c>
      <c r="P1952">
        <f t="shared" si="181"/>
        <v>51.3054157782516</v>
      </c>
      <c r="Q1952" t="str">
        <f t="shared" si="182"/>
        <v>technology</v>
      </c>
      <c r="R1952" t="str">
        <f t="shared" si="185"/>
        <v>hardware</v>
      </c>
      <c r="S1952" s="10">
        <f t="shared" si="183"/>
        <v>40624.181400462963</v>
      </c>
      <c r="T1952" s="10">
        <f t="shared" si="184"/>
        <v>40655.181400462963</v>
      </c>
    </row>
    <row r="1953" spans="1:20" ht="43.75" x14ac:dyDescent="0.4">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9">
        <f t="shared" si="180"/>
        <v>2.1244399999999999</v>
      </c>
      <c r="P1953">
        <f t="shared" si="181"/>
        <v>127.36450839328538</v>
      </c>
      <c r="Q1953" t="str">
        <f t="shared" si="182"/>
        <v>technology</v>
      </c>
      <c r="R1953" t="str">
        <f t="shared" si="185"/>
        <v>hardware</v>
      </c>
      <c r="S1953" s="10">
        <f t="shared" si="183"/>
        <v>42651.420567129629</v>
      </c>
      <c r="T1953" s="10">
        <f t="shared" si="184"/>
        <v>42681.462233796294</v>
      </c>
    </row>
    <row r="1954" spans="1:20" ht="43.75" x14ac:dyDescent="0.4">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9">
        <f t="shared" si="180"/>
        <v>1.9847237142857144</v>
      </c>
      <c r="P1954">
        <f t="shared" si="181"/>
        <v>101.85532258064516</v>
      </c>
      <c r="Q1954" t="str">
        <f t="shared" si="182"/>
        <v>technology</v>
      </c>
      <c r="R1954" t="str">
        <f t="shared" si="185"/>
        <v>hardware</v>
      </c>
      <c r="S1954" s="10">
        <f t="shared" si="183"/>
        <v>41526.60665509259</v>
      </c>
      <c r="T1954" s="10">
        <f t="shared" si="184"/>
        <v>41563.60665509259</v>
      </c>
    </row>
    <row r="1955" spans="1:20" ht="43.75" x14ac:dyDescent="0.4">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9">
        <f t="shared" si="180"/>
        <v>2.2594666666666665</v>
      </c>
      <c r="P1955">
        <f t="shared" si="181"/>
        <v>230.55782312925169</v>
      </c>
      <c r="Q1955" t="str">
        <f t="shared" si="182"/>
        <v>technology</v>
      </c>
      <c r="R1955" t="str">
        <f t="shared" si="185"/>
        <v>hardware</v>
      </c>
      <c r="S1955" s="10">
        <f t="shared" si="183"/>
        <v>40941.199826388889</v>
      </c>
      <c r="T1955" s="10">
        <f t="shared" si="184"/>
        <v>40970.125</v>
      </c>
    </row>
    <row r="1956" spans="1:20" ht="29.15" x14ac:dyDescent="0.4">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9">
        <f t="shared" si="180"/>
        <v>6.9894800000000004</v>
      </c>
      <c r="P1956">
        <f t="shared" si="181"/>
        <v>842.10602409638557</v>
      </c>
      <c r="Q1956" t="str">
        <f t="shared" si="182"/>
        <v>technology</v>
      </c>
      <c r="R1956" t="str">
        <f t="shared" si="185"/>
        <v>hardware</v>
      </c>
      <c r="S1956" s="10">
        <f t="shared" si="183"/>
        <v>42394.580740740741</v>
      </c>
      <c r="T1956" s="10">
        <f t="shared" si="184"/>
        <v>42441.208333333328</v>
      </c>
    </row>
    <row r="1957" spans="1:20" ht="43.75" x14ac:dyDescent="0.4">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9">
        <f t="shared" si="180"/>
        <v>3.9859528571428569</v>
      </c>
      <c r="P1957">
        <f t="shared" si="181"/>
        <v>577.27593103448271</v>
      </c>
      <c r="Q1957" t="str">
        <f t="shared" si="182"/>
        <v>technology</v>
      </c>
      <c r="R1957" t="str">
        <f t="shared" si="185"/>
        <v>hardware</v>
      </c>
      <c r="S1957" s="10">
        <f t="shared" si="183"/>
        <v>41020.271770833337</v>
      </c>
      <c r="T1957" s="10">
        <f t="shared" si="184"/>
        <v>41052.791666666664</v>
      </c>
    </row>
    <row r="1958" spans="1:20" ht="43.75" x14ac:dyDescent="0.4">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9">
        <f t="shared" si="180"/>
        <v>2.9403333333333332</v>
      </c>
      <c r="P1958">
        <f t="shared" si="181"/>
        <v>483.34246575342468</v>
      </c>
      <c r="Q1958" t="str">
        <f t="shared" si="182"/>
        <v>technology</v>
      </c>
      <c r="R1958" t="str">
        <f t="shared" si="185"/>
        <v>hardware</v>
      </c>
      <c r="S1958" s="10">
        <f t="shared" si="183"/>
        <v>42067.923668981486</v>
      </c>
      <c r="T1958" s="10">
        <f t="shared" si="184"/>
        <v>42112.882002314815</v>
      </c>
    </row>
    <row r="1959" spans="1:20" ht="29.15" x14ac:dyDescent="0.4">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9">
        <f t="shared" si="180"/>
        <v>1.6750470000000002</v>
      </c>
      <c r="P1959">
        <f t="shared" si="181"/>
        <v>76.138500000000008</v>
      </c>
      <c r="Q1959" t="str">
        <f t="shared" si="182"/>
        <v>technology</v>
      </c>
      <c r="R1959" t="str">
        <f t="shared" si="185"/>
        <v>hardware</v>
      </c>
      <c r="S1959" s="10">
        <f t="shared" si="183"/>
        <v>41179.098530092589</v>
      </c>
      <c r="T1959" s="10">
        <f t="shared" si="184"/>
        <v>41209.098530092589</v>
      </c>
    </row>
    <row r="1960" spans="1:20" ht="43.75" x14ac:dyDescent="0.4">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9">
        <f t="shared" si="180"/>
        <v>14.355717142857143</v>
      </c>
      <c r="P1960">
        <f t="shared" si="181"/>
        <v>74.107684365781708</v>
      </c>
      <c r="Q1960" t="str">
        <f t="shared" si="182"/>
        <v>technology</v>
      </c>
      <c r="R1960" t="str">
        <f t="shared" si="185"/>
        <v>hardware</v>
      </c>
      <c r="S1960" s="10">
        <f t="shared" si="183"/>
        <v>41326.987974537034</v>
      </c>
      <c r="T1960" s="10">
        <f t="shared" si="184"/>
        <v>41356.94630787037</v>
      </c>
    </row>
    <row r="1961" spans="1:20" ht="58.3" x14ac:dyDescent="0.4">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9">
        <f t="shared" si="180"/>
        <v>1.5673440000000001</v>
      </c>
      <c r="P1961">
        <f t="shared" si="181"/>
        <v>36.965660377358489</v>
      </c>
      <c r="Q1961" t="str">
        <f t="shared" si="182"/>
        <v>technology</v>
      </c>
      <c r="R1961" t="str">
        <f t="shared" si="185"/>
        <v>hardware</v>
      </c>
      <c r="S1961" s="10">
        <f t="shared" si="183"/>
        <v>41871.845601851855</v>
      </c>
      <c r="T1961" s="10">
        <f t="shared" si="184"/>
        <v>41913</v>
      </c>
    </row>
    <row r="1962" spans="1:20" ht="43.75" x14ac:dyDescent="0.4">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9">
        <f t="shared" si="180"/>
        <v>1.1790285714285715</v>
      </c>
      <c r="P1962">
        <f t="shared" si="181"/>
        <v>2500.969696969697</v>
      </c>
      <c r="Q1962" t="str">
        <f t="shared" si="182"/>
        <v>technology</v>
      </c>
      <c r="R1962" t="str">
        <f t="shared" si="185"/>
        <v>hardware</v>
      </c>
      <c r="S1962" s="10">
        <f t="shared" si="183"/>
        <v>41964.362743055557</v>
      </c>
      <c r="T1962" s="10">
        <f t="shared" si="184"/>
        <v>41994.362743055557</v>
      </c>
    </row>
    <row r="1963" spans="1:20" ht="43.75" x14ac:dyDescent="0.4">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9">
        <f t="shared" si="180"/>
        <v>11.053811999999999</v>
      </c>
      <c r="P1963">
        <f t="shared" si="181"/>
        <v>67.690214329454989</v>
      </c>
      <c r="Q1963" t="str">
        <f t="shared" si="182"/>
        <v>technology</v>
      </c>
      <c r="R1963" t="str">
        <f t="shared" si="185"/>
        <v>hardware</v>
      </c>
      <c r="S1963" s="10">
        <f t="shared" si="183"/>
        <v>41148.194641203707</v>
      </c>
      <c r="T1963" s="10">
        <f t="shared" si="184"/>
        <v>41188.165972222225</v>
      </c>
    </row>
    <row r="1964" spans="1:20" ht="43.75" x14ac:dyDescent="0.4">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9">
        <f t="shared" si="180"/>
        <v>1.9292499999999999</v>
      </c>
      <c r="P1964">
        <f t="shared" si="181"/>
        <v>63.04738562091503</v>
      </c>
      <c r="Q1964" t="str">
        <f t="shared" si="182"/>
        <v>technology</v>
      </c>
      <c r="R1964" t="str">
        <f t="shared" si="185"/>
        <v>hardware</v>
      </c>
      <c r="S1964" s="10">
        <f t="shared" si="183"/>
        <v>41742.780509259261</v>
      </c>
      <c r="T1964" s="10">
        <f t="shared" si="184"/>
        <v>41772.780509259261</v>
      </c>
    </row>
    <row r="1965" spans="1:20" ht="58.3" x14ac:dyDescent="0.4">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9">
        <f t="shared" si="180"/>
        <v>1.268842105263158</v>
      </c>
      <c r="P1965">
        <f t="shared" si="181"/>
        <v>117.6</v>
      </c>
      <c r="Q1965" t="str">
        <f t="shared" si="182"/>
        <v>technology</v>
      </c>
      <c r="R1965" t="str">
        <f t="shared" si="185"/>
        <v>hardware</v>
      </c>
      <c r="S1965" s="10">
        <f t="shared" si="183"/>
        <v>41863.429791666669</v>
      </c>
      <c r="T1965" s="10">
        <f t="shared" si="184"/>
        <v>41898.429791666669</v>
      </c>
    </row>
    <row r="1966" spans="1:20" ht="43.75" x14ac:dyDescent="0.4">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9">
        <f t="shared" si="180"/>
        <v>2.5957748878923765</v>
      </c>
      <c r="P1966">
        <f t="shared" si="181"/>
        <v>180.75185011709601</v>
      </c>
      <c r="Q1966" t="str">
        <f t="shared" si="182"/>
        <v>technology</v>
      </c>
      <c r="R1966" t="str">
        <f t="shared" si="185"/>
        <v>hardware</v>
      </c>
      <c r="S1966" s="10">
        <f t="shared" si="183"/>
        <v>42452.272824074069</v>
      </c>
      <c r="T1966" s="10">
        <f t="shared" si="184"/>
        <v>42482.272824074069</v>
      </c>
    </row>
    <row r="1967" spans="1:20" ht="43.75" x14ac:dyDescent="0.4">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9">
        <f t="shared" si="180"/>
        <v>2.6227999999999998</v>
      </c>
      <c r="P1967">
        <f t="shared" si="181"/>
        <v>127.32038834951456</v>
      </c>
      <c r="Q1967" t="str">
        <f t="shared" si="182"/>
        <v>technology</v>
      </c>
      <c r="R1967" t="str">
        <f t="shared" si="185"/>
        <v>hardware</v>
      </c>
      <c r="S1967" s="10">
        <f t="shared" si="183"/>
        <v>40898.089236111111</v>
      </c>
      <c r="T1967" s="10">
        <f t="shared" si="184"/>
        <v>40920.041666666664</v>
      </c>
    </row>
    <row r="1968" spans="1:20" ht="43.75" x14ac:dyDescent="0.4">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9">
        <f t="shared" si="180"/>
        <v>2.0674309000000002</v>
      </c>
      <c r="P1968">
        <f t="shared" si="181"/>
        <v>136.6444745538665</v>
      </c>
      <c r="Q1968" t="str">
        <f t="shared" si="182"/>
        <v>technology</v>
      </c>
      <c r="R1968" t="str">
        <f t="shared" si="185"/>
        <v>hardware</v>
      </c>
      <c r="S1968" s="10">
        <f t="shared" si="183"/>
        <v>41835.540486111109</v>
      </c>
      <c r="T1968" s="10">
        <f t="shared" si="184"/>
        <v>41865.540486111109</v>
      </c>
    </row>
    <row r="1969" spans="1:20" ht="43.75" x14ac:dyDescent="0.4">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9">
        <f t="shared" si="180"/>
        <v>3.7012999999999998</v>
      </c>
      <c r="P1969">
        <f t="shared" si="181"/>
        <v>182.78024691358024</v>
      </c>
      <c r="Q1969" t="str">
        <f t="shared" si="182"/>
        <v>technology</v>
      </c>
      <c r="R1969" t="str">
        <f t="shared" si="185"/>
        <v>hardware</v>
      </c>
      <c r="S1969" s="10">
        <f t="shared" si="183"/>
        <v>41730.663530092592</v>
      </c>
      <c r="T1969" s="10">
        <f t="shared" si="184"/>
        <v>41760.663530092592</v>
      </c>
    </row>
    <row r="1970" spans="1:20" ht="29.15" x14ac:dyDescent="0.4">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9">
        <f t="shared" si="180"/>
        <v>2.8496600000000001</v>
      </c>
      <c r="P1970">
        <f t="shared" si="181"/>
        <v>279.37843137254902</v>
      </c>
      <c r="Q1970" t="str">
        <f t="shared" si="182"/>
        <v>technology</v>
      </c>
      <c r="R1970" t="str">
        <f t="shared" si="185"/>
        <v>hardware</v>
      </c>
      <c r="S1970" s="10">
        <f t="shared" si="183"/>
        <v>42676.586979166663</v>
      </c>
      <c r="T1970" s="10">
        <f t="shared" si="184"/>
        <v>42707.628645833334</v>
      </c>
    </row>
    <row r="1971" spans="1:20" ht="43.75" x14ac:dyDescent="0.4">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9">
        <f t="shared" si="180"/>
        <v>5.7907999999999999</v>
      </c>
      <c r="P1971">
        <f t="shared" si="181"/>
        <v>61.375728669846318</v>
      </c>
      <c r="Q1971" t="str">
        <f t="shared" si="182"/>
        <v>technology</v>
      </c>
      <c r="R1971" t="str">
        <f t="shared" si="185"/>
        <v>hardware</v>
      </c>
      <c r="S1971" s="10">
        <f t="shared" si="183"/>
        <v>42557.792453703703</v>
      </c>
      <c r="T1971" s="10">
        <f t="shared" si="184"/>
        <v>42587.792453703703</v>
      </c>
    </row>
    <row r="1972" spans="1:20" ht="43.75" x14ac:dyDescent="0.4">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9">
        <f t="shared" si="180"/>
        <v>11.318</v>
      </c>
      <c r="P1972">
        <f t="shared" si="181"/>
        <v>80.727532097004286</v>
      </c>
      <c r="Q1972" t="str">
        <f t="shared" si="182"/>
        <v>technology</v>
      </c>
      <c r="R1972" t="str">
        <f t="shared" si="185"/>
        <v>hardware</v>
      </c>
      <c r="S1972" s="10">
        <f t="shared" si="183"/>
        <v>41324.193298611113</v>
      </c>
      <c r="T1972" s="10">
        <f t="shared" si="184"/>
        <v>41384.151631944449</v>
      </c>
    </row>
    <row r="1973" spans="1:20" ht="43.75" x14ac:dyDescent="0.4">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9">
        <f t="shared" si="180"/>
        <v>2.6302771750000002</v>
      </c>
      <c r="P1973">
        <f t="shared" si="181"/>
        <v>272.35590732591254</v>
      </c>
      <c r="Q1973" t="str">
        <f t="shared" si="182"/>
        <v>technology</v>
      </c>
      <c r="R1973" t="str">
        <f t="shared" si="185"/>
        <v>hardware</v>
      </c>
      <c r="S1973" s="10">
        <f t="shared" si="183"/>
        <v>41561.500706018516</v>
      </c>
      <c r="T1973" s="10">
        <f t="shared" si="184"/>
        <v>41593.166666666664</v>
      </c>
    </row>
    <row r="1974" spans="1:20" ht="43.75" x14ac:dyDescent="0.4">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9">
        <f t="shared" si="180"/>
        <v>6.7447999999999997</v>
      </c>
      <c r="P1974">
        <f t="shared" si="181"/>
        <v>70.848739495798313</v>
      </c>
      <c r="Q1974" t="str">
        <f t="shared" si="182"/>
        <v>technology</v>
      </c>
      <c r="R1974" t="str">
        <f t="shared" si="185"/>
        <v>hardware</v>
      </c>
      <c r="S1974" s="10">
        <f t="shared" si="183"/>
        <v>41201.012083333335</v>
      </c>
      <c r="T1974" s="10">
        <f t="shared" si="184"/>
        <v>41231.053749999999</v>
      </c>
    </row>
    <row r="1975" spans="1:20" ht="43.75" x14ac:dyDescent="0.4">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9">
        <f t="shared" si="180"/>
        <v>2.5683081313131315</v>
      </c>
      <c r="P1975">
        <f t="shared" si="181"/>
        <v>247.94003412969283</v>
      </c>
      <c r="Q1975" t="str">
        <f t="shared" si="182"/>
        <v>technology</v>
      </c>
      <c r="R1975" t="str">
        <f t="shared" si="185"/>
        <v>hardware</v>
      </c>
      <c r="S1975" s="10">
        <f t="shared" si="183"/>
        <v>42549.722962962958</v>
      </c>
      <c r="T1975" s="10">
        <f t="shared" si="184"/>
        <v>42588.291666666672</v>
      </c>
    </row>
    <row r="1976" spans="1:20" ht="43.75" x14ac:dyDescent="0.4">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9">
        <f t="shared" si="180"/>
        <v>3.7549600000000001</v>
      </c>
      <c r="P1976">
        <f t="shared" si="181"/>
        <v>186.81393034825871</v>
      </c>
      <c r="Q1976" t="str">
        <f t="shared" si="182"/>
        <v>technology</v>
      </c>
      <c r="R1976" t="str">
        <f t="shared" si="185"/>
        <v>hardware</v>
      </c>
      <c r="S1976" s="10">
        <f t="shared" si="183"/>
        <v>41445.334131944444</v>
      </c>
      <c r="T1976" s="10">
        <f t="shared" si="184"/>
        <v>41505.334131944444</v>
      </c>
    </row>
    <row r="1977" spans="1:20" ht="29.15" x14ac:dyDescent="0.4">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9">
        <f t="shared" si="180"/>
        <v>2.0870837499999997</v>
      </c>
      <c r="P1977">
        <f t="shared" si="181"/>
        <v>131.98948616600788</v>
      </c>
      <c r="Q1977" t="str">
        <f t="shared" si="182"/>
        <v>technology</v>
      </c>
      <c r="R1977" t="str">
        <f t="shared" si="185"/>
        <v>hardware</v>
      </c>
      <c r="S1977" s="10">
        <f t="shared" si="183"/>
        <v>41313.755219907405</v>
      </c>
      <c r="T1977" s="10">
        <f t="shared" si="184"/>
        <v>41343.755219907405</v>
      </c>
    </row>
    <row r="1978" spans="1:20" ht="29.15" x14ac:dyDescent="0.4">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9">
        <f t="shared" si="180"/>
        <v>3.4660000000000002</v>
      </c>
      <c r="P1978">
        <f t="shared" si="181"/>
        <v>29.310782241014799</v>
      </c>
      <c r="Q1978" t="str">
        <f t="shared" si="182"/>
        <v>technology</v>
      </c>
      <c r="R1978" t="str">
        <f t="shared" si="185"/>
        <v>hardware</v>
      </c>
      <c r="S1978" s="10">
        <f t="shared" si="183"/>
        <v>41438.899594907409</v>
      </c>
      <c r="T1978" s="10">
        <f t="shared" si="184"/>
        <v>41468.899594907409</v>
      </c>
    </row>
    <row r="1979" spans="1:20" ht="43.75" x14ac:dyDescent="0.4">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9">
        <f t="shared" si="180"/>
        <v>4.0232999999999999</v>
      </c>
      <c r="P1979">
        <f t="shared" si="181"/>
        <v>245.02436053593178</v>
      </c>
      <c r="Q1979" t="str">
        <f t="shared" si="182"/>
        <v>technology</v>
      </c>
      <c r="R1979" t="str">
        <f t="shared" si="185"/>
        <v>hardware</v>
      </c>
      <c r="S1979" s="10">
        <f t="shared" si="183"/>
        <v>42311.216898148152</v>
      </c>
      <c r="T1979" s="10">
        <f t="shared" si="184"/>
        <v>42357.332638888889</v>
      </c>
    </row>
    <row r="1980" spans="1:20" ht="43.75" x14ac:dyDescent="0.4">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9">
        <f t="shared" si="180"/>
        <v>10.2684514</v>
      </c>
      <c r="P1980">
        <f t="shared" si="181"/>
        <v>1323.2540463917526</v>
      </c>
      <c r="Q1980" t="str">
        <f t="shared" si="182"/>
        <v>technology</v>
      </c>
      <c r="R1980" t="str">
        <f t="shared" si="185"/>
        <v>hardware</v>
      </c>
      <c r="S1980" s="10">
        <f t="shared" si="183"/>
        <v>41039.225601851853</v>
      </c>
      <c r="T1980" s="10">
        <f t="shared" si="184"/>
        <v>41072.291666666664</v>
      </c>
    </row>
    <row r="1981" spans="1:20" ht="43.75" x14ac:dyDescent="0.4">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9">
        <f t="shared" si="180"/>
        <v>1.14901155</v>
      </c>
      <c r="P1981">
        <f t="shared" si="181"/>
        <v>282.65966789667897</v>
      </c>
      <c r="Q1981" t="str">
        <f t="shared" si="182"/>
        <v>technology</v>
      </c>
      <c r="R1981" t="str">
        <f t="shared" si="185"/>
        <v>hardware</v>
      </c>
      <c r="S1981" s="10">
        <f t="shared" si="183"/>
        <v>42290.460023148145</v>
      </c>
      <c r="T1981" s="10">
        <f t="shared" si="184"/>
        <v>42327.207638888889</v>
      </c>
    </row>
    <row r="1982" spans="1:20" ht="29.15" x14ac:dyDescent="0.4">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9">
        <f t="shared" si="180"/>
        <v>3.5482402000000004</v>
      </c>
      <c r="P1982">
        <f t="shared" si="181"/>
        <v>91.214401028277635</v>
      </c>
      <c r="Q1982" t="str">
        <f t="shared" si="182"/>
        <v>technology</v>
      </c>
      <c r="R1982" t="str">
        <f t="shared" si="185"/>
        <v>hardware</v>
      </c>
      <c r="S1982" s="10">
        <f t="shared" si="183"/>
        <v>42423.542384259257</v>
      </c>
      <c r="T1982" s="10">
        <f t="shared" si="184"/>
        <v>42463.500717592593</v>
      </c>
    </row>
    <row r="1983" spans="1:20" ht="43.75" x14ac:dyDescent="0.4">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9">
        <f t="shared" si="180"/>
        <v>5.0799999999999998E-2</v>
      </c>
      <c r="P1983">
        <f t="shared" si="181"/>
        <v>31.75</v>
      </c>
      <c r="Q1983" t="str">
        <f t="shared" si="182"/>
        <v>photography</v>
      </c>
      <c r="R1983" t="str">
        <f t="shared" si="185"/>
        <v>people</v>
      </c>
      <c r="S1983" s="10">
        <f t="shared" si="183"/>
        <v>41799.725289351853</v>
      </c>
      <c r="T1983" s="10">
        <f t="shared" si="184"/>
        <v>41829.725289351853</v>
      </c>
    </row>
    <row r="1984" spans="1:20" ht="43.75" x14ac:dyDescent="0.4">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9">
        <f t="shared" si="180"/>
        <v>0</v>
      </c>
      <c r="P1984">
        <f t="shared" si="181"/>
        <v>0</v>
      </c>
      <c r="Q1984" t="str">
        <f t="shared" si="182"/>
        <v>photography</v>
      </c>
      <c r="R1984" t="str">
        <f t="shared" si="185"/>
        <v>people</v>
      </c>
      <c r="S1984" s="10">
        <f t="shared" si="183"/>
        <v>42678.586655092593</v>
      </c>
      <c r="T1984" s="10">
        <f t="shared" si="184"/>
        <v>42708.628321759257</v>
      </c>
    </row>
    <row r="1985" spans="1:20" ht="43.75" x14ac:dyDescent="0.4">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9">
        <f t="shared" si="180"/>
        <v>4.2999999999999997E-2</v>
      </c>
      <c r="P1985">
        <f t="shared" si="181"/>
        <v>88.6875</v>
      </c>
      <c r="Q1985" t="str">
        <f t="shared" si="182"/>
        <v>photography</v>
      </c>
      <c r="R1985" t="str">
        <f t="shared" si="185"/>
        <v>people</v>
      </c>
      <c r="S1985" s="10">
        <f t="shared" si="183"/>
        <v>42593.011782407411</v>
      </c>
      <c r="T1985" s="10">
        <f t="shared" si="184"/>
        <v>42615.291666666672</v>
      </c>
    </row>
    <row r="1986" spans="1:20" ht="58.3" x14ac:dyDescent="0.4">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9">
        <f t="shared" ref="O1986:O2049" si="186">E1986/D1986</f>
        <v>0.21146666666666666</v>
      </c>
      <c r="P1986">
        <f t="shared" ref="P1986:P2049" si="187">IFERROR(E1986/L1986,0)</f>
        <v>453.14285714285717</v>
      </c>
      <c r="Q1986" t="str">
        <f t="shared" ref="Q1986:Q2049" si="188">LEFT(N1986, FIND("/",N1986) - 1)</f>
        <v>photography</v>
      </c>
      <c r="R1986" t="str">
        <f t="shared" si="185"/>
        <v>people</v>
      </c>
      <c r="S1986" s="10">
        <f t="shared" ref="S1986:S2049" si="189">(((J1986/60)/60)/24) + DATE(1970,1,1)</f>
        <v>41913.790289351848</v>
      </c>
      <c r="T1986" s="10">
        <f t="shared" ref="T1986:T2049" si="190">(((I1986/60)/60)/24) + DATE(1970,1,1)</f>
        <v>41973.831956018519</v>
      </c>
    </row>
    <row r="1987" spans="1:20" ht="43.75" x14ac:dyDescent="0.4">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9">
        <f t="shared" si="186"/>
        <v>3.1875000000000001E-2</v>
      </c>
      <c r="P1987">
        <f t="shared" si="187"/>
        <v>12.75</v>
      </c>
      <c r="Q1987" t="str">
        <f t="shared" si="188"/>
        <v>photography</v>
      </c>
      <c r="R1987" t="str">
        <f t="shared" ref="R1987:R2050" si="191">RIGHT(N1987, LEN(N1987) - FIND("/",N1987))</f>
        <v>people</v>
      </c>
      <c r="S1987" s="10">
        <f t="shared" si="189"/>
        <v>42555.698738425926</v>
      </c>
      <c r="T1987" s="10">
        <f t="shared" si="190"/>
        <v>42584.958333333328</v>
      </c>
    </row>
    <row r="1988" spans="1:20" ht="43.75" x14ac:dyDescent="0.4">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9">
        <f t="shared" si="186"/>
        <v>5.0000000000000001E-4</v>
      </c>
      <c r="P1988">
        <f t="shared" si="187"/>
        <v>1</v>
      </c>
      <c r="Q1988" t="str">
        <f t="shared" si="188"/>
        <v>photography</v>
      </c>
      <c r="R1988" t="str">
        <f t="shared" si="191"/>
        <v>people</v>
      </c>
      <c r="S1988" s="10">
        <f t="shared" si="189"/>
        <v>42413.433831018512</v>
      </c>
      <c r="T1988" s="10">
        <f t="shared" si="190"/>
        <v>42443.392164351855</v>
      </c>
    </row>
    <row r="1989" spans="1:20" ht="29.15" x14ac:dyDescent="0.4">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9">
        <f t="shared" si="186"/>
        <v>0.42472727272727273</v>
      </c>
      <c r="P1989">
        <f t="shared" si="187"/>
        <v>83.428571428571431</v>
      </c>
      <c r="Q1989" t="str">
        <f t="shared" si="188"/>
        <v>photography</v>
      </c>
      <c r="R1989" t="str">
        <f t="shared" si="191"/>
        <v>people</v>
      </c>
      <c r="S1989" s="10">
        <f t="shared" si="189"/>
        <v>42034.639768518522</v>
      </c>
      <c r="T1989" s="10">
        <f t="shared" si="190"/>
        <v>42064.639768518522</v>
      </c>
    </row>
    <row r="1990" spans="1:20" x14ac:dyDescent="0.4">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9">
        <f t="shared" si="186"/>
        <v>4.1666666666666666E-3</v>
      </c>
      <c r="P1990">
        <f t="shared" si="187"/>
        <v>25</v>
      </c>
      <c r="Q1990" t="str">
        <f t="shared" si="188"/>
        <v>photography</v>
      </c>
      <c r="R1990" t="str">
        <f t="shared" si="191"/>
        <v>people</v>
      </c>
      <c r="S1990" s="10">
        <f t="shared" si="189"/>
        <v>42206.763217592597</v>
      </c>
      <c r="T1990" s="10">
        <f t="shared" si="190"/>
        <v>42236.763217592597</v>
      </c>
    </row>
    <row r="1991" spans="1:20" ht="43.75" x14ac:dyDescent="0.4">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9">
        <f t="shared" si="186"/>
        <v>0.01</v>
      </c>
      <c r="P1991">
        <f t="shared" si="187"/>
        <v>50</v>
      </c>
      <c r="Q1991" t="str">
        <f t="shared" si="188"/>
        <v>photography</v>
      </c>
      <c r="R1991" t="str">
        <f t="shared" si="191"/>
        <v>people</v>
      </c>
      <c r="S1991" s="10">
        <f t="shared" si="189"/>
        <v>42685.680648148147</v>
      </c>
      <c r="T1991" s="10">
        <f t="shared" si="190"/>
        <v>42715.680648148147</v>
      </c>
    </row>
    <row r="1992" spans="1:20" ht="43.75" x14ac:dyDescent="0.4">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9">
        <f t="shared" si="186"/>
        <v>0.16966666666666666</v>
      </c>
      <c r="P1992">
        <f t="shared" si="187"/>
        <v>101.8</v>
      </c>
      <c r="Q1992" t="str">
        <f t="shared" si="188"/>
        <v>photography</v>
      </c>
      <c r="R1992" t="str">
        <f t="shared" si="191"/>
        <v>people</v>
      </c>
      <c r="S1992" s="10">
        <f t="shared" si="189"/>
        <v>42398.195972222224</v>
      </c>
      <c r="T1992" s="10">
        <f t="shared" si="190"/>
        <v>42413.195972222224</v>
      </c>
    </row>
    <row r="1993" spans="1:20" ht="29.15" x14ac:dyDescent="0.4">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9">
        <f t="shared" si="186"/>
        <v>7.0000000000000007E-2</v>
      </c>
      <c r="P1993">
        <f t="shared" si="187"/>
        <v>46.666666666666664</v>
      </c>
      <c r="Q1993" t="str">
        <f t="shared" si="188"/>
        <v>photography</v>
      </c>
      <c r="R1993" t="str">
        <f t="shared" si="191"/>
        <v>people</v>
      </c>
      <c r="S1993" s="10">
        <f t="shared" si="189"/>
        <v>42167.89335648148</v>
      </c>
      <c r="T1993" s="10">
        <f t="shared" si="190"/>
        <v>42188.89335648148</v>
      </c>
    </row>
    <row r="1994" spans="1:20" ht="29.15" x14ac:dyDescent="0.4">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9">
        <f t="shared" si="186"/>
        <v>1.3333333333333333E-3</v>
      </c>
      <c r="P1994">
        <f t="shared" si="187"/>
        <v>1</v>
      </c>
      <c r="Q1994" t="str">
        <f t="shared" si="188"/>
        <v>photography</v>
      </c>
      <c r="R1994" t="str">
        <f t="shared" si="191"/>
        <v>people</v>
      </c>
      <c r="S1994" s="10">
        <f t="shared" si="189"/>
        <v>42023.143414351856</v>
      </c>
      <c r="T1994" s="10">
        <f t="shared" si="190"/>
        <v>42053.143414351856</v>
      </c>
    </row>
    <row r="1995" spans="1:20" ht="43.75" x14ac:dyDescent="0.4">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9">
        <f t="shared" si="186"/>
        <v>0</v>
      </c>
      <c r="P1995">
        <f t="shared" si="187"/>
        <v>0</v>
      </c>
      <c r="Q1995" t="str">
        <f t="shared" si="188"/>
        <v>photography</v>
      </c>
      <c r="R1995" t="str">
        <f t="shared" si="191"/>
        <v>people</v>
      </c>
      <c r="S1995" s="10">
        <f t="shared" si="189"/>
        <v>42329.58839120371</v>
      </c>
      <c r="T1995" s="10">
        <f t="shared" si="190"/>
        <v>42359.58839120371</v>
      </c>
    </row>
    <row r="1996" spans="1:20" ht="58.3" x14ac:dyDescent="0.4">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9">
        <f t="shared" si="186"/>
        <v>0</v>
      </c>
      <c r="P1996">
        <f t="shared" si="187"/>
        <v>0</v>
      </c>
      <c r="Q1996" t="str">
        <f t="shared" si="188"/>
        <v>photography</v>
      </c>
      <c r="R1996" t="str">
        <f t="shared" si="191"/>
        <v>people</v>
      </c>
      <c r="S1996" s="10">
        <f t="shared" si="189"/>
        <v>42651.006273148145</v>
      </c>
      <c r="T1996" s="10">
        <f t="shared" si="190"/>
        <v>42711.047939814816</v>
      </c>
    </row>
    <row r="1997" spans="1:20" ht="43.75" x14ac:dyDescent="0.4">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9">
        <f t="shared" si="186"/>
        <v>7.8E-2</v>
      </c>
      <c r="P1997">
        <f t="shared" si="187"/>
        <v>26</v>
      </c>
      <c r="Q1997" t="str">
        <f t="shared" si="188"/>
        <v>photography</v>
      </c>
      <c r="R1997" t="str">
        <f t="shared" si="191"/>
        <v>people</v>
      </c>
      <c r="S1997" s="10">
        <f t="shared" si="189"/>
        <v>42181.902037037042</v>
      </c>
      <c r="T1997" s="10">
        <f t="shared" si="190"/>
        <v>42201.902037037042</v>
      </c>
    </row>
    <row r="1998" spans="1:20" ht="58.3" x14ac:dyDescent="0.4">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9">
        <f t="shared" si="186"/>
        <v>0</v>
      </c>
      <c r="P1998">
        <f t="shared" si="187"/>
        <v>0</v>
      </c>
      <c r="Q1998" t="str">
        <f t="shared" si="188"/>
        <v>photography</v>
      </c>
      <c r="R1998" t="str">
        <f t="shared" si="191"/>
        <v>people</v>
      </c>
      <c r="S1998" s="10">
        <f t="shared" si="189"/>
        <v>41800.819571759261</v>
      </c>
      <c r="T1998" s="10">
        <f t="shared" si="190"/>
        <v>41830.819571759261</v>
      </c>
    </row>
    <row r="1999" spans="1:20" ht="43.75" x14ac:dyDescent="0.4">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9">
        <f t="shared" si="186"/>
        <v>0</v>
      </c>
      <c r="P1999">
        <f t="shared" si="187"/>
        <v>0</v>
      </c>
      <c r="Q1999" t="str">
        <f t="shared" si="188"/>
        <v>photography</v>
      </c>
      <c r="R1999" t="str">
        <f t="shared" si="191"/>
        <v>people</v>
      </c>
      <c r="S1999" s="10">
        <f t="shared" si="189"/>
        <v>41847.930694444447</v>
      </c>
      <c r="T1999" s="10">
        <f t="shared" si="190"/>
        <v>41877.930694444447</v>
      </c>
    </row>
    <row r="2000" spans="1:20" ht="43.75" x14ac:dyDescent="0.4">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9">
        <f t="shared" si="186"/>
        <v>0.26200000000000001</v>
      </c>
      <c r="P2000">
        <f t="shared" si="187"/>
        <v>218.33333333333334</v>
      </c>
      <c r="Q2000" t="str">
        <f t="shared" si="188"/>
        <v>photography</v>
      </c>
      <c r="R2000" t="str">
        <f t="shared" si="191"/>
        <v>people</v>
      </c>
      <c r="S2000" s="10">
        <f t="shared" si="189"/>
        <v>41807.118495370371</v>
      </c>
      <c r="T2000" s="10">
        <f t="shared" si="190"/>
        <v>41852.118495370371</v>
      </c>
    </row>
    <row r="2001" spans="1:20" ht="43.75" x14ac:dyDescent="0.4">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9">
        <f t="shared" si="186"/>
        <v>7.6129032258064515E-3</v>
      </c>
      <c r="P2001">
        <f t="shared" si="187"/>
        <v>33.714285714285715</v>
      </c>
      <c r="Q2001" t="str">
        <f t="shared" si="188"/>
        <v>photography</v>
      </c>
      <c r="R2001" t="str">
        <f t="shared" si="191"/>
        <v>people</v>
      </c>
      <c r="S2001" s="10">
        <f t="shared" si="189"/>
        <v>41926.482731481483</v>
      </c>
      <c r="T2001" s="10">
        <f t="shared" si="190"/>
        <v>41956.524398148147</v>
      </c>
    </row>
    <row r="2002" spans="1:20" ht="43.75" x14ac:dyDescent="0.4">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9">
        <f t="shared" si="186"/>
        <v>0.125</v>
      </c>
      <c r="P2002">
        <f t="shared" si="187"/>
        <v>25</v>
      </c>
      <c r="Q2002" t="str">
        <f t="shared" si="188"/>
        <v>photography</v>
      </c>
      <c r="R2002" t="str">
        <f t="shared" si="191"/>
        <v>people</v>
      </c>
      <c r="S2002" s="10">
        <f t="shared" si="189"/>
        <v>42345.951539351852</v>
      </c>
      <c r="T2002" s="10">
        <f t="shared" si="190"/>
        <v>42375.951539351852</v>
      </c>
    </row>
    <row r="2003" spans="1:20" ht="43.75" x14ac:dyDescent="0.4">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9">
        <f t="shared" si="186"/>
        <v>3.8212909090909091</v>
      </c>
      <c r="P2003">
        <f t="shared" si="187"/>
        <v>128.38790470372632</v>
      </c>
      <c r="Q2003" t="str">
        <f t="shared" si="188"/>
        <v>technology</v>
      </c>
      <c r="R2003" t="str">
        <f t="shared" si="191"/>
        <v>hardware</v>
      </c>
      <c r="S2003" s="10">
        <f t="shared" si="189"/>
        <v>42136.209675925929</v>
      </c>
      <c r="T2003" s="10">
        <f t="shared" si="190"/>
        <v>42167.833333333328</v>
      </c>
    </row>
    <row r="2004" spans="1:20" ht="43.75" x14ac:dyDescent="0.4">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9">
        <f t="shared" si="186"/>
        <v>2.1679422000000002</v>
      </c>
      <c r="P2004">
        <f t="shared" si="187"/>
        <v>78.834261818181815</v>
      </c>
      <c r="Q2004" t="str">
        <f t="shared" si="188"/>
        <v>technology</v>
      </c>
      <c r="R2004" t="str">
        <f t="shared" si="191"/>
        <v>hardware</v>
      </c>
      <c r="S2004" s="10">
        <f t="shared" si="189"/>
        <v>42728.71230324074</v>
      </c>
      <c r="T2004" s="10">
        <f t="shared" si="190"/>
        <v>42758.71230324074</v>
      </c>
    </row>
    <row r="2005" spans="1:20" ht="58.3" x14ac:dyDescent="0.4">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9">
        <f t="shared" si="186"/>
        <v>3.12</v>
      </c>
      <c r="P2005">
        <f t="shared" si="187"/>
        <v>91.764705882352942</v>
      </c>
      <c r="Q2005" t="str">
        <f t="shared" si="188"/>
        <v>technology</v>
      </c>
      <c r="R2005" t="str">
        <f t="shared" si="191"/>
        <v>hardware</v>
      </c>
      <c r="S2005" s="10">
        <f t="shared" si="189"/>
        <v>40347.125601851854</v>
      </c>
      <c r="T2005" s="10">
        <f t="shared" si="190"/>
        <v>40361.958333333336</v>
      </c>
    </row>
    <row r="2006" spans="1:20" ht="43.75" x14ac:dyDescent="0.4">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9">
        <f t="shared" si="186"/>
        <v>2.3442048</v>
      </c>
      <c r="P2006">
        <f t="shared" si="187"/>
        <v>331.10237288135596</v>
      </c>
      <c r="Q2006" t="str">
        <f t="shared" si="188"/>
        <v>technology</v>
      </c>
      <c r="R2006" t="str">
        <f t="shared" si="191"/>
        <v>hardware</v>
      </c>
      <c r="S2006" s="10">
        <f t="shared" si="189"/>
        <v>41800.604895833334</v>
      </c>
      <c r="T2006" s="10">
        <f t="shared" si="190"/>
        <v>41830.604895833334</v>
      </c>
    </row>
    <row r="2007" spans="1:20" ht="43.75" x14ac:dyDescent="0.4">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9">
        <f t="shared" si="186"/>
        <v>1.236801</v>
      </c>
      <c r="P2007">
        <f t="shared" si="187"/>
        <v>194.26193717277485</v>
      </c>
      <c r="Q2007" t="str">
        <f t="shared" si="188"/>
        <v>technology</v>
      </c>
      <c r="R2007" t="str">
        <f t="shared" si="191"/>
        <v>hardware</v>
      </c>
      <c r="S2007" s="10">
        <f t="shared" si="189"/>
        <v>41535.812708333331</v>
      </c>
      <c r="T2007" s="10">
        <f t="shared" si="190"/>
        <v>41563.165972222225</v>
      </c>
    </row>
    <row r="2008" spans="1:20" ht="58.3" x14ac:dyDescent="0.4">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9">
        <f t="shared" si="186"/>
        <v>2.4784000000000002</v>
      </c>
      <c r="P2008">
        <f t="shared" si="187"/>
        <v>408.97689768976898</v>
      </c>
      <c r="Q2008" t="str">
        <f t="shared" si="188"/>
        <v>technology</v>
      </c>
      <c r="R2008" t="str">
        <f t="shared" si="191"/>
        <v>hardware</v>
      </c>
      <c r="S2008" s="10">
        <f t="shared" si="189"/>
        <v>41941.500520833331</v>
      </c>
      <c r="T2008" s="10">
        <f t="shared" si="190"/>
        <v>41976.542187500003</v>
      </c>
    </row>
    <row r="2009" spans="1:20" ht="58.3" x14ac:dyDescent="0.4">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9">
        <f t="shared" si="186"/>
        <v>1.157092</v>
      </c>
      <c r="P2009">
        <f t="shared" si="187"/>
        <v>84.459270072992695</v>
      </c>
      <c r="Q2009" t="str">
        <f t="shared" si="188"/>
        <v>technology</v>
      </c>
      <c r="R2009" t="str">
        <f t="shared" si="191"/>
        <v>hardware</v>
      </c>
      <c r="S2009" s="10">
        <f t="shared" si="189"/>
        <v>40347.837800925925</v>
      </c>
      <c r="T2009" s="10">
        <f t="shared" si="190"/>
        <v>40414.166666666664</v>
      </c>
    </row>
    <row r="2010" spans="1:20" ht="43.75" x14ac:dyDescent="0.4">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9">
        <f t="shared" si="186"/>
        <v>1.1707484768810599</v>
      </c>
      <c r="P2010">
        <f t="shared" si="187"/>
        <v>44.853658536585364</v>
      </c>
      <c r="Q2010" t="str">
        <f t="shared" si="188"/>
        <v>technology</v>
      </c>
      <c r="R2010" t="str">
        <f t="shared" si="191"/>
        <v>hardware</v>
      </c>
      <c r="S2010" s="10">
        <f t="shared" si="189"/>
        <v>40761.604421296295</v>
      </c>
      <c r="T2010" s="10">
        <f t="shared" si="190"/>
        <v>40805.604421296295</v>
      </c>
    </row>
    <row r="2011" spans="1:20" ht="43.75" x14ac:dyDescent="0.4">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9">
        <f t="shared" si="186"/>
        <v>3.05158</v>
      </c>
      <c r="P2011">
        <f t="shared" si="187"/>
        <v>383.3643216080402</v>
      </c>
      <c r="Q2011" t="str">
        <f t="shared" si="188"/>
        <v>technology</v>
      </c>
      <c r="R2011" t="str">
        <f t="shared" si="191"/>
        <v>hardware</v>
      </c>
      <c r="S2011" s="10">
        <f t="shared" si="189"/>
        <v>42661.323414351849</v>
      </c>
      <c r="T2011" s="10">
        <f t="shared" si="190"/>
        <v>42697.365081018521</v>
      </c>
    </row>
    <row r="2012" spans="1:20" ht="29.15" x14ac:dyDescent="0.4">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9">
        <f t="shared" si="186"/>
        <v>3.2005299999999997</v>
      </c>
      <c r="P2012">
        <f t="shared" si="187"/>
        <v>55.276856649395505</v>
      </c>
      <c r="Q2012" t="str">
        <f t="shared" si="188"/>
        <v>technology</v>
      </c>
      <c r="R2012" t="str">
        <f t="shared" si="191"/>
        <v>hardware</v>
      </c>
      <c r="S2012" s="10">
        <f t="shared" si="189"/>
        <v>42570.996423611112</v>
      </c>
      <c r="T2012" s="10">
        <f t="shared" si="190"/>
        <v>42600.996423611112</v>
      </c>
    </row>
    <row r="2013" spans="1:20" ht="43.75" x14ac:dyDescent="0.4">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9">
        <f t="shared" si="186"/>
        <v>8.1956399999999991</v>
      </c>
      <c r="P2013">
        <f t="shared" si="187"/>
        <v>422.02059732234807</v>
      </c>
      <c r="Q2013" t="str">
        <f t="shared" si="188"/>
        <v>technology</v>
      </c>
      <c r="R2013" t="str">
        <f t="shared" si="191"/>
        <v>hardware</v>
      </c>
      <c r="S2013" s="10">
        <f t="shared" si="189"/>
        <v>42347.358483796299</v>
      </c>
      <c r="T2013" s="10">
        <f t="shared" si="190"/>
        <v>42380.958333333328</v>
      </c>
    </row>
    <row r="2014" spans="1:20" ht="43.75" x14ac:dyDescent="0.4">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9">
        <f t="shared" si="186"/>
        <v>2.3490000000000002</v>
      </c>
      <c r="P2014">
        <f t="shared" si="187"/>
        <v>64.180327868852459</v>
      </c>
      <c r="Q2014" t="str">
        <f t="shared" si="188"/>
        <v>technology</v>
      </c>
      <c r="R2014" t="str">
        <f t="shared" si="191"/>
        <v>hardware</v>
      </c>
      <c r="S2014" s="10">
        <f t="shared" si="189"/>
        <v>42010.822233796294</v>
      </c>
      <c r="T2014" s="10">
        <f t="shared" si="190"/>
        <v>42040.822233796294</v>
      </c>
    </row>
    <row r="2015" spans="1:20" ht="58.3" x14ac:dyDescent="0.4">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9">
        <f t="shared" si="186"/>
        <v>4.9491375</v>
      </c>
      <c r="P2015">
        <f t="shared" si="187"/>
        <v>173.57781674704077</v>
      </c>
      <c r="Q2015" t="str">
        <f t="shared" si="188"/>
        <v>technology</v>
      </c>
      <c r="R2015" t="str">
        <f t="shared" si="191"/>
        <v>hardware</v>
      </c>
      <c r="S2015" s="10">
        <f t="shared" si="189"/>
        <v>42499.960810185185</v>
      </c>
      <c r="T2015" s="10">
        <f t="shared" si="190"/>
        <v>42559.960810185185</v>
      </c>
    </row>
    <row r="2016" spans="1:20" ht="43.75" x14ac:dyDescent="0.4">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9">
        <f t="shared" si="186"/>
        <v>78.137822333333332</v>
      </c>
      <c r="P2016">
        <f t="shared" si="187"/>
        <v>88.601680840609291</v>
      </c>
      <c r="Q2016" t="str">
        <f t="shared" si="188"/>
        <v>technology</v>
      </c>
      <c r="R2016" t="str">
        <f t="shared" si="191"/>
        <v>hardware</v>
      </c>
      <c r="S2016" s="10">
        <f t="shared" si="189"/>
        <v>41324.214571759258</v>
      </c>
      <c r="T2016" s="10">
        <f t="shared" si="190"/>
        <v>41358.172905092593</v>
      </c>
    </row>
    <row r="2017" spans="1:20" ht="43.75" x14ac:dyDescent="0.4">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9">
        <f t="shared" si="186"/>
        <v>1.1300013888888889</v>
      </c>
      <c r="P2017">
        <f t="shared" si="187"/>
        <v>50.222283950617282</v>
      </c>
      <c r="Q2017" t="str">
        <f t="shared" si="188"/>
        <v>technology</v>
      </c>
      <c r="R2017" t="str">
        <f t="shared" si="191"/>
        <v>hardware</v>
      </c>
      <c r="S2017" s="10">
        <f t="shared" si="189"/>
        <v>40765.876886574071</v>
      </c>
      <c r="T2017" s="10">
        <f t="shared" si="190"/>
        <v>40795.876886574071</v>
      </c>
    </row>
    <row r="2018" spans="1:20" ht="29.15" x14ac:dyDescent="0.4">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9">
        <f t="shared" si="186"/>
        <v>9.2154220000000002</v>
      </c>
      <c r="P2018">
        <f t="shared" si="187"/>
        <v>192.38876826722338</v>
      </c>
      <c r="Q2018" t="str">
        <f t="shared" si="188"/>
        <v>technology</v>
      </c>
      <c r="R2018" t="str">
        <f t="shared" si="191"/>
        <v>hardware</v>
      </c>
      <c r="S2018" s="10">
        <f t="shared" si="189"/>
        <v>41312.88077546296</v>
      </c>
      <c r="T2018" s="10">
        <f t="shared" si="190"/>
        <v>41342.88077546296</v>
      </c>
    </row>
    <row r="2019" spans="1:20" ht="43.75" x14ac:dyDescent="0.4">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9">
        <f t="shared" si="186"/>
        <v>1.2510239999999999</v>
      </c>
      <c r="P2019">
        <f t="shared" si="187"/>
        <v>73.416901408450698</v>
      </c>
      <c r="Q2019" t="str">
        <f t="shared" si="188"/>
        <v>technology</v>
      </c>
      <c r="R2019" t="str">
        <f t="shared" si="191"/>
        <v>hardware</v>
      </c>
      <c r="S2019" s="10">
        <f t="shared" si="189"/>
        <v>40961.057349537034</v>
      </c>
      <c r="T2019" s="10">
        <f t="shared" si="190"/>
        <v>40992.166666666664</v>
      </c>
    </row>
    <row r="2020" spans="1:20" ht="43.75" x14ac:dyDescent="0.4">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9">
        <f t="shared" si="186"/>
        <v>1.0224343076923077</v>
      </c>
      <c r="P2020">
        <f t="shared" si="187"/>
        <v>147.68495555555555</v>
      </c>
      <c r="Q2020" t="str">
        <f t="shared" si="188"/>
        <v>technology</v>
      </c>
      <c r="R2020" t="str">
        <f t="shared" si="191"/>
        <v>hardware</v>
      </c>
      <c r="S2020" s="10">
        <f t="shared" si="189"/>
        <v>42199.365844907406</v>
      </c>
      <c r="T2020" s="10">
        <f t="shared" si="190"/>
        <v>42229.365844907406</v>
      </c>
    </row>
    <row r="2021" spans="1:20" ht="58.3" x14ac:dyDescent="0.4">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9">
        <f t="shared" si="186"/>
        <v>4.8490975000000001</v>
      </c>
      <c r="P2021">
        <f t="shared" si="187"/>
        <v>108.96848314606741</v>
      </c>
      <c r="Q2021" t="str">
        <f t="shared" si="188"/>
        <v>technology</v>
      </c>
      <c r="R2021" t="str">
        <f t="shared" si="191"/>
        <v>hardware</v>
      </c>
      <c r="S2021" s="10">
        <f t="shared" si="189"/>
        <v>42605.70857638889</v>
      </c>
      <c r="T2021" s="10">
        <f t="shared" si="190"/>
        <v>42635.70857638889</v>
      </c>
    </row>
    <row r="2022" spans="1:20" ht="43.75" x14ac:dyDescent="0.4">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9">
        <f t="shared" si="186"/>
        <v>1.9233333333333333</v>
      </c>
      <c r="P2022">
        <f t="shared" si="187"/>
        <v>23.647540983606557</v>
      </c>
      <c r="Q2022" t="str">
        <f t="shared" si="188"/>
        <v>technology</v>
      </c>
      <c r="R2022" t="str">
        <f t="shared" si="191"/>
        <v>hardware</v>
      </c>
      <c r="S2022" s="10">
        <f t="shared" si="189"/>
        <v>41737.097499999996</v>
      </c>
      <c r="T2022" s="10">
        <f t="shared" si="190"/>
        <v>41773.961111111108</v>
      </c>
    </row>
    <row r="2023" spans="1:20" ht="43.75" x14ac:dyDescent="0.4">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9">
        <f t="shared" si="186"/>
        <v>2.8109999999999999</v>
      </c>
      <c r="P2023">
        <f t="shared" si="187"/>
        <v>147.94736842105263</v>
      </c>
      <c r="Q2023" t="str">
        <f t="shared" si="188"/>
        <v>technology</v>
      </c>
      <c r="R2023" t="str">
        <f t="shared" si="191"/>
        <v>hardware</v>
      </c>
      <c r="S2023" s="10">
        <f t="shared" si="189"/>
        <v>41861.070567129631</v>
      </c>
      <c r="T2023" s="10">
        <f t="shared" si="190"/>
        <v>41906.070567129631</v>
      </c>
    </row>
    <row r="2024" spans="1:20" ht="43.75" x14ac:dyDescent="0.4">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9">
        <f t="shared" si="186"/>
        <v>1.2513700000000001</v>
      </c>
      <c r="P2024">
        <f t="shared" si="187"/>
        <v>385.03692307692307</v>
      </c>
      <c r="Q2024" t="str">
        <f t="shared" si="188"/>
        <v>technology</v>
      </c>
      <c r="R2024" t="str">
        <f t="shared" si="191"/>
        <v>hardware</v>
      </c>
      <c r="S2024" s="10">
        <f t="shared" si="189"/>
        <v>42502.569120370375</v>
      </c>
      <c r="T2024" s="10">
        <f t="shared" si="190"/>
        <v>42532.569120370375</v>
      </c>
    </row>
    <row r="2025" spans="1:20" ht="58.3" x14ac:dyDescent="0.4">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9">
        <f t="shared" si="186"/>
        <v>1.61459</v>
      </c>
      <c r="P2025">
        <f t="shared" si="187"/>
        <v>457.39093484419266</v>
      </c>
      <c r="Q2025" t="str">
        <f t="shared" si="188"/>
        <v>technology</v>
      </c>
      <c r="R2025" t="str">
        <f t="shared" si="191"/>
        <v>hardware</v>
      </c>
      <c r="S2025" s="10">
        <f t="shared" si="189"/>
        <v>42136.420752314814</v>
      </c>
      <c r="T2025" s="10">
        <f t="shared" si="190"/>
        <v>42166.420752314814</v>
      </c>
    </row>
    <row r="2026" spans="1:20" ht="43.75" x14ac:dyDescent="0.4">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9">
        <f t="shared" si="186"/>
        <v>5.8535000000000004</v>
      </c>
      <c r="P2026">
        <f t="shared" si="187"/>
        <v>222.99047619047619</v>
      </c>
      <c r="Q2026" t="str">
        <f t="shared" si="188"/>
        <v>technology</v>
      </c>
      <c r="R2026" t="str">
        <f t="shared" si="191"/>
        <v>hardware</v>
      </c>
      <c r="S2026" s="10">
        <f t="shared" si="189"/>
        <v>41099.966944444444</v>
      </c>
      <c r="T2026" s="10">
        <f t="shared" si="190"/>
        <v>41134.125</v>
      </c>
    </row>
    <row r="2027" spans="1:20" ht="43.75" x14ac:dyDescent="0.4">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9">
        <f t="shared" si="186"/>
        <v>2.0114999999999998</v>
      </c>
      <c r="P2027">
        <f t="shared" si="187"/>
        <v>220.74074074074073</v>
      </c>
      <c r="Q2027" t="str">
        <f t="shared" si="188"/>
        <v>technology</v>
      </c>
      <c r="R2027" t="str">
        <f t="shared" si="191"/>
        <v>hardware</v>
      </c>
      <c r="S2027" s="10">
        <f t="shared" si="189"/>
        <v>42136.184560185182</v>
      </c>
      <c r="T2027" s="10">
        <f t="shared" si="190"/>
        <v>42166.184560185182</v>
      </c>
    </row>
    <row r="2028" spans="1:20" ht="29.15" x14ac:dyDescent="0.4">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9">
        <f t="shared" si="186"/>
        <v>1.3348307999999998</v>
      </c>
      <c r="P2028">
        <f t="shared" si="187"/>
        <v>73.503898678414089</v>
      </c>
      <c r="Q2028" t="str">
        <f t="shared" si="188"/>
        <v>technology</v>
      </c>
      <c r="R2028" t="str">
        <f t="shared" si="191"/>
        <v>hardware</v>
      </c>
      <c r="S2028" s="10">
        <f t="shared" si="189"/>
        <v>41704.735937500001</v>
      </c>
      <c r="T2028" s="10">
        <f t="shared" si="190"/>
        <v>41750.165972222225</v>
      </c>
    </row>
    <row r="2029" spans="1:20" ht="43.75" x14ac:dyDescent="0.4">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9">
        <f t="shared" si="186"/>
        <v>1.2024900000000001</v>
      </c>
      <c r="P2029">
        <f t="shared" si="187"/>
        <v>223.09647495361781</v>
      </c>
      <c r="Q2029" t="str">
        <f t="shared" si="188"/>
        <v>technology</v>
      </c>
      <c r="R2029" t="str">
        <f t="shared" si="191"/>
        <v>hardware</v>
      </c>
      <c r="S2029" s="10">
        <f t="shared" si="189"/>
        <v>42048.813877314817</v>
      </c>
      <c r="T2029" s="10">
        <f t="shared" si="190"/>
        <v>42093.772210648152</v>
      </c>
    </row>
    <row r="2030" spans="1:20" ht="29.15" x14ac:dyDescent="0.4">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9">
        <f t="shared" si="186"/>
        <v>1.2616666666666667</v>
      </c>
      <c r="P2030">
        <f t="shared" si="187"/>
        <v>47.911392405063289</v>
      </c>
      <c r="Q2030" t="str">
        <f t="shared" si="188"/>
        <v>technology</v>
      </c>
      <c r="R2030" t="str">
        <f t="shared" si="191"/>
        <v>hardware</v>
      </c>
      <c r="S2030" s="10">
        <f t="shared" si="189"/>
        <v>40215.919050925928</v>
      </c>
      <c r="T2030" s="10">
        <f t="shared" si="190"/>
        <v>40252.913194444445</v>
      </c>
    </row>
    <row r="2031" spans="1:20" ht="43.75" x14ac:dyDescent="0.4">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9">
        <f t="shared" si="186"/>
        <v>3.6120000000000001</v>
      </c>
      <c r="P2031">
        <f t="shared" si="187"/>
        <v>96.063829787234042</v>
      </c>
      <c r="Q2031" t="str">
        <f t="shared" si="188"/>
        <v>technology</v>
      </c>
      <c r="R2031" t="str">
        <f t="shared" si="191"/>
        <v>hardware</v>
      </c>
      <c r="S2031" s="10">
        <f t="shared" si="189"/>
        <v>41848.021770833337</v>
      </c>
      <c r="T2031" s="10">
        <f t="shared" si="190"/>
        <v>41878.021770833337</v>
      </c>
    </row>
    <row r="2032" spans="1:20" ht="43.75" x14ac:dyDescent="0.4">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9">
        <f t="shared" si="186"/>
        <v>2.26239013671875</v>
      </c>
      <c r="P2032">
        <f t="shared" si="187"/>
        <v>118.6144</v>
      </c>
      <c r="Q2032" t="str">
        <f t="shared" si="188"/>
        <v>technology</v>
      </c>
      <c r="R2032" t="str">
        <f t="shared" si="191"/>
        <v>hardware</v>
      </c>
      <c r="S2032" s="10">
        <f t="shared" si="189"/>
        <v>41212.996481481481</v>
      </c>
      <c r="T2032" s="10">
        <f t="shared" si="190"/>
        <v>41242.996481481481</v>
      </c>
    </row>
    <row r="2033" spans="1:20" ht="43.75" x14ac:dyDescent="0.4">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9">
        <f t="shared" si="186"/>
        <v>1.2035</v>
      </c>
      <c r="P2033">
        <f t="shared" si="187"/>
        <v>118.45472440944881</v>
      </c>
      <c r="Q2033" t="str">
        <f t="shared" si="188"/>
        <v>technology</v>
      </c>
      <c r="R2033" t="str">
        <f t="shared" si="191"/>
        <v>hardware</v>
      </c>
      <c r="S2033" s="10">
        <f t="shared" si="189"/>
        <v>41975.329317129625</v>
      </c>
      <c r="T2033" s="10">
        <f t="shared" si="190"/>
        <v>42013.041666666672</v>
      </c>
    </row>
    <row r="2034" spans="1:20" ht="43.75" x14ac:dyDescent="0.4">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9">
        <f t="shared" si="186"/>
        <v>3.0418799999999999</v>
      </c>
      <c r="P2034">
        <f t="shared" si="187"/>
        <v>143.21468926553672</v>
      </c>
      <c r="Q2034" t="str">
        <f t="shared" si="188"/>
        <v>technology</v>
      </c>
      <c r="R2034" t="str">
        <f t="shared" si="191"/>
        <v>hardware</v>
      </c>
      <c r="S2034" s="10">
        <f t="shared" si="189"/>
        <v>42689.565671296295</v>
      </c>
      <c r="T2034" s="10">
        <f t="shared" si="190"/>
        <v>42719.208333333328</v>
      </c>
    </row>
    <row r="2035" spans="1:20" ht="43.75" x14ac:dyDescent="0.4">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9">
        <f t="shared" si="186"/>
        <v>1.7867599999999999</v>
      </c>
      <c r="P2035">
        <f t="shared" si="187"/>
        <v>282.71518987341773</v>
      </c>
      <c r="Q2035" t="str">
        <f t="shared" si="188"/>
        <v>technology</v>
      </c>
      <c r="R2035" t="str">
        <f t="shared" si="191"/>
        <v>hardware</v>
      </c>
      <c r="S2035" s="10">
        <f t="shared" si="189"/>
        <v>41725.082384259258</v>
      </c>
      <c r="T2035" s="10">
        <f t="shared" si="190"/>
        <v>41755.082384259258</v>
      </c>
    </row>
    <row r="2036" spans="1:20" ht="58.3" x14ac:dyDescent="0.4">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9">
        <f t="shared" si="186"/>
        <v>3.868199871794872</v>
      </c>
      <c r="P2036">
        <f t="shared" si="187"/>
        <v>593.93620078740162</v>
      </c>
      <c r="Q2036" t="str">
        <f t="shared" si="188"/>
        <v>technology</v>
      </c>
      <c r="R2036" t="str">
        <f t="shared" si="191"/>
        <v>hardware</v>
      </c>
      <c r="S2036" s="10">
        <f t="shared" si="189"/>
        <v>42076.130011574074</v>
      </c>
      <c r="T2036" s="10">
        <f t="shared" si="190"/>
        <v>42131.290277777778</v>
      </c>
    </row>
    <row r="2037" spans="1:20" ht="58.3" x14ac:dyDescent="0.4">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9">
        <f t="shared" si="186"/>
        <v>2.1103642500000004</v>
      </c>
      <c r="P2037">
        <f t="shared" si="187"/>
        <v>262.15704968944101</v>
      </c>
      <c r="Q2037" t="str">
        <f t="shared" si="188"/>
        <v>technology</v>
      </c>
      <c r="R2037" t="str">
        <f t="shared" si="191"/>
        <v>hardware</v>
      </c>
      <c r="S2037" s="10">
        <f t="shared" si="189"/>
        <v>42311.625081018516</v>
      </c>
      <c r="T2037" s="10">
        <f t="shared" si="190"/>
        <v>42357.041666666672</v>
      </c>
    </row>
    <row r="2038" spans="1:20" ht="43.75" x14ac:dyDescent="0.4">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9">
        <f t="shared" si="186"/>
        <v>1.3166833333333334</v>
      </c>
      <c r="P2038">
        <f t="shared" si="187"/>
        <v>46.580778301886795</v>
      </c>
      <c r="Q2038" t="str">
        <f t="shared" si="188"/>
        <v>technology</v>
      </c>
      <c r="R2038" t="str">
        <f t="shared" si="191"/>
        <v>hardware</v>
      </c>
      <c r="S2038" s="10">
        <f t="shared" si="189"/>
        <v>41738.864803240744</v>
      </c>
      <c r="T2038" s="10">
        <f t="shared" si="190"/>
        <v>41768.864803240744</v>
      </c>
    </row>
    <row r="2039" spans="1:20" ht="43.75" x14ac:dyDescent="0.4">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9">
        <f t="shared" si="186"/>
        <v>3.0047639999999998</v>
      </c>
      <c r="P2039">
        <f t="shared" si="187"/>
        <v>70.041118881118877</v>
      </c>
      <c r="Q2039" t="str">
        <f t="shared" si="188"/>
        <v>technology</v>
      </c>
      <c r="R2039" t="str">
        <f t="shared" si="191"/>
        <v>hardware</v>
      </c>
      <c r="S2039" s="10">
        <f t="shared" si="189"/>
        <v>41578.210104166668</v>
      </c>
      <c r="T2039" s="10">
        <f t="shared" si="190"/>
        <v>41638.251770833333</v>
      </c>
    </row>
    <row r="2040" spans="1:20" ht="43.75" x14ac:dyDescent="0.4">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9">
        <f t="shared" si="186"/>
        <v>4.2051249999999998</v>
      </c>
      <c r="P2040">
        <f t="shared" si="187"/>
        <v>164.90686274509804</v>
      </c>
      <c r="Q2040" t="str">
        <f t="shared" si="188"/>
        <v>technology</v>
      </c>
      <c r="R2040" t="str">
        <f t="shared" si="191"/>
        <v>hardware</v>
      </c>
      <c r="S2040" s="10">
        <f t="shared" si="189"/>
        <v>41424.27107638889</v>
      </c>
      <c r="T2040" s="10">
        <f t="shared" si="190"/>
        <v>41456.75</v>
      </c>
    </row>
    <row r="2041" spans="1:20" ht="43.75" x14ac:dyDescent="0.4">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9">
        <f t="shared" si="186"/>
        <v>1.362168</v>
      </c>
      <c r="P2041">
        <f t="shared" si="187"/>
        <v>449.26385224274406</v>
      </c>
      <c r="Q2041" t="str">
        <f t="shared" si="188"/>
        <v>technology</v>
      </c>
      <c r="R2041" t="str">
        <f t="shared" si="191"/>
        <v>hardware</v>
      </c>
      <c r="S2041" s="10">
        <f t="shared" si="189"/>
        <v>42675.438946759255</v>
      </c>
      <c r="T2041" s="10">
        <f t="shared" si="190"/>
        <v>42705.207638888889</v>
      </c>
    </row>
    <row r="2042" spans="1:20" ht="29.15" x14ac:dyDescent="0.4">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9">
        <f t="shared" si="186"/>
        <v>2.4817133333333334</v>
      </c>
      <c r="P2042">
        <f t="shared" si="187"/>
        <v>27.472841328413285</v>
      </c>
      <c r="Q2042" t="str">
        <f t="shared" si="188"/>
        <v>technology</v>
      </c>
      <c r="R2042" t="str">
        <f t="shared" si="191"/>
        <v>hardware</v>
      </c>
      <c r="S2042" s="10">
        <f t="shared" si="189"/>
        <v>41578.927118055559</v>
      </c>
      <c r="T2042" s="10">
        <f t="shared" si="190"/>
        <v>41593.968784722223</v>
      </c>
    </row>
    <row r="2043" spans="1:20" ht="43.75" x14ac:dyDescent="0.4">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9">
        <f t="shared" si="186"/>
        <v>1.8186315789473684</v>
      </c>
      <c r="P2043">
        <f t="shared" si="187"/>
        <v>143.97499999999999</v>
      </c>
      <c r="Q2043" t="str">
        <f t="shared" si="188"/>
        <v>technology</v>
      </c>
      <c r="R2043" t="str">
        <f t="shared" si="191"/>
        <v>hardware</v>
      </c>
      <c r="S2043" s="10">
        <f t="shared" si="189"/>
        <v>42654.525775462964</v>
      </c>
      <c r="T2043" s="10">
        <f t="shared" si="190"/>
        <v>42684.567442129628</v>
      </c>
    </row>
    <row r="2044" spans="1:20" ht="43.75" x14ac:dyDescent="0.4">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9">
        <f t="shared" si="186"/>
        <v>1.2353000000000001</v>
      </c>
      <c r="P2044">
        <f t="shared" si="187"/>
        <v>88.23571428571428</v>
      </c>
      <c r="Q2044" t="str">
        <f t="shared" si="188"/>
        <v>technology</v>
      </c>
      <c r="R2044" t="str">
        <f t="shared" si="191"/>
        <v>hardware</v>
      </c>
      <c r="S2044" s="10">
        <f t="shared" si="189"/>
        <v>42331.708032407405</v>
      </c>
      <c r="T2044" s="10">
        <f t="shared" si="190"/>
        <v>42391.708032407405</v>
      </c>
    </row>
    <row r="2045" spans="1:20" ht="43.75" x14ac:dyDescent="0.4">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9">
        <f t="shared" si="186"/>
        <v>5.0620938628158845</v>
      </c>
      <c r="P2045">
        <f t="shared" si="187"/>
        <v>36.326424870466319</v>
      </c>
      <c r="Q2045" t="str">
        <f t="shared" si="188"/>
        <v>technology</v>
      </c>
      <c r="R2045" t="str">
        <f t="shared" si="191"/>
        <v>hardware</v>
      </c>
      <c r="S2045" s="10">
        <f t="shared" si="189"/>
        <v>42661.176817129628</v>
      </c>
      <c r="T2045" s="10">
        <f t="shared" si="190"/>
        <v>42715.207638888889</v>
      </c>
    </row>
    <row r="2046" spans="1:20" ht="43.75" x14ac:dyDescent="0.4">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9">
        <f t="shared" si="186"/>
        <v>1.0821333333333334</v>
      </c>
      <c r="P2046">
        <f t="shared" si="187"/>
        <v>90.177777777777777</v>
      </c>
      <c r="Q2046" t="str">
        <f t="shared" si="188"/>
        <v>technology</v>
      </c>
      <c r="R2046" t="str">
        <f t="shared" si="191"/>
        <v>hardware</v>
      </c>
      <c r="S2046" s="10">
        <f t="shared" si="189"/>
        <v>42138.684189814812</v>
      </c>
      <c r="T2046" s="10">
        <f t="shared" si="190"/>
        <v>42168.684189814812</v>
      </c>
    </row>
    <row r="2047" spans="1:20" ht="43.75" x14ac:dyDescent="0.4">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9">
        <f t="shared" si="186"/>
        <v>8.1918387755102042</v>
      </c>
      <c r="P2047">
        <f t="shared" si="187"/>
        <v>152.62361216730039</v>
      </c>
      <c r="Q2047" t="str">
        <f t="shared" si="188"/>
        <v>technology</v>
      </c>
      <c r="R2047" t="str">
        <f t="shared" si="191"/>
        <v>hardware</v>
      </c>
      <c r="S2047" s="10">
        <f t="shared" si="189"/>
        <v>41069.088506944441</v>
      </c>
      <c r="T2047" s="10">
        <f t="shared" si="190"/>
        <v>41099.088506944441</v>
      </c>
    </row>
    <row r="2048" spans="1:20" ht="43.75" x14ac:dyDescent="0.4">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9">
        <f t="shared" si="186"/>
        <v>1.2110000000000001</v>
      </c>
      <c r="P2048">
        <f t="shared" si="187"/>
        <v>55.806451612903224</v>
      </c>
      <c r="Q2048" t="str">
        <f t="shared" si="188"/>
        <v>technology</v>
      </c>
      <c r="R2048" t="str">
        <f t="shared" si="191"/>
        <v>hardware</v>
      </c>
      <c r="S2048" s="10">
        <f t="shared" si="189"/>
        <v>41387.171805555554</v>
      </c>
      <c r="T2048" s="10">
        <f t="shared" si="190"/>
        <v>41417.171805555554</v>
      </c>
    </row>
    <row r="2049" spans="1:20" ht="43.75" x14ac:dyDescent="0.4">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9">
        <f t="shared" si="186"/>
        <v>1.0299897959183673</v>
      </c>
      <c r="P2049">
        <f t="shared" si="187"/>
        <v>227.85327313769753</v>
      </c>
      <c r="Q2049" t="str">
        <f t="shared" si="188"/>
        <v>technology</v>
      </c>
      <c r="R2049" t="str">
        <f t="shared" si="191"/>
        <v>hardware</v>
      </c>
      <c r="S2049" s="10">
        <f t="shared" si="189"/>
        <v>42081.903587962966</v>
      </c>
      <c r="T2049" s="10">
        <f t="shared" si="190"/>
        <v>42111</v>
      </c>
    </row>
    <row r="2050" spans="1:20" ht="43.75" x14ac:dyDescent="0.4">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9">
        <f t="shared" ref="O2050:O2113" si="192">E2050/D2050</f>
        <v>1.4833229411764706</v>
      </c>
      <c r="P2050">
        <f t="shared" ref="P2050:P2113" si="193">IFERROR(E2050/L2050,0)</f>
        <v>91.82989803350327</v>
      </c>
      <c r="Q2050" t="str">
        <f t="shared" ref="Q2050:Q2113" si="194">LEFT(N2050, FIND("/",N2050) - 1)</f>
        <v>technology</v>
      </c>
      <c r="R2050" t="str">
        <f t="shared" si="191"/>
        <v>hardware</v>
      </c>
      <c r="S2050" s="10">
        <f t="shared" ref="S2050:S2113" si="195">(((J2050/60)/60)/24) + DATE(1970,1,1)</f>
        <v>41387.651516203703</v>
      </c>
      <c r="T2050" s="10">
        <f t="shared" ref="T2050:T2113" si="196">(((I2050/60)/60)/24) + DATE(1970,1,1)</f>
        <v>41417.651516203703</v>
      </c>
    </row>
    <row r="2051" spans="1:20" x14ac:dyDescent="0.4">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9">
        <f t="shared" si="192"/>
        <v>1.2019070000000001</v>
      </c>
      <c r="P2051">
        <f t="shared" si="193"/>
        <v>80.991037735849048</v>
      </c>
      <c r="Q2051" t="str">
        <f t="shared" si="194"/>
        <v>technology</v>
      </c>
      <c r="R2051" t="str">
        <f t="shared" ref="R2051:R2114" si="197">RIGHT(N2051, LEN(N2051) - FIND("/",N2051))</f>
        <v>hardware</v>
      </c>
      <c r="S2051" s="10">
        <f t="shared" si="195"/>
        <v>41575.527349537035</v>
      </c>
      <c r="T2051" s="10">
        <f t="shared" si="196"/>
        <v>41610.957638888889</v>
      </c>
    </row>
    <row r="2052" spans="1:20" ht="43.75" x14ac:dyDescent="0.4">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9">
        <f t="shared" si="192"/>
        <v>4.7327000000000004</v>
      </c>
      <c r="P2052">
        <f t="shared" si="193"/>
        <v>278.39411764705881</v>
      </c>
      <c r="Q2052" t="str">
        <f t="shared" si="194"/>
        <v>technology</v>
      </c>
      <c r="R2052" t="str">
        <f t="shared" si="197"/>
        <v>hardware</v>
      </c>
      <c r="S2052" s="10">
        <f t="shared" si="195"/>
        <v>42115.071504629625</v>
      </c>
      <c r="T2052" s="10">
        <f t="shared" si="196"/>
        <v>42155.071504629625</v>
      </c>
    </row>
    <row r="2053" spans="1:20" ht="43.75" x14ac:dyDescent="0.4">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9">
        <f t="shared" si="192"/>
        <v>1.303625</v>
      </c>
      <c r="P2053">
        <f t="shared" si="193"/>
        <v>43.095041322314053</v>
      </c>
      <c r="Q2053" t="str">
        <f t="shared" si="194"/>
        <v>technology</v>
      </c>
      <c r="R2053" t="str">
        <f t="shared" si="197"/>
        <v>hardware</v>
      </c>
      <c r="S2053" s="10">
        <f t="shared" si="195"/>
        <v>41604.022418981483</v>
      </c>
      <c r="T2053" s="10">
        <f t="shared" si="196"/>
        <v>41634.022418981483</v>
      </c>
    </row>
    <row r="2054" spans="1:20" ht="43.75" x14ac:dyDescent="0.4">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9">
        <f t="shared" si="192"/>
        <v>3.5304799999999998</v>
      </c>
      <c r="P2054">
        <f t="shared" si="193"/>
        <v>326.29205175600737</v>
      </c>
      <c r="Q2054" t="str">
        <f t="shared" si="194"/>
        <v>technology</v>
      </c>
      <c r="R2054" t="str">
        <f t="shared" si="197"/>
        <v>hardware</v>
      </c>
      <c r="S2054" s="10">
        <f t="shared" si="195"/>
        <v>42375.08394675926</v>
      </c>
      <c r="T2054" s="10">
        <f t="shared" si="196"/>
        <v>42420.08394675926</v>
      </c>
    </row>
    <row r="2055" spans="1:20" ht="43.75" x14ac:dyDescent="0.4">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9">
        <f t="shared" si="192"/>
        <v>1.0102</v>
      </c>
      <c r="P2055">
        <f t="shared" si="193"/>
        <v>41.743801652892564</v>
      </c>
      <c r="Q2055" t="str">
        <f t="shared" si="194"/>
        <v>technology</v>
      </c>
      <c r="R2055" t="str">
        <f t="shared" si="197"/>
        <v>hardware</v>
      </c>
      <c r="S2055" s="10">
        <f t="shared" si="195"/>
        <v>42303.617488425924</v>
      </c>
      <c r="T2055" s="10">
        <f t="shared" si="196"/>
        <v>42333.659155092595</v>
      </c>
    </row>
    <row r="2056" spans="1:20" ht="43.75" x14ac:dyDescent="0.4">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9">
        <f t="shared" si="192"/>
        <v>1.1359142857142857</v>
      </c>
      <c r="P2056">
        <f t="shared" si="193"/>
        <v>64.020933977455712</v>
      </c>
      <c r="Q2056" t="str">
        <f t="shared" si="194"/>
        <v>technology</v>
      </c>
      <c r="R2056" t="str">
        <f t="shared" si="197"/>
        <v>hardware</v>
      </c>
      <c r="S2056" s="10">
        <f t="shared" si="195"/>
        <v>41731.520949074074</v>
      </c>
      <c r="T2056" s="10">
        <f t="shared" si="196"/>
        <v>41761.520949074074</v>
      </c>
    </row>
    <row r="2057" spans="1:20" ht="43.75" x14ac:dyDescent="0.4">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9">
        <f t="shared" si="192"/>
        <v>1.6741666666666666</v>
      </c>
      <c r="P2057">
        <f t="shared" si="193"/>
        <v>99.455445544554451</v>
      </c>
      <c r="Q2057" t="str">
        <f t="shared" si="194"/>
        <v>technology</v>
      </c>
      <c r="R2057" t="str">
        <f t="shared" si="197"/>
        <v>hardware</v>
      </c>
      <c r="S2057" s="10">
        <f t="shared" si="195"/>
        <v>41946.674108796295</v>
      </c>
      <c r="T2057" s="10">
        <f t="shared" si="196"/>
        <v>41976.166666666672</v>
      </c>
    </row>
    <row r="2058" spans="1:20" ht="43.75" x14ac:dyDescent="0.4">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9">
        <f t="shared" si="192"/>
        <v>1.5345200000000001</v>
      </c>
      <c r="P2058">
        <f t="shared" si="193"/>
        <v>138.49458483754512</v>
      </c>
      <c r="Q2058" t="str">
        <f t="shared" si="194"/>
        <v>technology</v>
      </c>
      <c r="R2058" t="str">
        <f t="shared" si="197"/>
        <v>hardware</v>
      </c>
      <c r="S2058" s="10">
        <f t="shared" si="195"/>
        <v>41351.76090277778</v>
      </c>
      <c r="T2058" s="10">
        <f t="shared" si="196"/>
        <v>41381.76090277778</v>
      </c>
    </row>
    <row r="2059" spans="1:20" ht="58.3" x14ac:dyDescent="0.4">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9">
        <f t="shared" si="192"/>
        <v>2.022322</v>
      </c>
      <c r="P2059">
        <f t="shared" si="193"/>
        <v>45.547792792792798</v>
      </c>
      <c r="Q2059" t="str">
        <f t="shared" si="194"/>
        <v>technology</v>
      </c>
      <c r="R2059" t="str">
        <f t="shared" si="197"/>
        <v>hardware</v>
      </c>
      <c r="S2059" s="10">
        <f t="shared" si="195"/>
        <v>42396.494583333333</v>
      </c>
      <c r="T2059" s="10">
        <f t="shared" si="196"/>
        <v>42426.494583333333</v>
      </c>
    </row>
    <row r="2060" spans="1:20" ht="29.15" x14ac:dyDescent="0.4">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9">
        <f t="shared" si="192"/>
        <v>1.6828125</v>
      </c>
      <c r="P2060">
        <f t="shared" si="193"/>
        <v>10.507317073170732</v>
      </c>
      <c r="Q2060" t="str">
        <f t="shared" si="194"/>
        <v>technology</v>
      </c>
      <c r="R2060" t="str">
        <f t="shared" si="197"/>
        <v>hardware</v>
      </c>
      <c r="S2060" s="10">
        <f t="shared" si="195"/>
        <v>42026.370717592596</v>
      </c>
      <c r="T2060" s="10">
        <f t="shared" si="196"/>
        <v>42065.833333333328</v>
      </c>
    </row>
    <row r="2061" spans="1:20" ht="43.75" x14ac:dyDescent="0.4">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9">
        <f t="shared" si="192"/>
        <v>1.4345666666666668</v>
      </c>
      <c r="P2061">
        <f t="shared" si="193"/>
        <v>114.76533333333333</v>
      </c>
      <c r="Q2061" t="str">
        <f t="shared" si="194"/>
        <v>technology</v>
      </c>
      <c r="R2061" t="str">
        <f t="shared" si="197"/>
        <v>hardware</v>
      </c>
      <c r="S2061" s="10">
        <f t="shared" si="195"/>
        <v>42361.602476851855</v>
      </c>
      <c r="T2061" s="10">
        <f t="shared" si="196"/>
        <v>42400.915972222225</v>
      </c>
    </row>
    <row r="2062" spans="1:20" ht="43.75" x14ac:dyDescent="0.4">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9">
        <f t="shared" si="192"/>
        <v>1.964</v>
      </c>
      <c r="P2062">
        <f t="shared" si="193"/>
        <v>35.997067448680355</v>
      </c>
      <c r="Q2062" t="str">
        <f t="shared" si="194"/>
        <v>technology</v>
      </c>
      <c r="R2062" t="str">
        <f t="shared" si="197"/>
        <v>hardware</v>
      </c>
      <c r="S2062" s="10">
        <f t="shared" si="195"/>
        <v>41783.642939814818</v>
      </c>
      <c r="T2062" s="10">
        <f t="shared" si="196"/>
        <v>41843.642939814818</v>
      </c>
    </row>
    <row r="2063" spans="1:20" ht="43.75" x14ac:dyDescent="0.4">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9">
        <f t="shared" si="192"/>
        <v>1.0791999999999999</v>
      </c>
      <c r="P2063">
        <f t="shared" si="193"/>
        <v>154.17142857142858</v>
      </c>
      <c r="Q2063" t="str">
        <f t="shared" si="194"/>
        <v>technology</v>
      </c>
      <c r="R2063" t="str">
        <f t="shared" si="197"/>
        <v>hardware</v>
      </c>
      <c r="S2063" s="10">
        <f t="shared" si="195"/>
        <v>42705.764513888891</v>
      </c>
      <c r="T2063" s="10">
        <f t="shared" si="196"/>
        <v>42735.764513888891</v>
      </c>
    </row>
    <row r="2064" spans="1:20" ht="58.3" x14ac:dyDescent="0.4">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9">
        <f t="shared" si="192"/>
        <v>1.14977</v>
      </c>
      <c r="P2064">
        <f t="shared" si="193"/>
        <v>566.38916256157631</v>
      </c>
      <c r="Q2064" t="str">
        <f t="shared" si="194"/>
        <v>technology</v>
      </c>
      <c r="R2064" t="str">
        <f t="shared" si="197"/>
        <v>hardware</v>
      </c>
      <c r="S2064" s="10">
        <f t="shared" si="195"/>
        <v>42423.3830787037</v>
      </c>
      <c r="T2064" s="10">
        <f t="shared" si="196"/>
        <v>42453.341412037036</v>
      </c>
    </row>
    <row r="2065" spans="1:20" ht="29.15" x14ac:dyDescent="0.4">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9">
        <f t="shared" si="192"/>
        <v>1.4804999999999999</v>
      </c>
      <c r="P2065">
        <f t="shared" si="193"/>
        <v>120.85714285714286</v>
      </c>
      <c r="Q2065" t="str">
        <f t="shared" si="194"/>
        <v>technology</v>
      </c>
      <c r="R2065" t="str">
        <f t="shared" si="197"/>
        <v>hardware</v>
      </c>
      <c r="S2065" s="10">
        <f t="shared" si="195"/>
        <v>42472.73265046296</v>
      </c>
      <c r="T2065" s="10">
        <f t="shared" si="196"/>
        <v>42505.73265046296</v>
      </c>
    </row>
    <row r="2066" spans="1:20" ht="43.75" x14ac:dyDescent="0.4">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9">
        <f t="shared" si="192"/>
        <v>1.9116676082790633</v>
      </c>
      <c r="P2066">
        <f t="shared" si="193"/>
        <v>86.163845492085343</v>
      </c>
      <c r="Q2066" t="str">
        <f t="shared" si="194"/>
        <v>technology</v>
      </c>
      <c r="R2066" t="str">
        <f t="shared" si="197"/>
        <v>hardware</v>
      </c>
      <c r="S2066" s="10">
        <f t="shared" si="195"/>
        <v>41389.364849537036</v>
      </c>
      <c r="T2066" s="10">
        <f t="shared" si="196"/>
        <v>41425.5</v>
      </c>
    </row>
    <row r="2067" spans="1:20" ht="43.75" x14ac:dyDescent="0.4">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9">
        <f t="shared" si="192"/>
        <v>1.99215125</v>
      </c>
      <c r="P2067">
        <f t="shared" si="193"/>
        <v>51.212114395886893</v>
      </c>
      <c r="Q2067" t="str">
        <f t="shared" si="194"/>
        <v>technology</v>
      </c>
      <c r="R2067" t="str">
        <f t="shared" si="197"/>
        <v>hardware</v>
      </c>
      <c r="S2067" s="10">
        <f t="shared" si="195"/>
        <v>41603.333668981482</v>
      </c>
      <c r="T2067" s="10">
        <f t="shared" si="196"/>
        <v>41633.333668981482</v>
      </c>
    </row>
    <row r="2068" spans="1:20" ht="43.75" x14ac:dyDescent="0.4">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9">
        <f t="shared" si="192"/>
        <v>2.1859999999999999</v>
      </c>
      <c r="P2068">
        <f t="shared" si="193"/>
        <v>67.261538461538464</v>
      </c>
      <c r="Q2068" t="str">
        <f t="shared" si="194"/>
        <v>technology</v>
      </c>
      <c r="R2068" t="str">
        <f t="shared" si="197"/>
        <v>hardware</v>
      </c>
      <c r="S2068" s="10">
        <f t="shared" si="195"/>
        <v>41844.771793981483</v>
      </c>
      <c r="T2068" s="10">
        <f t="shared" si="196"/>
        <v>41874.771793981483</v>
      </c>
    </row>
    <row r="2069" spans="1:20" ht="43.75" x14ac:dyDescent="0.4">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9">
        <f t="shared" si="192"/>
        <v>1.2686868686868686</v>
      </c>
      <c r="P2069">
        <f t="shared" si="193"/>
        <v>62.8</v>
      </c>
      <c r="Q2069" t="str">
        <f t="shared" si="194"/>
        <v>technology</v>
      </c>
      <c r="R2069" t="str">
        <f t="shared" si="197"/>
        <v>hardware</v>
      </c>
      <c r="S2069" s="10">
        <f t="shared" si="195"/>
        <v>42115.853888888887</v>
      </c>
      <c r="T2069" s="10">
        <f t="shared" si="196"/>
        <v>42148.853888888887</v>
      </c>
    </row>
    <row r="2070" spans="1:20" ht="43.75" x14ac:dyDescent="0.4">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9">
        <f t="shared" si="192"/>
        <v>1.0522388</v>
      </c>
      <c r="P2070">
        <f t="shared" si="193"/>
        <v>346.13118421052633</v>
      </c>
      <c r="Q2070" t="str">
        <f t="shared" si="194"/>
        <v>technology</v>
      </c>
      <c r="R2070" t="str">
        <f t="shared" si="197"/>
        <v>hardware</v>
      </c>
      <c r="S2070" s="10">
        <f t="shared" si="195"/>
        <v>42633.841608796298</v>
      </c>
      <c r="T2070" s="10">
        <f t="shared" si="196"/>
        <v>42663.841608796298</v>
      </c>
    </row>
    <row r="2071" spans="1:20" ht="58.3" x14ac:dyDescent="0.4">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9">
        <f t="shared" si="192"/>
        <v>1.2840666000000001</v>
      </c>
      <c r="P2071">
        <f t="shared" si="193"/>
        <v>244.11912547528519</v>
      </c>
      <c r="Q2071" t="str">
        <f t="shared" si="194"/>
        <v>technology</v>
      </c>
      <c r="R2071" t="str">
        <f t="shared" si="197"/>
        <v>hardware</v>
      </c>
      <c r="S2071" s="10">
        <f t="shared" si="195"/>
        <v>42340.972118055557</v>
      </c>
      <c r="T2071" s="10">
        <f t="shared" si="196"/>
        <v>42371.972118055557</v>
      </c>
    </row>
    <row r="2072" spans="1:20" ht="43.75" x14ac:dyDescent="0.4">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9">
        <f t="shared" si="192"/>
        <v>3.1732719999999999</v>
      </c>
      <c r="P2072">
        <f t="shared" si="193"/>
        <v>259.25424836601309</v>
      </c>
      <c r="Q2072" t="str">
        <f t="shared" si="194"/>
        <v>technology</v>
      </c>
      <c r="R2072" t="str">
        <f t="shared" si="197"/>
        <v>hardware</v>
      </c>
      <c r="S2072" s="10">
        <f t="shared" si="195"/>
        <v>42519.6565162037</v>
      </c>
      <c r="T2072" s="10">
        <f t="shared" si="196"/>
        <v>42549.6565162037</v>
      </c>
    </row>
    <row r="2073" spans="1:20" ht="43.75" x14ac:dyDescent="0.4">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9">
        <f t="shared" si="192"/>
        <v>2.8073000000000001</v>
      </c>
      <c r="P2073">
        <f t="shared" si="193"/>
        <v>201.96402877697841</v>
      </c>
      <c r="Q2073" t="str">
        <f t="shared" si="194"/>
        <v>technology</v>
      </c>
      <c r="R2073" t="str">
        <f t="shared" si="197"/>
        <v>hardware</v>
      </c>
      <c r="S2073" s="10">
        <f t="shared" si="195"/>
        <v>42600.278749999998</v>
      </c>
      <c r="T2073" s="10">
        <f t="shared" si="196"/>
        <v>42645.278749999998</v>
      </c>
    </row>
    <row r="2074" spans="1:20" ht="58.3" x14ac:dyDescent="0.4">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9">
        <f t="shared" si="192"/>
        <v>1.1073146853146854</v>
      </c>
      <c r="P2074">
        <f t="shared" si="193"/>
        <v>226.20857142857142</v>
      </c>
      <c r="Q2074" t="str">
        <f t="shared" si="194"/>
        <v>technology</v>
      </c>
      <c r="R2074" t="str">
        <f t="shared" si="197"/>
        <v>hardware</v>
      </c>
      <c r="S2074" s="10">
        <f t="shared" si="195"/>
        <v>42467.581388888888</v>
      </c>
      <c r="T2074" s="10">
        <f t="shared" si="196"/>
        <v>42497.581388888888</v>
      </c>
    </row>
    <row r="2075" spans="1:20" ht="43.75" x14ac:dyDescent="0.4">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9">
        <f t="shared" si="192"/>
        <v>1.5260429999999998</v>
      </c>
      <c r="P2075">
        <f t="shared" si="193"/>
        <v>324.69</v>
      </c>
      <c r="Q2075" t="str">
        <f t="shared" si="194"/>
        <v>technology</v>
      </c>
      <c r="R2075" t="str">
        <f t="shared" si="197"/>
        <v>hardware</v>
      </c>
      <c r="S2075" s="10">
        <f t="shared" si="195"/>
        <v>42087.668032407411</v>
      </c>
      <c r="T2075" s="10">
        <f t="shared" si="196"/>
        <v>42132.668032407411</v>
      </c>
    </row>
    <row r="2076" spans="1:20" ht="29.15" x14ac:dyDescent="0.4">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9">
        <f t="shared" si="192"/>
        <v>1.0249999999999999</v>
      </c>
      <c r="P2076">
        <f t="shared" si="193"/>
        <v>205</v>
      </c>
      <c r="Q2076" t="str">
        <f t="shared" si="194"/>
        <v>technology</v>
      </c>
      <c r="R2076" t="str">
        <f t="shared" si="197"/>
        <v>hardware</v>
      </c>
      <c r="S2076" s="10">
        <f t="shared" si="195"/>
        <v>42466.826180555552</v>
      </c>
      <c r="T2076" s="10">
        <f t="shared" si="196"/>
        <v>42496.826180555552</v>
      </c>
    </row>
    <row r="2077" spans="1:20" ht="43.75" x14ac:dyDescent="0.4">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9">
        <f t="shared" si="192"/>
        <v>16.783738373837384</v>
      </c>
      <c r="P2077">
        <f t="shared" si="193"/>
        <v>20.465926829268295</v>
      </c>
      <c r="Q2077" t="str">
        <f t="shared" si="194"/>
        <v>technology</v>
      </c>
      <c r="R2077" t="str">
        <f t="shared" si="197"/>
        <v>hardware</v>
      </c>
      <c r="S2077" s="10">
        <f t="shared" si="195"/>
        <v>41450.681574074071</v>
      </c>
      <c r="T2077" s="10">
        <f t="shared" si="196"/>
        <v>41480.681574074071</v>
      </c>
    </row>
    <row r="2078" spans="1:20" ht="29.15" x14ac:dyDescent="0.4">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9">
        <f t="shared" si="192"/>
        <v>5.4334915642458101</v>
      </c>
      <c r="P2078">
        <f t="shared" si="193"/>
        <v>116.35303146309367</v>
      </c>
      <c r="Q2078" t="str">
        <f t="shared" si="194"/>
        <v>technology</v>
      </c>
      <c r="R2078" t="str">
        <f t="shared" si="197"/>
        <v>hardware</v>
      </c>
      <c r="S2078" s="10">
        <f t="shared" si="195"/>
        <v>41803.880659722221</v>
      </c>
      <c r="T2078" s="10">
        <f t="shared" si="196"/>
        <v>41843.880659722221</v>
      </c>
    </row>
    <row r="2079" spans="1:20" ht="43.75" x14ac:dyDescent="0.4">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9">
        <f t="shared" si="192"/>
        <v>1.1550800000000001</v>
      </c>
      <c r="P2079">
        <f t="shared" si="193"/>
        <v>307.20212765957444</v>
      </c>
      <c r="Q2079" t="str">
        <f t="shared" si="194"/>
        <v>technology</v>
      </c>
      <c r="R2079" t="str">
        <f t="shared" si="197"/>
        <v>hardware</v>
      </c>
      <c r="S2079" s="10">
        <f t="shared" si="195"/>
        <v>42103.042546296296</v>
      </c>
      <c r="T2079" s="10">
        <f t="shared" si="196"/>
        <v>42160.875</v>
      </c>
    </row>
    <row r="2080" spans="1:20" ht="43.75" x14ac:dyDescent="0.4">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9">
        <f t="shared" si="192"/>
        <v>1.3120499999999999</v>
      </c>
      <c r="P2080">
        <f t="shared" si="193"/>
        <v>546.6875</v>
      </c>
      <c r="Q2080" t="str">
        <f t="shared" si="194"/>
        <v>technology</v>
      </c>
      <c r="R2080" t="str">
        <f t="shared" si="197"/>
        <v>hardware</v>
      </c>
      <c r="S2080" s="10">
        <f t="shared" si="195"/>
        <v>42692.771493055552</v>
      </c>
      <c r="T2080" s="10">
        <f t="shared" si="196"/>
        <v>42722.771493055552</v>
      </c>
    </row>
    <row r="2081" spans="1:20" ht="58.3" x14ac:dyDescent="0.4">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9">
        <f t="shared" si="192"/>
        <v>2.8816999999999999</v>
      </c>
      <c r="P2081">
        <f t="shared" si="193"/>
        <v>47.474464579901152</v>
      </c>
      <c r="Q2081" t="str">
        <f t="shared" si="194"/>
        <v>technology</v>
      </c>
      <c r="R2081" t="str">
        <f t="shared" si="197"/>
        <v>hardware</v>
      </c>
      <c r="S2081" s="10">
        <f t="shared" si="195"/>
        <v>42150.71056712963</v>
      </c>
      <c r="T2081" s="10">
        <f t="shared" si="196"/>
        <v>42180.791666666672</v>
      </c>
    </row>
    <row r="2082" spans="1:20" ht="43.75" x14ac:dyDescent="0.4">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9">
        <f t="shared" si="192"/>
        <v>5.0780000000000003</v>
      </c>
      <c r="P2082">
        <f t="shared" si="193"/>
        <v>101.56</v>
      </c>
      <c r="Q2082" t="str">
        <f t="shared" si="194"/>
        <v>technology</v>
      </c>
      <c r="R2082" t="str">
        <f t="shared" si="197"/>
        <v>hardware</v>
      </c>
      <c r="S2082" s="10">
        <f t="shared" si="195"/>
        <v>42289.957175925927</v>
      </c>
      <c r="T2082" s="10">
        <f t="shared" si="196"/>
        <v>42319.998842592591</v>
      </c>
    </row>
    <row r="2083" spans="1:20" ht="43.75" x14ac:dyDescent="0.4">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9">
        <f t="shared" si="192"/>
        <v>1.1457142857142857</v>
      </c>
      <c r="P2083">
        <f t="shared" si="193"/>
        <v>72.909090909090907</v>
      </c>
      <c r="Q2083" t="str">
        <f t="shared" si="194"/>
        <v>music</v>
      </c>
      <c r="R2083" t="str">
        <f t="shared" si="197"/>
        <v>indie rock</v>
      </c>
      <c r="S2083" s="10">
        <f t="shared" si="195"/>
        <v>41004.156886574077</v>
      </c>
      <c r="T2083" s="10">
        <f t="shared" si="196"/>
        <v>41045.207638888889</v>
      </c>
    </row>
    <row r="2084" spans="1:20" ht="43.75" x14ac:dyDescent="0.4">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9">
        <f t="shared" si="192"/>
        <v>1.1073333333333333</v>
      </c>
      <c r="P2084">
        <f t="shared" si="193"/>
        <v>43.710526315789473</v>
      </c>
      <c r="Q2084" t="str">
        <f t="shared" si="194"/>
        <v>music</v>
      </c>
      <c r="R2084" t="str">
        <f t="shared" si="197"/>
        <v>indie rock</v>
      </c>
      <c r="S2084" s="10">
        <f t="shared" si="195"/>
        <v>40811.120324074072</v>
      </c>
      <c r="T2084" s="10">
        <f t="shared" si="196"/>
        <v>40871.161990740737</v>
      </c>
    </row>
    <row r="2085" spans="1:20" ht="43.75" x14ac:dyDescent="0.4">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9">
        <f t="shared" si="192"/>
        <v>1.1333333333333333</v>
      </c>
      <c r="P2085">
        <f t="shared" si="193"/>
        <v>34</v>
      </c>
      <c r="Q2085" t="str">
        <f t="shared" si="194"/>
        <v>music</v>
      </c>
      <c r="R2085" t="str">
        <f t="shared" si="197"/>
        <v>indie rock</v>
      </c>
      <c r="S2085" s="10">
        <f t="shared" si="195"/>
        <v>41034.72216435185</v>
      </c>
      <c r="T2085" s="10">
        <f t="shared" si="196"/>
        <v>41064.72216435185</v>
      </c>
    </row>
    <row r="2086" spans="1:20" ht="43.75" x14ac:dyDescent="0.4">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9">
        <f t="shared" si="192"/>
        <v>1.0833333333333333</v>
      </c>
      <c r="P2086">
        <f t="shared" si="193"/>
        <v>70.652173913043484</v>
      </c>
      <c r="Q2086" t="str">
        <f t="shared" si="194"/>
        <v>music</v>
      </c>
      <c r="R2086" t="str">
        <f t="shared" si="197"/>
        <v>indie rock</v>
      </c>
      <c r="S2086" s="10">
        <f t="shared" si="195"/>
        <v>41731.833124999997</v>
      </c>
      <c r="T2086" s="10">
        <f t="shared" si="196"/>
        <v>41763.290972222225</v>
      </c>
    </row>
    <row r="2087" spans="1:20" ht="58.3" x14ac:dyDescent="0.4">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9">
        <f t="shared" si="192"/>
        <v>1.2353333333333334</v>
      </c>
      <c r="P2087">
        <f t="shared" si="193"/>
        <v>89.301204819277103</v>
      </c>
      <c r="Q2087" t="str">
        <f t="shared" si="194"/>
        <v>music</v>
      </c>
      <c r="R2087" t="str">
        <f t="shared" si="197"/>
        <v>indie rock</v>
      </c>
      <c r="S2087" s="10">
        <f t="shared" si="195"/>
        <v>41075.835497685184</v>
      </c>
      <c r="T2087" s="10">
        <f t="shared" si="196"/>
        <v>41105.835497685184</v>
      </c>
    </row>
    <row r="2088" spans="1:20" ht="43.75" x14ac:dyDescent="0.4">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9">
        <f t="shared" si="192"/>
        <v>1.0069999999999999</v>
      </c>
      <c r="P2088">
        <f t="shared" si="193"/>
        <v>115.08571428571429</v>
      </c>
      <c r="Q2088" t="str">
        <f t="shared" si="194"/>
        <v>music</v>
      </c>
      <c r="R2088" t="str">
        <f t="shared" si="197"/>
        <v>indie rock</v>
      </c>
      <c r="S2088" s="10">
        <f t="shared" si="195"/>
        <v>40860.67050925926</v>
      </c>
      <c r="T2088" s="10">
        <f t="shared" si="196"/>
        <v>40891.207638888889</v>
      </c>
    </row>
    <row r="2089" spans="1:20" ht="58.3" x14ac:dyDescent="0.4">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9">
        <f t="shared" si="192"/>
        <v>1.0353333333333334</v>
      </c>
      <c r="P2089">
        <f t="shared" si="193"/>
        <v>62.12</v>
      </c>
      <c r="Q2089" t="str">
        <f t="shared" si="194"/>
        <v>music</v>
      </c>
      <c r="R2089" t="str">
        <f t="shared" si="197"/>
        <v>indie rock</v>
      </c>
      <c r="S2089" s="10">
        <f t="shared" si="195"/>
        <v>40764.204375000001</v>
      </c>
      <c r="T2089" s="10">
        <f t="shared" si="196"/>
        <v>40794.204375000001</v>
      </c>
    </row>
    <row r="2090" spans="1:20" ht="43.75" x14ac:dyDescent="0.4">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9">
        <f t="shared" si="192"/>
        <v>1.1551066666666667</v>
      </c>
      <c r="P2090">
        <f t="shared" si="193"/>
        <v>46.204266666666669</v>
      </c>
      <c r="Q2090" t="str">
        <f t="shared" si="194"/>
        <v>music</v>
      </c>
      <c r="R2090" t="str">
        <f t="shared" si="197"/>
        <v>indie rock</v>
      </c>
      <c r="S2090" s="10">
        <f t="shared" si="195"/>
        <v>40395.714722222219</v>
      </c>
      <c r="T2090" s="10">
        <f t="shared" si="196"/>
        <v>40432.165972222225</v>
      </c>
    </row>
    <row r="2091" spans="1:20" ht="29.15" x14ac:dyDescent="0.4">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9">
        <f t="shared" si="192"/>
        <v>1.2040040000000001</v>
      </c>
      <c r="P2091">
        <f t="shared" si="193"/>
        <v>48.54854838709678</v>
      </c>
      <c r="Q2091" t="str">
        <f t="shared" si="194"/>
        <v>music</v>
      </c>
      <c r="R2091" t="str">
        <f t="shared" si="197"/>
        <v>indie rock</v>
      </c>
      <c r="S2091" s="10">
        <f t="shared" si="195"/>
        <v>41453.076319444444</v>
      </c>
      <c r="T2091" s="10">
        <f t="shared" si="196"/>
        <v>41488.076319444444</v>
      </c>
    </row>
    <row r="2092" spans="1:20" ht="43.75" x14ac:dyDescent="0.4">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9">
        <f t="shared" si="192"/>
        <v>1.1504037499999999</v>
      </c>
      <c r="P2092">
        <f t="shared" si="193"/>
        <v>57.520187499999999</v>
      </c>
      <c r="Q2092" t="str">
        <f t="shared" si="194"/>
        <v>music</v>
      </c>
      <c r="R2092" t="str">
        <f t="shared" si="197"/>
        <v>indie rock</v>
      </c>
      <c r="S2092" s="10">
        <f t="shared" si="195"/>
        <v>41299.381423611114</v>
      </c>
      <c r="T2092" s="10">
        <f t="shared" si="196"/>
        <v>41329.381423611114</v>
      </c>
    </row>
    <row r="2093" spans="1:20" ht="58.3" x14ac:dyDescent="0.4">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9">
        <f t="shared" si="192"/>
        <v>1.2046777777777777</v>
      </c>
      <c r="P2093">
        <f t="shared" si="193"/>
        <v>88.147154471544724</v>
      </c>
      <c r="Q2093" t="str">
        <f t="shared" si="194"/>
        <v>music</v>
      </c>
      <c r="R2093" t="str">
        <f t="shared" si="197"/>
        <v>indie rock</v>
      </c>
      <c r="S2093" s="10">
        <f t="shared" si="195"/>
        <v>40555.322662037033</v>
      </c>
      <c r="T2093" s="10">
        <f t="shared" si="196"/>
        <v>40603.833333333336</v>
      </c>
    </row>
    <row r="2094" spans="1:20" ht="43.75" x14ac:dyDescent="0.4">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9">
        <f t="shared" si="192"/>
        <v>1.0128333333333333</v>
      </c>
      <c r="P2094">
        <f t="shared" si="193"/>
        <v>110.49090909090908</v>
      </c>
      <c r="Q2094" t="str">
        <f t="shared" si="194"/>
        <v>music</v>
      </c>
      <c r="R2094" t="str">
        <f t="shared" si="197"/>
        <v>indie rock</v>
      </c>
      <c r="S2094" s="10">
        <f t="shared" si="195"/>
        <v>40763.707546296297</v>
      </c>
      <c r="T2094" s="10">
        <f t="shared" si="196"/>
        <v>40823.707546296297</v>
      </c>
    </row>
    <row r="2095" spans="1:20" ht="43.75" x14ac:dyDescent="0.4">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9">
        <f t="shared" si="192"/>
        <v>1.0246666666666666</v>
      </c>
      <c r="P2095">
        <f t="shared" si="193"/>
        <v>66.826086956521735</v>
      </c>
      <c r="Q2095" t="str">
        <f t="shared" si="194"/>
        <v>music</v>
      </c>
      <c r="R2095" t="str">
        <f t="shared" si="197"/>
        <v>indie rock</v>
      </c>
      <c r="S2095" s="10">
        <f t="shared" si="195"/>
        <v>41205.854537037041</v>
      </c>
      <c r="T2095" s="10">
        <f t="shared" si="196"/>
        <v>41265.896203703705</v>
      </c>
    </row>
    <row r="2096" spans="1:20" ht="58.3" x14ac:dyDescent="0.4">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9">
        <f t="shared" si="192"/>
        <v>1.2054285714285715</v>
      </c>
      <c r="P2096">
        <f t="shared" si="193"/>
        <v>58.597222222222221</v>
      </c>
      <c r="Q2096" t="str">
        <f t="shared" si="194"/>
        <v>music</v>
      </c>
      <c r="R2096" t="str">
        <f t="shared" si="197"/>
        <v>indie rock</v>
      </c>
      <c r="S2096" s="10">
        <f t="shared" si="195"/>
        <v>40939.02002314815</v>
      </c>
      <c r="T2096" s="10">
        <f t="shared" si="196"/>
        <v>40973.125</v>
      </c>
    </row>
    <row r="2097" spans="1:20" ht="43.75" x14ac:dyDescent="0.4">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9">
        <f t="shared" si="192"/>
        <v>1</v>
      </c>
      <c r="P2097">
        <f t="shared" si="193"/>
        <v>113.63636363636364</v>
      </c>
      <c r="Q2097" t="str">
        <f t="shared" si="194"/>
        <v>music</v>
      </c>
      <c r="R2097" t="str">
        <f t="shared" si="197"/>
        <v>indie rock</v>
      </c>
      <c r="S2097" s="10">
        <f t="shared" si="195"/>
        <v>40758.733483796292</v>
      </c>
      <c r="T2097" s="10">
        <f t="shared" si="196"/>
        <v>40818.733483796292</v>
      </c>
    </row>
    <row r="2098" spans="1:20" ht="43.75" x14ac:dyDescent="0.4">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9">
        <f t="shared" si="192"/>
        <v>1.0166666666666666</v>
      </c>
      <c r="P2098">
        <f t="shared" si="193"/>
        <v>43.571428571428569</v>
      </c>
      <c r="Q2098" t="str">
        <f t="shared" si="194"/>
        <v>music</v>
      </c>
      <c r="R2098" t="str">
        <f t="shared" si="197"/>
        <v>indie rock</v>
      </c>
      <c r="S2098" s="10">
        <f t="shared" si="195"/>
        <v>41192.758506944447</v>
      </c>
      <c r="T2098" s="10">
        <f t="shared" si="196"/>
        <v>41208.165972222225</v>
      </c>
    </row>
    <row r="2099" spans="1:20" ht="43.75" x14ac:dyDescent="0.4">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9">
        <f t="shared" si="192"/>
        <v>1</v>
      </c>
      <c r="P2099">
        <f t="shared" si="193"/>
        <v>78.94736842105263</v>
      </c>
      <c r="Q2099" t="str">
        <f t="shared" si="194"/>
        <v>music</v>
      </c>
      <c r="R2099" t="str">
        <f t="shared" si="197"/>
        <v>indie rock</v>
      </c>
      <c r="S2099" s="10">
        <f t="shared" si="195"/>
        <v>40818.58489583333</v>
      </c>
      <c r="T2099" s="10">
        <f t="shared" si="196"/>
        <v>40878.626562500001</v>
      </c>
    </row>
    <row r="2100" spans="1:20" ht="43.75" x14ac:dyDescent="0.4">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9">
        <f t="shared" si="192"/>
        <v>1.0033333333333334</v>
      </c>
      <c r="P2100">
        <f t="shared" si="193"/>
        <v>188.125</v>
      </c>
      <c r="Q2100" t="str">
        <f t="shared" si="194"/>
        <v>music</v>
      </c>
      <c r="R2100" t="str">
        <f t="shared" si="197"/>
        <v>indie rock</v>
      </c>
      <c r="S2100" s="10">
        <f t="shared" si="195"/>
        <v>40946.11383101852</v>
      </c>
      <c r="T2100" s="10">
        <f t="shared" si="196"/>
        <v>40976.11383101852</v>
      </c>
    </row>
    <row r="2101" spans="1:20" x14ac:dyDescent="0.4">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9">
        <f t="shared" si="192"/>
        <v>1.3236666666666668</v>
      </c>
      <c r="P2101">
        <f t="shared" si="193"/>
        <v>63.031746031746032</v>
      </c>
      <c r="Q2101" t="str">
        <f t="shared" si="194"/>
        <v>music</v>
      </c>
      <c r="R2101" t="str">
        <f t="shared" si="197"/>
        <v>indie rock</v>
      </c>
      <c r="S2101" s="10">
        <f t="shared" si="195"/>
        <v>42173.746342592596</v>
      </c>
      <c r="T2101" s="10">
        <f t="shared" si="196"/>
        <v>42187.152777777781</v>
      </c>
    </row>
    <row r="2102" spans="1:20" ht="43.75" x14ac:dyDescent="0.4">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9">
        <f t="shared" si="192"/>
        <v>1.3666666666666667</v>
      </c>
      <c r="P2102">
        <f t="shared" si="193"/>
        <v>30.37037037037037</v>
      </c>
      <c r="Q2102" t="str">
        <f t="shared" si="194"/>
        <v>music</v>
      </c>
      <c r="R2102" t="str">
        <f t="shared" si="197"/>
        <v>indie rock</v>
      </c>
      <c r="S2102" s="10">
        <f t="shared" si="195"/>
        <v>41074.834965277776</v>
      </c>
      <c r="T2102" s="10">
        <f t="shared" si="196"/>
        <v>41090.165972222225</v>
      </c>
    </row>
    <row r="2103" spans="1:20" ht="43.75" x14ac:dyDescent="0.4">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9">
        <f t="shared" si="192"/>
        <v>1.1325000000000001</v>
      </c>
      <c r="P2103">
        <f t="shared" si="193"/>
        <v>51.477272727272727</v>
      </c>
      <c r="Q2103" t="str">
        <f t="shared" si="194"/>
        <v>music</v>
      </c>
      <c r="R2103" t="str">
        <f t="shared" si="197"/>
        <v>indie rock</v>
      </c>
      <c r="S2103" s="10">
        <f t="shared" si="195"/>
        <v>40892.149467592593</v>
      </c>
      <c r="T2103" s="10">
        <f t="shared" si="196"/>
        <v>40952.149467592593</v>
      </c>
    </row>
    <row r="2104" spans="1:20" ht="43.75" x14ac:dyDescent="0.4">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9">
        <f t="shared" si="192"/>
        <v>1.36</v>
      </c>
      <c r="P2104">
        <f t="shared" si="193"/>
        <v>35.789473684210527</v>
      </c>
      <c r="Q2104" t="str">
        <f t="shared" si="194"/>
        <v>music</v>
      </c>
      <c r="R2104" t="str">
        <f t="shared" si="197"/>
        <v>indie rock</v>
      </c>
      <c r="S2104" s="10">
        <f t="shared" si="195"/>
        <v>40638.868611111109</v>
      </c>
      <c r="T2104" s="10">
        <f t="shared" si="196"/>
        <v>40668.868611111109</v>
      </c>
    </row>
    <row r="2105" spans="1:20" ht="29.15" x14ac:dyDescent="0.4">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9">
        <f t="shared" si="192"/>
        <v>1.4612318374694613</v>
      </c>
      <c r="P2105">
        <f t="shared" si="193"/>
        <v>98.817391304347822</v>
      </c>
      <c r="Q2105" t="str">
        <f t="shared" si="194"/>
        <v>music</v>
      </c>
      <c r="R2105" t="str">
        <f t="shared" si="197"/>
        <v>indie rock</v>
      </c>
      <c r="S2105" s="10">
        <f t="shared" si="195"/>
        <v>41192.754942129628</v>
      </c>
      <c r="T2105" s="10">
        <f t="shared" si="196"/>
        <v>41222.7966087963</v>
      </c>
    </row>
    <row r="2106" spans="1:20" ht="43.75" x14ac:dyDescent="0.4">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9">
        <f t="shared" si="192"/>
        <v>1.2949999999999999</v>
      </c>
      <c r="P2106">
        <f t="shared" si="193"/>
        <v>28</v>
      </c>
      <c r="Q2106" t="str">
        <f t="shared" si="194"/>
        <v>music</v>
      </c>
      <c r="R2106" t="str">
        <f t="shared" si="197"/>
        <v>indie rock</v>
      </c>
      <c r="S2106" s="10">
        <f t="shared" si="195"/>
        <v>41394.074467592596</v>
      </c>
      <c r="T2106" s="10">
        <f t="shared" si="196"/>
        <v>41425</v>
      </c>
    </row>
    <row r="2107" spans="1:20" ht="43.75" x14ac:dyDescent="0.4">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9">
        <f t="shared" si="192"/>
        <v>2.54</v>
      </c>
      <c r="P2107">
        <f t="shared" si="193"/>
        <v>51.313131313131315</v>
      </c>
      <c r="Q2107" t="str">
        <f t="shared" si="194"/>
        <v>music</v>
      </c>
      <c r="R2107" t="str">
        <f t="shared" si="197"/>
        <v>indie rock</v>
      </c>
      <c r="S2107" s="10">
        <f t="shared" si="195"/>
        <v>41951.788807870369</v>
      </c>
      <c r="T2107" s="10">
        <f t="shared" si="196"/>
        <v>41964.166666666672</v>
      </c>
    </row>
    <row r="2108" spans="1:20" ht="43.75" x14ac:dyDescent="0.4">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9">
        <f t="shared" si="192"/>
        <v>1.0704545454545455</v>
      </c>
      <c r="P2108">
        <f t="shared" si="193"/>
        <v>53.522727272727273</v>
      </c>
      <c r="Q2108" t="str">
        <f t="shared" si="194"/>
        <v>music</v>
      </c>
      <c r="R2108" t="str">
        <f t="shared" si="197"/>
        <v>indie rock</v>
      </c>
      <c r="S2108" s="10">
        <f t="shared" si="195"/>
        <v>41270.21497685185</v>
      </c>
      <c r="T2108" s="10">
        <f t="shared" si="196"/>
        <v>41300.21497685185</v>
      </c>
    </row>
    <row r="2109" spans="1:20" ht="43.75" x14ac:dyDescent="0.4">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9">
        <f t="shared" si="192"/>
        <v>1.0773299999999999</v>
      </c>
      <c r="P2109">
        <f t="shared" si="193"/>
        <v>37.149310344827583</v>
      </c>
      <c r="Q2109" t="str">
        <f t="shared" si="194"/>
        <v>music</v>
      </c>
      <c r="R2109" t="str">
        <f t="shared" si="197"/>
        <v>indie rock</v>
      </c>
      <c r="S2109" s="10">
        <f t="shared" si="195"/>
        <v>41934.71056712963</v>
      </c>
      <c r="T2109" s="10">
        <f t="shared" si="196"/>
        <v>41955.752233796295</v>
      </c>
    </row>
    <row r="2110" spans="1:20" ht="58.3" x14ac:dyDescent="0.4">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9">
        <f t="shared" si="192"/>
        <v>1.0731250000000001</v>
      </c>
      <c r="P2110">
        <f t="shared" si="193"/>
        <v>89.895287958115176</v>
      </c>
      <c r="Q2110" t="str">
        <f t="shared" si="194"/>
        <v>music</v>
      </c>
      <c r="R2110" t="str">
        <f t="shared" si="197"/>
        <v>indie rock</v>
      </c>
      <c r="S2110" s="10">
        <f t="shared" si="195"/>
        <v>41135.175694444442</v>
      </c>
      <c r="T2110" s="10">
        <f t="shared" si="196"/>
        <v>41162.163194444445</v>
      </c>
    </row>
    <row r="2111" spans="1:20" ht="43.75" x14ac:dyDescent="0.4">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9">
        <f t="shared" si="192"/>
        <v>1.06525</v>
      </c>
      <c r="P2111">
        <f t="shared" si="193"/>
        <v>106.52500000000001</v>
      </c>
      <c r="Q2111" t="str">
        <f t="shared" si="194"/>
        <v>music</v>
      </c>
      <c r="R2111" t="str">
        <f t="shared" si="197"/>
        <v>indie rock</v>
      </c>
      <c r="S2111" s="10">
        <f t="shared" si="195"/>
        <v>42160.708530092597</v>
      </c>
      <c r="T2111" s="10">
        <f t="shared" si="196"/>
        <v>42190.708530092597</v>
      </c>
    </row>
    <row r="2112" spans="1:20" ht="29.15" x14ac:dyDescent="0.4">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9">
        <f t="shared" si="192"/>
        <v>1.0035000000000001</v>
      </c>
      <c r="P2112">
        <f t="shared" si="193"/>
        <v>52.815789473684212</v>
      </c>
      <c r="Q2112" t="str">
        <f t="shared" si="194"/>
        <v>music</v>
      </c>
      <c r="R2112" t="str">
        <f t="shared" si="197"/>
        <v>indie rock</v>
      </c>
      <c r="S2112" s="10">
        <f t="shared" si="195"/>
        <v>41759.670937499999</v>
      </c>
      <c r="T2112" s="10">
        <f t="shared" si="196"/>
        <v>41787.207638888889</v>
      </c>
    </row>
    <row r="2113" spans="1:20" ht="43.75" x14ac:dyDescent="0.4">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9">
        <f t="shared" si="192"/>
        <v>1.0649999999999999</v>
      </c>
      <c r="P2113">
        <f t="shared" si="193"/>
        <v>54.615384615384613</v>
      </c>
      <c r="Q2113" t="str">
        <f t="shared" si="194"/>
        <v>music</v>
      </c>
      <c r="R2113" t="str">
        <f t="shared" si="197"/>
        <v>indie rock</v>
      </c>
      <c r="S2113" s="10">
        <f t="shared" si="195"/>
        <v>40703.197048611109</v>
      </c>
      <c r="T2113" s="10">
        <f t="shared" si="196"/>
        <v>40770.041666666664</v>
      </c>
    </row>
    <row r="2114" spans="1:20" ht="43.75" x14ac:dyDescent="0.4">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9">
        <f t="shared" ref="O2114:O2177" si="198">E2114/D2114</f>
        <v>1</v>
      </c>
      <c r="P2114">
        <f t="shared" ref="P2114:P2177" si="199">IFERROR(E2114/L2114,0)</f>
        <v>27.272727272727273</v>
      </c>
      <c r="Q2114" t="str">
        <f t="shared" ref="Q2114:Q2177" si="200">LEFT(N2114, FIND("/",N2114) - 1)</f>
        <v>music</v>
      </c>
      <c r="R2114" t="str">
        <f t="shared" si="197"/>
        <v>indie rock</v>
      </c>
      <c r="S2114" s="10">
        <f t="shared" ref="S2114:S2177" si="201">(((J2114/60)/60)/24) + DATE(1970,1,1)</f>
        <v>41365.928159722222</v>
      </c>
      <c r="T2114" s="10">
        <f t="shared" ref="T2114:T2177" si="202">(((I2114/60)/60)/24) + DATE(1970,1,1)</f>
        <v>41379.928159722222</v>
      </c>
    </row>
    <row r="2115" spans="1:20" ht="29.15" x14ac:dyDescent="0.4">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9">
        <f t="shared" si="198"/>
        <v>1.0485714285714285</v>
      </c>
      <c r="P2115">
        <f t="shared" si="199"/>
        <v>68.598130841121488</v>
      </c>
      <c r="Q2115" t="str">
        <f t="shared" si="200"/>
        <v>music</v>
      </c>
      <c r="R2115" t="str">
        <f t="shared" ref="R2115:R2178" si="203">RIGHT(N2115, LEN(N2115) - FIND("/",N2115))</f>
        <v>indie rock</v>
      </c>
      <c r="S2115" s="10">
        <f t="shared" si="201"/>
        <v>41870.86546296296</v>
      </c>
      <c r="T2115" s="10">
        <f t="shared" si="202"/>
        <v>41905.86546296296</v>
      </c>
    </row>
    <row r="2116" spans="1:20" ht="43.75" x14ac:dyDescent="0.4">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9">
        <f t="shared" si="198"/>
        <v>1.0469999999999999</v>
      </c>
      <c r="P2116">
        <f t="shared" si="199"/>
        <v>35.612244897959187</v>
      </c>
      <c r="Q2116" t="str">
        <f t="shared" si="200"/>
        <v>music</v>
      </c>
      <c r="R2116" t="str">
        <f t="shared" si="203"/>
        <v>indie rock</v>
      </c>
      <c r="S2116" s="10">
        <f t="shared" si="201"/>
        <v>40458.815625000003</v>
      </c>
      <c r="T2116" s="10">
        <f t="shared" si="202"/>
        <v>40521.207638888889</v>
      </c>
    </row>
    <row r="2117" spans="1:20" ht="43.75" x14ac:dyDescent="0.4">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9">
        <f t="shared" si="198"/>
        <v>2.2566666666666668</v>
      </c>
      <c r="P2117">
        <f t="shared" si="199"/>
        <v>94.027777777777771</v>
      </c>
      <c r="Q2117" t="str">
        <f t="shared" si="200"/>
        <v>music</v>
      </c>
      <c r="R2117" t="str">
        <f t="shared" si="203"/>
        <v>indie rock</v>
      </c>
      <c r="S2117" s="10">
        <f t="shared" si="201"/>
        <v>40564.081030092595</v>
      </c>
      <c r="T2117" s="10">
        <f t="shared" si="202"/>
        <v>40594.081030092595</v>
      </c>
    </row>
    <row r="2118" spans="1:20" ht="43.75" x14ac:dyDescent="0.4">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9">
        <f t="shared" si="198"/>
        <v>1.0090416666666666</v>
      </c>
      <c r="P2118">
        <f t="shared" si="199"/>
        <v>526.45652173913038</v>
      </c>
      <c r="Q2118" t="str">
        <f t="shared" si="200"/>
        <v>music</v>
      </c>
      <c r="R2118" t="str">
        <f t="shared" si="203"/>
        <v>indie rock</v>
      </c>
      <c r="S2118" s="10">
        <f t="shared" si="201"/>
        <v>41136.777812500004</v>
      </c>
      <c r="T2118" s="10">
        <f t="shared" si="202"/>
        <v>41184.777812500004</v>
      </c>
    </row>
    <row r="2119" spans="1:20" ht="43.75" x14ac:dyDescent="0.4">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9">
        <f t="shared" si="198"/>
        <v>1.4775</v>
      </c>
      <c r="P2119">
        <f t="shared" si="199"/>
        <v>50.657142857142858</v>
      </c>
      <c r="Q2119" t="str">
        <f t="shared" si="200"/>
        <v>music</v>
      </c>
      <c r="R2119" t="str">
        <f t="shared" si="203"/>
        <v>indie rock</v>
      </c>
      <c r="S2119" s="10">
        <f t="shared" si="201"/>
        <v>42290.059594907405</v>
      </c>
      <c r="T2119" s="10">
        <f t="shared" si="202"/>
        <v>42304.207638888889</v>
      </c>
    </row>
    <row r="2120" spans="1:20" ht="29.15" x14ac:dyDescent="0.4">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9">
        <f t="shared" si="198"/>
        <v>1.3461099999999999</v>
      </c>
      <c r="P2120">
        <f t="shared" si="199"/>
        <v>79.182941176470578</v>
      </c>
      <c r="Q2120" t="str">
        <f t="shared" si="200"/>
        <v>music</v>
      </c>
      <c r="R2120" t="str">
        <f t="shared" si="203"/>
        <v>indie rock</v>
      </c>
      <c r="S2120" s="10">
        <f t="shared" si="201"/>
        <v>40718.839537037034</v>
      </c>
      <c r="T2120" s="10">
        <f t="shared" si="202"/>
        <v>40748.839537037034</v>
      </c>
    </row>
    <row r="2121" spans="1:20" ht="43.75" x14ac:dyDescent="0.4">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9">
        <f t="shared" si="198"/>
        <v>1.0075000000000001</v>
      </c>
      <c r="P2121">
        <f t="shared" si="199"/>
        <v>91.590909090909093</v>
      </c>
      <c r="Q2121" t="str">
        <f t="shared" si="200"/>
        <v>music</v>
      </c>
      <c r="R2121" t="str">
        <f t="shared" si="203"/>
        <v>indie rock</v>
      </c>
      <c r="S2121" s="10">
        <f t="shared" si="201"/>
        <v>41107.130150462966</v>
      </c>
      <c r="T2121" s="10">
        <f t="shared" si="202"/>
        <v>41137.130150462966</v>
      </c>
    </row>
    <row r="2122" spans="1:20" ht="43.75" x14ac:dyDescent="0.4">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9">
        <f t="shared" si="198"/>
        <v>1.00880375</v>
      </c>
      <c r="P2122">
        <f t="shared" si="199"/>
        <v>116.96275362318841</v>
      </c>
      <c r="Q2122" t="str">
        <f t="shared" si="200"/>
        <v>music</v>
      </c>
      <c r="R2122" t="str">
        <f t="shared" si="203"/>
        <v>indie rock</v>
      </c>
      <c r="S2122" s="10">
        <f t="shared" si="201"/>
        <v>41591.964537037034</v>
      </c>
      <c r="T2122" s="10">
        <f t="shared" si="202"/>
        <v>41640.964537037034</v>
      </c>
    </row>
    <row r="2123" spans="1:20" ht="43.75" x14ac:dyDescent="0.4">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9">
        <f t="shared" si="198"/>
        <v>5.6800000000000002E-3</v>
      </c>
      <c r="P2123">
        <f t="shared" si="199"/>
        <v>28.4</v>
      </c>
      <c r="Q2123" t="str">
        <f t="shared" si="200"/>
        <v>games</v>
      </c>
      <c r="R2123" t="str">
        <f t="shared" si="203"/>
        <v>video games</v>
      </c>
      <c r="S2123" s="10">
        <f t="shared" si="201"/>
        <v>42716.7424537037</v>
      </c>
      <c r="T2123" s="10">
        <f t="shared" si="202"/>
        <v>42746.7424537037</v>
      </c>
    </row>
    <row r="2124" spans="1:20" ht="43.75" x14ac:dyDescent="0.4">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9">
        <f t="shared" si="198"/>
        <v>3.875E-3</v>
      </c>
      <c r="P2124">
        <f t="shared" si="199"/>
        <v>103.33333333333333</v>
      </c>
      <c r="Q2124" t="str">
        <f t="shared" si="200"/>
        <v>games</v>
      </c>
      <c r="R2124" t="str">
        <f t="shared" si="203"/>
        <v>video games</v>
      </c>
      <c r="S2124" s="10">
        <f t="shared" si="201"/>
        <v>42712.300567129627</v>
      </c>
      <c r="T2124" s="10">
        <f t="shared" si="202"/>
        <v>42742.300567129627</v>
      </c>
    </row>
    <row r="2125" spans="1:20" ht="58.3" x14ac:dyDescent="0.4">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9">
        <f t="shared" si="198"/>
        <v>0.1</v>
      </c>
      <c r="P2125">
        <f t="shared" si="199"/>
        <v>10</v>
      </c>
      <c r="Q2125" t="str">
        <f t="shared" si="200"/>
        <v>games</v>
      </c>
      <c r="R2125" t="str">
        <f t="shared" si="203"/>
        <v>video games</v>
      </c>
      <c r="S2125" s="10">
        <f t="shared" si="201"/>
        <v>40198.424849537041</v>
      </c>
      <c r="T2125" s="10">
        <f t="shared" si="202"/>
        <v>40252.290972222225</v>
      </c>
    </row>
    <row r="2126" spans="1:20" ht="58.3" x14ac:dyDescent="0.4">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9">
        <f t="shared" si="198"/>
        <v>0.10454545454545454</v>
      </c>
      <c r="P2126">
        <f t="shared" si="199"/>
        <v>23</v>
      </c>
      <c r="Q2126" t="str">
        <f t="shared" si="200"/>
        <v>games</v>
      </c>
      <c r="R2126" t="str">
        <f t="shared" si="203"/>
        <v>video games</v>
      </c>
      <c r="S2126" s="10">
        <f t="shared" si="201"/>
        <v>40464.028182870366</v>
      </c>
      <c r="T2126" s="10">
        <f t="shared" si="202"/>
        <v>40512.208333333336</v>
      </c>
    </row>
    <row r="2127" spans="1:20" ht="43.75" x14ac:dyDescent="0.4">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9">
        <f t="shared" si="198"/>
        <v>1.4200000000000001E-2</v>
      </c>
      <c r="P2127">
        <f t="shared" si="199"/>
        <v>31.555555555555557</v>
      </c>
      <c r="Q2127" t="str">
        <f t="shared" si="200"/>
        <v>games</v>
      </c>
      <c r="R2127" t="str">
        <f t="shared" si="203"/>
        <v>video games</v>
      </c>
      <c r="S2127" s="10">
        <f t="shared" si="201"/>
        <v>42191.023530092592</v>
      </c>
      <c r="T2127" s="10">
        <f t="shared" si="202"/>
        <v>42221.023530092592</v>
      </c>
    </row>
    <row r="2128" spans="1:20" ht="43.75" x14ac:dyDescent="0.4">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9">
        <f t="shared" si="198"/>
        <v>5.0000000000000001E-4</v>
      </c>
      <c r="P2128">
        <f t="shared" si="199"/>
        <v>5</v>
      </c>
      <c r="Q2128" t="str">
        <f t="shared" si="200"/>
        <v>games</v>
      </c>
      <c r="R2128" t="str">
        <f t="shared" si="203"/>
        <v>video games</v>
      </c>
      <c r="S2128" s="10">
        <f t="shared" si="201"/>
        <v>41951.973229166666</v>
      </c>
      <c r="T2128" s="10">
        <f t="shared" si="202"/>
        <v>41981.973229166666</v>
      </c>
    </row>
    <row r="2129" spans="1:20" ht="29.15" x14ac:dyDescent="0.4">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9">
        <f t="shared" si="198"/>
        <v>0.28842857142857142</v>
      </c>
      <c r="P2129">
        <f t="shared" si="199"/>
        <v>34.220338983050844</v>
      </c>
      <c r="Q2129" t="str">
        <f t="shared" si="200"/>
        <v>games</v>
      </c>
      <c r="R2129" t="str">
        <f t="shared" si="203"/>
        <v>video games</v>
      </c>
      <c r="S2129" s="10">
        <f t="shared" si="201"/>
        <v>42045.50535879629</v>
      </c>
      <c r="T2129" s="10">
        <f t="shared" si="202"/>
        <v>42075.463692129633</v>
      </c>
    </row>
    <row r="2130" spans="1:20" ht="43.75" x14ac:dyDescent="0.4">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9">
        <f t="shared" si="198"/>
        <v>1.6666666666666668E-3</v>
      </c>
      <c r="P2130">
        <f t="shared" si="199"/>
        <v>25</v>
      </c>
      <c r="Q2130" t="str">
        <f t="shared" si="200"/>
        <v>games</v>
      </c>
      <c r="R2130" t="str">
        <f t="shared" si="203"/>
        <v>video games</v>
      </c>
      <c r="S2130" s="10">
        <f t="shared" si="201"/>
        <v>41843.772789351853</v>
      </c>
      <c r="T2130" s="10">
        <f t="shared" si="202"/>
        <v>41903.772789351853</v>
      </c>
    </row>
    <row r="2131" spans="1:20" ht="43.75" x14ac:dyDescent="0.4">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9">
        <f t="shared" si="198"/>
        <v>0.11799999999999999</v>
      </c>
      <c r="P2131">
        <f t="shared" si="199"/>
        <v>19.666666666666668</v>
      </c>
      <c r="Q2131" t="str">
        <f t="shared" si="200"/>
        <v>games</v>
      </c>
      <c r="R2131" t="str">
        <f t="shared" si="203"/>
        <v>video games</v>
      </c>
      <c r="S2131" s="10">
        <f t="shared" si="201"/>
        <v>42409.024305555555</v>
      </c>
      <c r="T2131" s="10">
        <f t="shared" si="202"/>
        <v>42439.024305555555</v>
      </c>
    </row>
    <row r="2132" spans="1:20" ht="29.15" x14ac:dyDescent="0.4">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9">
        <f t="shared" si="198"/>
        <v>2.0238095238095236E-3</v>
      </c>
      <c r="P2132">
        <f t="shared" si="199"/>
        <v>21.25</v>
      </c>
      <c r="Q2132" t="str">
        <f t="shared" si="200"/>
        <v>games</v>
      </c>
      <c r="R2132" t="str">
        <f t="shared" si="203"/>
        <v>video games</v>
      </c>
      <c r="S2132" s="10">
        <f t="shared" si="201"/>
        <v>41832.086377314816</v>
      </c>
      <c r="T2132" s="10">
        <f t="shared" si="202"/>
        <v>41867.086377314816</v>
      </c>
    </row>
    <row r="2133" spans="1:20" ht="43.75" x14ac:dyDescent="0.4">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9">
        <f t="shared" si="198"/>
        <v>0.05</v>
      </c>
      <c r="P2133">
        <f t="shared" si="199"/>
        <v>8.3333333333333339</v>
      </c>
      <c r="Q2133" t="str">
        <f t="shared" si="200"/>
        <v>games</v>
      </c>
      <c r="R2133" t="str">
        <f t="shared" si="203"/>
        <v>video games</v>
      </c>
      <c r="S2133" s="10">
        <f t="shared" si="201"/>
        <v>42167.207071759258</v>
      </c>
      <c r="T2133" s="10">
        <f t="shared" si="202"/>
        <v>42197.207071759258</v>
      </c>
    </row>
    <row r="2134" spans="1:20" ht="43.75" x14ac:dyDescent="0.4">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9">
        <f t="shared" si="198"/>
        <v>2.1129899999999997E-2</v>
      </c>
      <c r="P2134">
        <f t="shared" si="199"/>
        <v>21.34333333333333</v>
      </c>
      <c r="Q2134" t="str">
        <f t="shared" si="200"/>
        <v>games</v>
      </c>
      <c r="R2134" t="str">
        <f t="shared" si="203"/>
        <v>video games</v>
      </c>
      <c r="S2134" s="10">
        <f t="shared" si="201"/>
        <v>41643.487175925926</v>
      </c>
      <c r="T2134" s="10">
        <f t="shared" si="202"/>
        <v>41673.487175925926</v>
      </c>
    </row>
    <row r="2135" spans="1:20" ht="43.75" x14ac:dyDescent="0.4">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9">
        <f t="shared" si="198"/>
        <v>1.6E-2</v>
      </c>
      <c r="P2135">
        <f t="shared" si="199"/>
        <v>5.333333333333333</v>
      </c>
      <c r="Q2135" t="str">
        <f t="shared" si="200"/>
        <v>games</v>
      </c>
      <c r="R2135" t="str">
        <f t="shared" si="203"/>
        <v>video games</v>
      </c>
      <c r="S2135" s="10">
        <f t="shared" si="201"/>
        <v>40619.097210648149</v>
      </c>
      <c r="T2135" s="10">
        <f t="shared" si="202"/>
        <v>40657.290972222225</v>
      </c>
    </row>
    <row r="2136" spans="1:20" ht="43.75" x14ac:dyDescent="0.4">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9">
        <f t="shared" si="198"/>
        <v>1.7333333333333333E-2</v>
      </c>
      <c r="P2136">
        <f t="shared" si="199"/>
        <v>34.666666666666664</v>
      </c>
      <c r="Q2136" t="str">
        <f t="shared" si="200"/>
        <v>games</v>
      </c>
      <c r="R2136" t="str">
        <f t="shared" si="203"/>
        <v>video games</v>
      </c>
      <c r="S2136" s="10">
        <f t="shared" si="201"/>
        <v>41361.886469907404</v>
      </c>
      <c r="T2136" s="10">
        <f t="shared" si="202"/>
        <v>41391.886469907404</v>
      </c>
    </row>
    <row r="2137" spans="1:20" ht="43.75" x14ac:dyDescent="0.4">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9">
        <f t="shared" si="198"/>
        <v>9.5600000000000004E-2</v>
      </c>
      <c r="P2137">
        <f t="shared" si="199"/>
        <v>21.727272727272727</v>
      </c>
      <c r="Q2137" t="str">
        <f t="shared" si="200"/>
        <v>games</v>
      </c>
      <c r="R2137" t="str">
        <f t="shared" si="203"/>
        <v>video games</v>
      </c>
      <c r="S2137" s="10">
        <f t="shared" si="201"/>
        <v>41156.963344907403</v>
      </c>
      <c r="T2137" s="10">
        <f t="shared" si="202"/>
        <v>41186.963344907403</v>
      </c>
    </row>
    <row r="2138" spans="1:20" ht="43.75" x14ac:dyDescent="0.4">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9">
        <f t="shared" si="198"/>
        <v>5.9612499999999998E-4</v>
      </c>
      <c r="P2138">
        <f t="shared" si="199"/>
        <v>11.922499999999999</v>
      </c>
      <c r="Q2138" t="str">
        <f t="shared" si="200"/>
        <v>games</v>
      </c>
      <c r="R2138" t="str">
        <f t="shared" si="203"/>
        <v>video games</v>
      </c>
      <c r="S2138" s="10">
        <f t="shared" si="201"/>
        <v>41536.509097222224</v>
      </c>
      <c r="T2138" s="10">
        <f t="shared" si="202"/>
        <v>41566.509097222224</v>
      </c>
    </row>
    <row r="2139" spans="1:20" ht="43.75" x14ac:dyDescent="0.4">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9">
        <f t="shared" si="198"/>
        <v>0.28405999999999998</v>
      </c>
      <c r="P2139">
        <f t="shared" si="199"/>
        <v>26.59737827715356</v>
      </c>
      <c r="Q2139" t="str">
        <f t="shared" si="200"/>
        <v>games</v>
      </c>
      <c r="R2139" t="str">
        <f t="shared" si="203"/>
        <v>video games</v>
      </c>
      <c r="S2139" s="10">
        <f t="shared" si="201"/>
        <v>41948.771168981482</v>
      </c>
      <c r="T2139" s="10">
        <f t="shared" si="202"/>
        <v>41978.771168981482</v>
      </c>
    </row>
    <row r="2140" spans="1:20" ht="29.15" x14ac:dyDescent="0.4">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9">
        <f t="shared" si="198"/>
        <v>0.128</v>
      </c>
      <c r="P2140">
        <f t="shared" si="199"/>
        <v>10.666666666666666</v>
      </c>
      <c r="Q2140" t="str">
        <f t="shared" si="200"/>
        <v>games</v>
      </c>
      <c r="R2140" t="str">
        <f t="shared" si="203"/>
        <v>video games</v>
      </c>
      <c r="S2140" s="10">
        <f t="shared" si="201"/>
        <v>41557.013182870374</v>
      </c>
      <c r="T2140" s="10">
        <f t="shared" si="202"/>
        <v>41587.054849537039</v>
      </c>
    </row>
    <row r="2141" spans="1:20" ht="58.3" x14ac:dyDescent="0.4">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9">
        <f t="shared" si="198"/>
        <v>5.4199999999999998E-2</v>
      </c>
      <c r="P2141">
        <f t="shared" si="199"/>
        <v>29.035714285714285</v>
      </c>
      <c r="Q2141" t="str">
        <f t="shared" si="200"/>
        <v>games</v>
      </c>
      <c r="R2141" t="str">
        <f t="shared" si="203"/>
        <v>video games</v>
      </c>
      <c r="S2141" s="10">
        <f t="shared" si="201"/>
        <v>42647.750092592592</v>
      </c>
      <c r="T2141" s="10">
        <f t="shared" si="202"/>
        <v>42677.750092592592</v>
      </c>
    </row>
    <row r="2142" spans="1:20" ht="43.75" x14ac:dyDescent="0.4">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9">
        <f t="shared" si="198"/>
        <v>1.1199999999999999E-3</v>
      </c>
      <c r="P2142">
        <f t="shared" si="199"/>
        <v>50.909090909090907</v>
      </c>
      <c r="Q2142" t="str">
        <f t="shared" si="200"/>
        <v>games</v>
      </c>
      <c r="R2142" t="str">
        <f t="shared" si="203"/>
        <v>video games</v>
      </c>
      <c r="S2142" s="10">
        <f t="shared" si="201"/>
        <v>41255.833611111113</v>
      </c>
      <c r="T2142" s="10">
        <f t="shared" si="202"/>
        <v>41285.833611111113</v>
      </c>
    </row>
    <row r="2143" spans="1:20" ht="58.3" x14ac:dyDescent="0.4">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9">
        <f t="shared" si="198"/>
        <v>0</v>
      </c>
      <c r="P2143">
        <f t="shared" si="199"/>
        <v>0</v>
      </c>
      <c r="Q2143" t="str">
        <f t="shared" si="200"/>
        <v>games</v>
      </c>
      <c r="R2143" t="str">
        <f t="shared" si="203"/>
        <v>video games</v>
      </c>
      <c r="S2143" s="10">
        <f t="shared" si="201"/>
        <v>41927.235636574071</v>
      </c>
      <c r="T2143" s="10">
        <f t="shared" si="202"/>
        <v>41957.277303240742</v>
      </c>
    </row>
    <row r="2144" spans="1:20" ht="43.75" x14ac:dyDescent="0.4">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9">
        <f t="shared" si="198"/>
        <v>5.7238095238095241E-2</v>
      </c>
      <c r="P2144">
        <f t="shared" si="199"/>
        <v>50.083333333333336</v>
      </c>
      <c r="Q2144" t="str">
        <f t="shared" si="200"/>
        <v>games</v>
      </c>
      <c r="R2144" t="str">
        <f t="shared" si="203"/>
        <v>video games</v>
      </c>
      <c r="S2144" s="10">
        <f t="shared" si="201"/>
        <v>42340.701504629629</v>
      </c>
      <c r="T2144" s="10">
        <f t="shared" si="202"/>
        <v>42368.701504629629</v>
      </c>
    </row>
    <row r="2145" spans="1:20" ht="43.75" x14ac:dyDescent="0.4">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9">
        <f t="shared" si="198"/>
        <v>0.1125</v>
      </c>
      <c r="P2145">
        <f t="shared" si="199"/>
        <v>45</v>
      </c>
      <c r="Q2145" t="str">
        <f t="shared" si="200"/>
        <v>games</v>
      </c>
      <c r="R2145" t="str">
        <f t="shared" si="203"/>
        <v>video games</v>
      </c>
      <c r="S2145" s="10">
        <f t="shared" si="201"/>
        <v>40332.886712962965</v>
      </c>
      <c r="T2145" s="10">
        <f t="shared" si="202"/>
        <v>40380.791666666664</v>
      </c>
    </row>
    <row r="2146" spans="1:20" ht="43.75" x14ac:dyDescent="0.4">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9">
        <f t="shared" si="198"/>
        <v>1.7098591549295775E-2</v>
      </c>
      <c r="P2146">
        <f t="shared" si="199"/>
        <v>25.291666666666668</v>
      </c>
      <c r="Q2146" t="str">
        <f t="shared" si="200"/>
        <v>games</v>
      </c>
      <c r="R2146" t="str">
        <f t="shared" si="203"/>
        <v>video games</v>
      </c>
      <c r="S2146" s="10">
        <f t="shared" si="201"/>
        <v>41499.546759259261</v>
      </c>
      <c r="T2146" s="10">
        <f t="shared" si="202"/>
        <v>41531.546759259261</v>
      </c>
    </row>
    <row r="2147" spans="1:20" ht="43.75" x14ac:dyDescent="0.4">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9">
        <f t="shared" si="198"/>
        <v>0.30433333333333334</v>
      </c>
      <c r="P2147">
        <f t="shared" si="199"/>
        <v>51.292134831460672</v>
      </c>
      <c r="Q2147" t="str">
        <f t="shared" si="200"/>
        <v>games</v>
      </c>
      <c r="R2147" t="str">
        <f t="shared" si="203"/>
        <v>video games</v>
      </c>
      <c r="S2147" s="10">
        <f t="shared" si="201"/>
        <v>41575.237430555557</v>
      </c>
      <c r="T2147" s="10">
        <f t="shared" si="202"/>
        <v>41605.279097222221</v>
      </c>
    </row>
    <row r="2148" spans="1:20" ht="58.3" x14ac:dyDescent="0.4">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9">
        <f t="shared" si="198"/>
        <v>2.0000000000000001E-4</v>
      </c>
      <c r="P2148">
        <f t="shared" si="199"/>
        <v>1</v>
      </c>
      <c r="Q2148" t="str">
        <f t="shared" si="200"/>
        <v>games</v>
      </c>
      <c r="R2148" t="str">
        <f t="shared" si="203"/>
        <v>video games</v>
      </c>
      <c r="S2148" s="10">
        <f t="shared" si="201"/>
        <v>42397.679513888885</v>
      </c>
      <c r="T2148" s="10">
        <f t="shared" si="202"/>
        <v>42411.679513888885</v>
      </c>
    </row>
    <row r="2149" spans="1:20" x14ac:dyDescent="0.4">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9">
        <f t="shared" si="198"/>
        <v>6.9641025641025639E-3</v>
      </c>
      <c r="P2149">
        <f t="shared" si="199"/>
        <v>49.381818181818183</v>
      </c>
      <c r="Q2149" t="str">
        <f t="shared" si="200"/>
        <v>games</v>
      </c>
      <c r="R2149" t="str">
        <f t="shared" si="203"/>
        <v>video games</v>
      </c>
      <c r="S2149" s="10">
        <f t="shared" si="201"/>
        <v>41927.295694444445</v>
      </c>
      <c r="T2149" s="10">
        <f t="shared" si="202"/>
        <v>41959.337361111116</v>
      </c>
    </row>
    <row r="2150" spans="1:20" ht="43.75" x14ac:dyDescent="0.4">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9">
        <f t="shared" si="198"/>
        <v>0.02</v>
      </c>
      <c r="P2150">
        <f t="shared" si="199"/>
        <v>1</v>
      </c>
      <c r="Q2150" t="str">
        <f t="shared" si="200"/>
        <v>games</v>
      </c>
      <c r="R2150" t="str">
        <f t="shared" si="203"/>
        <v>video games</v>
      </c>
      <c r="S2150" s="10">
        <f t="shared" si="201"/>
        <v>42066.733587962968</v>
      </c>
      <c r="T2150" s="10">
        <f t="shared" si="202"/>
        <v>42096.691921296297</v>
      </c>
    </row>
    <row r="2151" spans="1:20" ht="58.3" x14ac:dyDescent="0.4">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9">
        <f t="shared" si="198"/>
        <v>0</v>
      </c>
      <c r="P2151">
        <f t="shared" si="199"/>
        <v>0</v>
      </c>
      <c r="Q2151" t="str">
        <f t="shared" si="200"/>
        <v>games</v>
      </c>
      <c r="R2151" t="str">
        <f t="shared" si="203"/>
        <v>video games</v>
      </c>
      <c r="S2151" s="10">
        <f t="shared" si="201"/>
        <v>40355.024953703702</v>
      </c>
      <c r="T2151" s="10">
        <f t="shared" si="202"/>
        <v>40390</v>
      </c>
    </row>
    <row r="2152" spans="1:20" x14ac:dyDescent="0.4">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9">
        <f t="shared" si="198"/>
        <v>8.0999999999999996E-3</v>
      </c>
      <c r="P2152">
        <f t="shared" si="199"/>
        <v>101.25</v>
      </c>
      <c r="Q2152" t="str">
        <f t="shared" si="200"/>
        <v>games</v>
      </c>
      <c r="R2152" t="str">
        <f t="shared" si="203"/>
        <v>video games</v>
      </c>
      <c r="S2152" s="10">
        <f t="shared" si="201"/>
        <v>42534.284710648149</v>
      </c>
      <c r="T2152" s="10">
        <f t="shared" si="202"/>
        <v>42564.284710648149</v>
      </c>
    </row>
    <row r="2153" spans="1:20" ht="43.75" x14ac:dyDescent="0.4">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9">
        <f t="shared" si="198"/>
        <v>2.6222222222222224E-3</v>
      </c>
      <c r="P2153">
        <f t="shared" si="199"/>
        <v>19.666666666666668</v>
      </c>
      <c r="Q2153" t="str">
        <f t="shared" si="200"/>
        <v>games</v>
      </c>
      <c r="R2153" t="str">
        <f t="shared" si="203"/>
        <v>video games</v>
      </c>
      <c r="S2153" s="10">
        <f t="shared" si="201"/>
        <v>42520.847384259265</v>
      </c>
      <c r="T2153" s="10">
        <f t="shared" si="202"/>
        <v>42550.847384259265</v>
      </c>
    </row>
    <row r="2154" spans="1:20" ht="43.75" x14ac:dyDescent="0.4">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9">
        <f t="shared" si="198"/>
        <v>1.6666666666666668E-3</v>
      </c>
      <c r="P2154">
        <f t="shared" si="199"/>
        <v>12.5</v>
      </c>
      <c r="Q2154" t="str">
        <f t="shared" si="200"/>
        <v>games</v>
      </c>
      <c r="R2154" t="str">
        <f t="shared" si="203"/>
        <v>video games</v>
      </c>
      <c r="S2154" s="10">
        <f t="shared" si="201"/>
        <v>41683.832280092596</v>
      </c>
      <c r="T2154" s="10">
        <f t="shared" si="202"/>
        <v>41713.790613425925</v>
      </c>
    </row>
    <row r="2155" spans="1:20" ht="43.75" x14ac:dyDescent="0.4">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9">
        <f t="shared" si="198"/>
        <v>9.1244548809124457E-5</v>
      </c>
      <c r="P2155">
        <f t="shared" si="199"/>
        <v>8.5</v>
      </c>
      <c r="Q2155" t="str">
        <f t="shared" si="200"/>
        <v>games</v>
      </c>
      <c r="R2155" t="str">
        <f t="shared" si="203"/>
        <v>video games</v>
      </c>
      <c r="S2155" s="10">
        <f t="shared" si="201"/>
        <v>41974.911087962959</v>
      </c>
      <c r="T2155" s="10">
        <f t="shared" si="202"/>
        <v>42014.332638888889</v>
      </c>
    </row>
    <row r="2156" spans="1:20" ht="29.15" x14ac:dyDescent="0.4">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9">
        <f t="shared" si="198"/>
        <v>8.0000000000000002E-3</v>
      </c>
      <c r="P2156">
        <f t="shared" si="199"/>
        <v>1</v>
      </c>
      <c r="Q2156" t="str">
        <f t="shared" si="200"/>
        <v>games</v>
      </c>
      <c r="R2156" t="str">
        <f t="shared" si="203"/>
        <v>video games</v>
      </c>
      <c r="S2156" s="10">
        <f t="shared" si="201"/>
        <v>41647.632256944446</v>
      </c>
      <c r="T2156" s="10">
        <f t="shared" si="202"/>
        <v>41667.632256944446</v>
      </c>
    </row>
    <row r="2157" spans="1:20" ht="43.75" x14ac:dyDescent="0.4">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9">
        <f t="shared" si="198"/>
        <v>2.3E-2</v>
      </c>
      <c r="P2157">
        <f t="shared" si="199"/>
        <v>23</v>
      </c>
      <c r="Q2157" t="str">
        <f t="shared" si="200"/>
        <v>games</v>
      </c>
      <c r="R2157" t="str">
        <f t="shared" si="203"/>
        <v>video games</v>
      </c>
      <c r="S2157" s="10">
        <f t="shared" si="201"/>
        <v>42430.747511574074</v>
      </c>
      <c r="T2157" s="10">
        <f t="shared" si="202"/>
        <v>42460.70584490741</v>
      </c>
    </row>
    <row r="2158" spans="1:20" ht="43.75" x14ac:dyDescent="0.4">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9">
        <f t="shared" si="198"/>
        <v>2.6660714285714284E-2</v>
      </c>
      <c r="P2158">
        <f t="shared" si="199"/>
        <v>17.987951807228917</v>
      </c>
      <c r="Q2158" t="str">
        <f t="shared" si="200"/>
        <v>games</v>
      </c>
      <c r="R2158" t="str">
        <f t="shared" si="203"/>
        <v>video games</v>
      </c>
      <c r="S2158" s="10">
        <f t="shared" si="201"/>
        <v>41488.85423611111</v>
      </c>
      <c r="T2158" s="10">
        <f t="shared" si="202"/>
        <v>41533.85423611111</v>
      </c>
    </row>
    <row r="2159" spans="1:20" ht="29.15" x14ac:dyDescent="0.4">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9">
        <f t="shared" si="198"/>
        <v>0.28192</v>
      </c>
      <c r="P2159">
        <f t="shared" si="199"/>
        <v>370.94736842105266</v>
      </c>
      <c r="Q2159" t="str">
        <f t="shared" si="200"/>
        <v>games</v>
      </c>
      <c r="R2159" t="str">
        <f t="shared" si="203"/>
        <v>video games</v>
      </c>
      <c r="S2159" s="10">
        <f t="shared" si="201"/>
        <v>42694.98128472222</v>
      </c>
      <c r="T2159" s="10">
        <f t="shared" si="202"/>
        <v>42727.332638888889</v>
      </c>
    </row>
    <row r="2160" spans="1:20" ht="43.75" x14ac:dyDescent="0.4">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9">
        <f t="shared" si="198"/>
        <v>6.5900366666666668E-2</v>
      </c>
      <c r="P2160">
        <f t="shared" si="199"/>
        <v>63.569485530546629</v>
      </c>
      <c r="Q2160" t="str">
        <f t="shared" si="200"/>
        <v>games</v>
      </c>
      <c r="R2160" t="str">
        <f t="shared" si="203"/>
        <v>video games</v>
      </c>
      <c r="S2160" s="10">
        <f t="shared" si="201"/>
        <v>41264.853865740741</v>
      </c>
      <c r="T2160" s="10">
        <f t="shared" si="202"/>
        <v>41309.853865740741</v>
      </c>
    </row>
    <row r="2161" spans="1:20" ht="58.3" x14ac:dyDescent="0.4">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9">
        <f t="shared" si="198"/>
        <v>7.2222222222222219E-3</v>
      </c>
      <c r="P2161">
        <f t="shared" si="199"/>
        <v>13</v>
      </c>
      <c r="Q2161" t="str">
        <f t="shared" si="200"/>
        <v>games</v>
      </c>
      <c r="R2161" t="str">
        <f t="shared" si="203"/>
        <v>video games</v>
      </c>
      <c r="S2161" s="10">
        <f t="shared" si="201"/>
        <v>40710.731180555551</v>
      </c>
      <c r="T2161" s="10">
        <f t="shared" si="202"/>
        <v>40740.731180555551</v>
      </c>
    </row>
    <row r="2162" spans="1:20" ht="43.75" x14ac:dyDescent="0.4">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9">
        <f t="shared" si="198"/>
        <v>8.5000000000000006E-3</v>
      </c>
      <c r="P2162">
        <f t="shared" si="199"/>
        <v>5.3125</v>
      </c>
      <c r="Q2162" t="str">
        <f t="shared" si="200"/>
        <v>games</v>
      </c>
      <c r="R2162" t="str">
        <f t="shared" si="203"/>
        <v>video games</v>
      </c>
      <c r="S2162" s="10">
        <f t="shared" si="201"/>
        <v>41018.711863425924</v>
      </c>
      <c r="T2162" s="10">
        <f t="shared" si="202"/>
        <v>41048.711863425924</v>
      </c>
    </row>
    <row r="2163" spans="1:20" ht="29.15" x14ac:dyDescent="0.4">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9">
        <f t="shared" si="198"/>
        <v>1.1575</v>
      </c>
      <c r="P2163">
        <f t="shared" si="199"/>
        <v>35.615384615384613</v>
      </c>
      <c r="Q2163" t="str">
        <f t="shared" si="200"/>
        <v>music</v>
      </c>
      <c r="R2163" t="str">
        <f t="shared" si="203"/>
        <v>rock</v>
      </c>
      <c r="S2163" s="10">
        <f t="shared" si="201"/>
        <v>42240.852534722217</v>
      </c>
      <c r="T2163" s="10">
        <f t="shared" si="202"/>
        <v>42270.852534722217</v>
      </c>
    </row>
    <row r="2164" spans="1:20" ht="43.75" x14ac:dyDescent="0.4">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9">
        <f t="shared" si="198"/>
        <v>1.1226666666666667</v>
      </c>
      <c r="P2164">
        <f t="shared" si="199"/>
        <v>87.103448275862064</v>
      </c>
      <c r="Q2164" t="str">
        <f t="shared" si="200"/>
        <v>music</v>
      </c>
      <c r="R2164" t="str">
        <f t="shared" si="203"/>
        <v>rock</v>
      </c>
      <c r="S2164" s="10">
        <f t="shared" si="201"/>
        <v>41813.766099537039</v>
      </c>
      <c r="T2164" s="10">
        <f t="shared" si="202"/>
        <v>41844.766099537039</v>
      </c>
    </row>
    <row r="2165" spans="1:20" ht="43.75" x14ac:dyDescent="0.4">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9">
        <f t="shared" si="198"/>
        <v>1.3220000000000001</v>
      </c>
      <c r="P2165">
        <f t="shared" si="199"/>
        <v>75.11363636363636</v>
      </c>
      <c r="Q2165" t="str">
        <f t="shared" si="200"/>
        <v>music</v>
      </c>
      <c r="R2165" t="str">
        <f t="shared" si="203"/>
        <v>rock</v>
      </c>
      <c r="S2165" s="10">
        <f t="shared" si="201"/>
        <v>42111.899537037039</v>
      </c>
      <c r="T2165" s="10">
        <f t="shared" si="202"/>
        <v>42163.159722222219</v>
      </c>
    </row>
    <row r="2166" spans="1:20" ht="29.15" x14ac:dyDescent="0.4">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9">
        <f t="shared" si="198"/>
        <v>1.0263636363636364</v>
      </c>
      <c r="P2166">
        <f t="shared" si="199"/>
        <v>68.01204819277109</v>
      </c>
      <c r="Q2166" t="str">
        <f t="shared" si="200"/>
        <v>music</v>
      </c>
      <c r="R2166" t="str">
        <f t="shared" si="203"/>
        <v>rock</v>
      </c>
      <c r="S2166" s="10">
        <f t="shared" si="201"/>
        <v>42515.71775462963</v>
      </c>
      <c r="T2166" s="10">
        <f t="shared" si="202"/>
        <v>42546.165972222225</v>
      </c>
    </row>
    <row r="2167" spans="1:20" ht="43.75" x14ac:dyDescent="0.4">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9">
        <f t="shared" si="198"/>
        <v>1.3864000000000001</v>
      </c>
      <c r="P2167">
        <f t="shared" si="199"/>
        <v>29.623931623931625</v>
      </c>
      <c r="Q2167" t="str">
        <f t="shared" si="200"/>
        <v>music</v>
      </c>
      <c r="R2167" t="str">
        <f t="shared" si="203"/>
        <v>rock</v>
      </c>
      <c r="S2167" s="10">
        <f t="shared" si="201"/>
        <v>42438.667071759264</v>
      </c>
      <c r="T2167" s="10">
        <f t="shared" si="202"/>
        <v>42468.625405092593</v>
      </c>
    </row>
    <row r="2168" spans="1:20" ht="58.3" x14ac:dyDescent="0.4">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9">
        <f t="shared" si="198"/>
        <v>1.466</v>
      </c>
      <c r="P2168">
        <f t="shared" si="199"/>
        <v>91.625</v>
      </c>
      <c r="Q2168" t="str">
        <f t="shared" si="200"/>
        <v>music</v>
      </c>
      <c r="R2168" t="str">
        <f t="shared" si="203"/>
        <v>rock</v>
      </c>
      <c r="S2168" s="10">
        <f t="shared" si="201"/>
        <v>41933.838171296295</v>
      </c>
      <c r="T2168" s="10">
        <f t="shared" si="202"/>
        <v>41978.879837962959</v>
      </c>
    </row>
    <row r="2169" spans="1:20" ht="29.15" x14ac:dyDescent="0.4">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9">
        <f t="shared" si="198"/>
        <v>1.2</v>
      </c>
      <c r="P2169">
        <f t="shared" si="199"/>
        <v>22.5</v>
      </c>
      <c r="Q2169" t="str">
        <f t="shared" si="200"/>
        <v>music</v>
      </c>
      <c r="R2169" t="str">
        <f t="shared" si="203"/>
        <v>rock</v>
      </c>
      <c r="S2169" s="10">
        <f t="shared" si="201"/>
        <v>41153.066400462965</v>
      </c>
      <c r="T2169" s="10">
        <f t="shared" si="202"/>
        <v>41167.066400462965</v>
      </c>
    </row>
    <row r="2170" spans="1:20" ht="29.15" x14ac:dyDescent="0.4">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9">
        <f t="shared" si="198"/>
        <v>1.215816111111111</v>
      </c>
      <c r="P2170">
        <f t="shared" si="199"/>
        <v>64.366735294117646</v>
      </c>
      <c r="Q2170" t="str">
        <f t="shared" si="200"/>
        <v>music</v>
      </c>
      <c r="R2170" t="str">
        <f t="shared" si="203"/>
        <v>rock</v>
      </c>
      <c r="S2170" s="10">
        <f t="shared" si="201"/>
        <v>42745.600243055553</v>
      </c>
      <c r="T2170" s="10">
        <f t="shared" si="202"/>
        <v>42776.208333333328</v>
      </c>
    </row>
    <row r="2171" spans="1:20" ht="58.3" x14ac:dyDescent="0.4">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9">
        <f t="shared" si="198"/>
        <v>1</v>
      </c>
      <c r="P2171">
        <f t="shared" si="199"/>
        <v>21.857142857142858</v>
      </c>
      <c r="Q2171" t="str">
        <f t="shared" si="200"/>
        <v>music</v>
      </c>
      <c r="R2171" t="str">
        <f t="shared" si="203"/>
        <v>rock</v>
      </c>
      <c r="S2171" s="10">
        <f t="shared" si="201"/>
        <v>42793.700821759259</v>
      </c>
      <c r="T2171" s="10">
        <f t="shared" si="202"/>
        <v>42796.700821759259</v>
      </c>
    </row>
    <row r="2172" spans="1:20" ht="43.75" x14ac:dyDescent="0.4">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9">
        <f t="shared" si="198"/>
        <v>1.8085714285714285</v>
      </c>
      <c r="P2172">
        <f t="shared" si="199"/>
        <v>33.315789473684212</v>
      </c>
      <c r="Q2172" t="str">
        <f t="shared" si="200"/>
        <v>music</v>
      </c>
      <c r="R2172" t="str">
        <f t="shared" si="203"/>
        <v>rock</v>
      </c>
      <c r="S2172" s="10">
        <f t="shared" si="201"/>
        <v>42198.750254629631</v>
      </c>
      <c r="T2172" s="10">
        <f t="shared" si="202"/>
        <v>42238.750254629631</v>
      </c>
    </row>
    <row r="2173" spans="1:20" ht="43.75" x14ac:dyDescent="0.4">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9">
        <f t="shared" si="198"/>
        <v>1.0607500000000001</v>
      </c>
      <c r="P2173">
        <f t="shared" si="199"/>
        <v>90.276595744680847</v>
      </c>
      <c r="Q2173" t="str">
        <f t="shared" si="200"/>
        <v>music</v>
      </c>
      <c r="R2173" t="str">
        <f t="shared" si="203"/>
        <v>rock</v>
      </c>
      <c r="S2173" s="10">
        <f t="shared" si="201"/>
        <v>42141.95711805555</v>
      </c>
      <c r="T2173" s="10">
        <f t="shared" si="202"/>
        <v>42177.208333333328</v>
      </c>
    </row>
    <row r="2174" spans="1:20" ht="43.75" x14ac:dyDescent="0.4">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9">
        <f t="shared" si="198"/>
        <v>1</v>
      </c>
      <c r="P2174">
        <f t="shared" si="199"/>
        <v>76.92307692307692</v>
      </c>
      <c r="Q2174" t="str">
        <f t="shared" si="200"/>
        <v>music</v>
      </c>
      <c r="R2174" t="str">
        <f t="shared" si="203"/>
        <v>rock</v>
      </c>
      <c r="S2174" s="10">
        <f t="shared" si="201"/>
        <v>42082.580092592587</v>
      </c>
      <c r="T2174" s="10">
        <f t="shared" si="202"/>
        <v>42112.580092592587</v>
      </c>
    </row>
    <row r="2175" spans="1:20" ht="43.75" x14ac:dyDescent="0.4">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9">
        <f t="shared" si="198"/>
        <v>1.2692857142857144</v>
      </c>
      <c r="P2175">
        <f t="shared" si="199"/>
        <v>59.233333333333334</v>
      </c>
      <c r="Q2175" t="str">
        <f t="shared" si="200"/>
        <v>music</v>
      </c>
      <c r="R2175" t="str">
        <f t="shared" si="203"/>
        <v>rock</v>
      </c>
      <c r="S2175" s="10">
        <f t="shared" si="201"/>
        <v>41495.692627314813</v>
      </c>
      <c r="T2175" s="10">
        <f t="shared" si="202"/>
        <v>41527.165972222225</v>
      </c>
    </row>
    <row r="2176" spans="1:20" ht="58.3" x14ac:dyDescent="0.4">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9">
        <f t="shared" si="198"/>
        <v>1.0297499999999999</v>
      </c>
      <c r="P2176">
        <f t="shared" si="199"/>
        <v>65.38095238095238</v>
      </c>
      <c r="Q2176" t="str">
        <f t="shared" si="200"/>
        <v>music</v>
      </c>
      <c r="R2176" t="str">
        <f t="shared" si="203"/>
        <v>rock</v>
      </c>
      <c r="S2176" s="10">
        <f t="shared" si="201"/>
        <v>42465.542905092589</v>
      </c>
      <c r="T2176" s="10">
        <f t="shared" si="202"/>
        <v>42495.542905092589</v>
      </c>
    </row>
    <row r="2177" spans="1:20" ht="43.75" x14ac:dyDescent="0.4">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9">
        <f t="shared" si="198"/>
        <v>2.5</v>
      </c>
      <c r="P2177">
        <f t="shared" si="199"/>
        <v>67.307692307692307</v>
      </c>
      <c r="Q2177" t="str">
        <f t="shared" si="200"/>
        <v>music</v>
      </c>
      <c r="R2177" t="str">
        <f t="shared" si="203"/>
        <v>rock</v>
      </c>
      <c r="S2177" s="10">
        <f t="shared" si="201"/>
        <v>42565.009097222224</v>
      </c>
      <c r="T2177" s="10">
        <f t="shared" si="202"/>
        <v>42572.009097222224</v>
      </c>
    </row>
    <row r="2178" spans="1:20" ht="43.75" x14ac:dyDescent="0.4">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9">
        <f t="shared" ref="O2178:O2241" si="204">E2178/D2178</f>
        <v>1.2602</v>
      </c>
      <c r="P2178">
        <f t="shared" ref="P2178:P2241" si="205">IFERROR(E2178/L2178,0)</f>
        <v>88.74647887323944</v>
      </c>
      <c r="Q2178" t="str">
        <f t="shared" ref="Q2178:Q2241" si="206">LEFT(N2178, FIND("/",N2178) - 1)</f>
        <v>music</v>
      </c>
      <c r="R2178" t="str">
        <f t="shared" si="203"/>
        <v>rock</v>
      </c>
      <c r="S2178" s="10">
        <f t="shared" ref="S2178:S2241" si="207">(((J2178/60)/60)/24) + DATE(1970,1,1)</f>
        <v>42096.633206018523</v>
      </c>
      <c r="T2178" s="10">
        <f t="shared" ref="T2178:T2241" si="208">(((I2178/60)/60)/24) + DATE(1970,1,1)</f>
        <v>42126.633206018523</v>
      </c>
    </row>
    <row r="2179" spans="1:20" ht="72.900000000000006" x14ac:dyDescent="0.4">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9">
        <f t="shared" si="204"/>
        <v>1.0012000000000001</v>
      </c>
      <c r="P2179">
        <f t="shared" si="205"/>
        <v>65.868421052631575</v>
      </c>
      <c r="Q2179" t="str">
        <f t="shared" si="206"/>
        <v>music</v>
      </c>
      <c r="R2179" t="str">
        <f t="shared" ref="R2179:R2242" si="209">RIGHT(N2179, LEN(N2179) - FIND("/",N2179))</f>
        <v>rock</v>
      </c>
      <c r="S2179" s="10">
        <f t="shared" si="207"/>
        <v>42502.250775462962</v>
      </c>
      <c r="T2179" s="10">
        <f t="shared" si="208"/>
        <v>42527.250775462962</v>
      </c>
    </row>
    <row r="2180" spans="1:20" ht="43.75" x14ac:dyDescent="0.4">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9">
        <f t="shared" si="204"/>
        <v>1.3864000000000001</v>
      </c>
      <c r="P2180">
        <f t="shared" si="205"/>
        <v>40.349243306169967</v>
      </c>
      <c r="Q2180" t="str">
        <f t="shared" si="206"/>
        <v>music</v>
      </c>
      <c r="R2180" t="str">
        <f t="shared" si="209"/>
        <v>rock</v>
      </c>
      <c r="S2180" s="10">
        <f t="shared" si="207"/>
        <v>42723.63653935185</v>
      </c>
      <c r="T2180" s="10">
        <f t="shared" si="208"/>
        <v>42753.63653935185</v>
      </c>
    </row>
    <row r="2181" spans="1:20" ht="43.75" x14ac:dyDescent="0.4">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9">
        <f t="shared" si="204"/>
        <v>1.6140000000000001</v>
      </c>
      <c r="P2181">
        <f t="shared" si="205"/>
        <v>76.857142857142861</v>
      </c>
      <c r="Q2181" t="str">
        <f t="shared" si="206"/>
        <v>music</v>
      </c>
      <c r="R2181" t="str">
        <f t="shared" si="209"/>
        <v>rock</v>
      </c>
      <c r="S2181" s="10">
        <f t="shared" si="207"/>
        <v>42075.171203703707</v>
      </c>
      <c r="T2181" s="10">
        <f t="shared" si="208"/>
        <v>42105.171203703707</v>
      </c>
    </row>
    <row r="2182" spans="1:20" ht="29.15" x14ac:dyDescent="0.4">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9">
        <f t="shared" si="204"/>
        <v>1.071842</v>
      </c>
      <c r="P2182">
        <f t="shared" si="205"/>
        <v>68.707820512820518</v>
      </c>
      <c r="Q2182" t="str">
        <f t="shared" si="206"/>
        <v>music</v>
      </c>
      <c r="R2182" t="str">
        <f t="shared" si="209"/>
        <v>rock</v>
      </c>
      <c r="S2182" s="10">
        <f t="shared" si="207"/>
        <v>42279.669768518521</v>
      </c>
      <c r="T2182" s="10">
        <f t="shared" si="208"/>
        <v>42321.711435185185</v>
      </c>
    </row>
    <row r="2183" spans="1:20" ht="58.3" x14ac:dyDescent="0.4">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9">
        <f t="shared" si="204"/>
        <v>1.5309999999999999</v>
      </c>
      <c r="P2183">
        <f t="shared" si="205"/>
        <v>57.773584905660378</v>
      </c>
      <c r="Q2183" t="str">
        <f t="shared" si="206"/>
        <v>games</v>
      </c>
      <c r="R2183" t="str">
        <f t="shared" si="209"/>
        <v>tabletop games</v>
      </c>
      <c r="S2183" s="10">
        <f t="shared" si="207"/>
        <v>42773.005243055552</v>
      </c>
      <c r="T2183" s="10">
        <f t="shared" si="208"/>
        <v>42787.005243055552</v>
      </c>
    </row>
    <row r="2184" spans="1:20" ht="43.75" x14ac:dyDescent="0.4">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9">
        <f t="shared" si="204"/>
        <v>5.2416666666666663</v>
      </c>
      <c r="P2184">
        <f t="shared" si="205"/>
        <v>44.171348314606739</v>
      </c>
      <c r="Q2184" t="str">
        <f t="shared" si="206"/>
        <v>games</v>
      </c>
      <c r="R2184" t="str">
        <f t="shared" si="209"/>
        <v>tabletop games</v>
      </c>
      <c r="S2184" s="10">
        <f t="shared" si="207"/>
        <v>41879.900752314818</v>
      </c>
      <c r="T2184" s="10">
        <f t="shared" si="208"/>
        <v>41914.900752314818</v>
      </c>
    </row>
    <row r="2185" spans="1:20" ht="43.75" x14ac:dyDescent="0.4">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9">
        <f t="shared" si="204"/>
        <v>4.8927777777777779</v>
      </c>
      <c r="P2185">
        <f t="shared" si="205"/>
        <v>31.566308243727597</v>
      </c>
      <c r="Q2185" t="str">
        <f t="shared" si="206"/>
        <v>games</v>
      </c>
      <c r="R2185" t="str">
        <f t="shared" si="209"/>
        <v>tabletop games</v>
      </c>
      <c r="S2185" s="10">
        <f t="shared" si="207"/>
        <v>42745.365474537044</v>
      </c>
      <c r="T2185" s="10">
        <f t="shared" si="208"/>
        <v>42775.208333333328</v>
      </c>
    </row>
    <row r="2186" spans="1:20" ht="58.3" x14ac:dyDescent="0.4">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9">
        <f t="shared" si="204"/>
        <v>2.8473999999999999</v>
      </c>
      <c r="P2186">
        <f t="shared" si="205"/>
        <v>107.04511278195488</v>
      </c>
      <c r="Q2186" t="str">
        <f t="shared" si="206"/>
        <v>games</v>
      </c>
      <c r="R2186" t="str">
        <f t="shared" si="209"/>
        <v>tabletop games</v>
      </c>
      <c r="S2186" s="10">
        <f t="shared" si="207"/>
        <v>42380.690289351856</v>
      </c>
      <c r="T2186" s="10">
        <f t="shared" si="208"/>
        <v>42394.666666666672</v>
      </c>
    </row>
    <row r="2187" spans="1:20" ht="43.75" x14ac:dyDescent="0.4">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9">
        <f t="shared" si="204"/>
        <v>18.569700000000001</v>
      </c>
      <c r="P2187">
        <f t="shared" si="205"/>
        <v>149.03451043338683</v>
      </c>
      <c r="Q2187" t="str">
        <f t="shared" si="206"/>
        <v>games</v>
      </c>
      <c r="R2187" t="str">
        <f t="shared" si="209"/>
        <v>tabletop games</v>
      </c>
      <c r="S2187" s="10">
        <f t="shared" si="207"/>
        <v>41319.349988425929</v>
      </c>
      <c r="T2187" s="10">
        <f t="shared" si="208"/>
        <v>41359.349988425929</v>
      </c>
    </row>
    <row r="2188" spans="1:20" ht="43.75" x14ac:dyDescent="0.4">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9">
        <f t="shared" si="204"/>
        <v>1.0967499999999999</v>
      </c>
      <c r="P2188">
        <f t="shared" si="205"/>
        <v>55.956632653061227</v>
      </c>
      <c r="Q2188" t="str">
        <f t="shared" si="206"/>
        <v>games</v>
      </c>
      <c r="R2188" t="str">
        <f t="shared" si="209"/>
        <v>tabletop games</v>
      </c>
      <c r="S2188" s="10">
        <f t="shared" si="207"/>
        <v>42583.615081018521</v>
      </c>
      <c r="T2188" s="10">
        <f t="shared" si="208"/>
        <v>42620.083333333328</v>
      </c>
    </row>
    <row r="2189" spans="1:20" ht="43.75" x14ac:dyDescent="0.4">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9">
        <f t="shared" si="204"/>
        <v>10.146425000000001</v>
      </c>
      <c r="P2189">
        <f t="shared" si="205"/>
        <v>56.970381807973048</v>
      </c>
      <c r="Q2189" t="str">
        <f t="shared" si="206"/>
        <v>games</v>
      </c>
      <c r="R2189" t="str">
        <f t="shared" si="209"/>
        <v>tabletop games</v>
      </c>
      <c r="S2189" s="10">
        <f t="shared" si="207"/>
        <v>42068.209097222221</v>
      </c>
      <c r="T2189" s="10">
        <f t="shared" si="208"/>
        <v>42097.165972222225</v>
      </c>
    </row>
    <row r="2190" spans="1:20" ht="43.75" x14ac:dyDescent="0.4">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9">
        <f t="shared" si="204"/>
        <v>4.1217692027666546</v>
      </c>
      <c r="P2190">
        <f t="shared" si="205"/>
        <v>44.056420233463037</v>
      </c>
      <c r="Q2190" t="str">
        <f t="shared" si="206"/>
        <v>games</v>
      </c>
      <c r="R2190" t="str">
        <f t="shared" si="209"/>
        <v>tabletop games</v>
      </c>
      <c r="S2190" s="10">
        <f t="shared" si="207"/>
        <v>42633.586122685185</v>
      </c>
      <c r="T2190" s="10">
        <f t="shared" si="208"/>
        <v>42668.708333333328</v>
      </c>
    </row>
    <row r="2191" spans="1:20" ht="43.75" x14ac:dyDescent="0.4">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9">
        <f t="shared" si="204"/>
        <v>5.0324999999999998</v>
      </c>
      <c r="P2191">
        <f t="shared" si="205"/>
        <v>68.625</v>
      </c>
      <c r="Q2191" t="str">
        <f t="shared" si="206"/>
        <v>games</v>
      </c>
      <c r="R2191" t="str">
        <f t="shared" si="209"/>
        <v>tabletop games</v>
      </c>
      <c r="S2191" s="10">
        <f t="shared" si="207"/>
        <v>42467.788194444445</v>
      </c>
      <c r="T2191" s="10">
        <f t="shared" si="208"/>
        <v>42481.916666666672</v>
      </c>
    </row>
    <row r="2192" spans="1:20" ht="43.75" x14ac:dyDescent="0.4">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9">
        <f t="shared" si="204"/>
        <v>1.8461052631578947</v>
      </c>
      <c r="P2192">
        <f t="shared" si="205"/>
        <v>65.318435754189949</v>
      </c>
      <c r="Q2192" t="str">
        <f t="shared" si="206"/>
        <v>games</v>
      </c>
      <c r="R2192" t="str">
        <f t="shared" si="209"/>
        <v>tabletop games</v>
      </c>
      <c r="S2192" s="10">
        <f t="shared" si="207"/>
        <v>42417.625046296293</v>
      </c>
      <c r="T2192" s="10">
        <f t="shared" si="208"/>
        <v>42452.290972222225</v>
      </c>
    </row>
    <row r="2193" spans="1:20" ht="58.3" x14ac:dyDescent="0.4">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9">
        <f t="shared" si="204"/>
        <v>1.1973333333333334</v>
      </c>
      <c r="P2193">
        <f t="shared" si="205"/>
        <v>35.92</v>
      </c>
      <c r="Q2193" t="str">
        <f t="shared" si="206"/>
        <v>games</v>
      </c>
      <c r="R2193" t="str">
        <f t="shared" si="209"/>
        <v>tabletop games</v>
      </c>
      <c r="S2193" s="10">
        <f t="shared" si="207"/>
        <v>42768.833645833336</v>
      </c>
      <c r="T2193" s="10">
        <f t="shared" si="208"/>
        <v>42780.833645833336</v>
      </c>
    </row>
    <row r="2194" spans="1:20" ht="58.3" x14ac:dyDescent="0.4">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9">
        <f t="shared" si="204"/>
        <v>10.812401666666668</v>
      </c>
      <c r="P2194">
        <f t="shared" si="205"/>
        <v>40.070667078443485</v>
      </c>
      <c r="Q2194" t="str">
        <f t="shared" si="206"/>
        <v>games</v>
      </c>
      <c r="R2194" t="str">
        <f t="shared" si="209"/>
        <v>tabletop games</v>
      </c>
      <c r="S2194" s="10">
        <f t="shared" si="207"/>
        <v>42691.8512037037</v>
      </c>
      <c r="T2194" s="10">
        <f t="shared" si="208"/>
        <v>42719.958333333328</v>
      </c>
    </row>
    <row r="2195" spans="1:20" ht="58.3" x14ac:dyDescent="0.4">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9">
        <f t="shared" si="204"/>
        <v>4.5237333333333334</v>
      </c>
      <c r="P2195">
        <f t="shared" si="205"/>
        <v>75.647714604236342</v>
      </c>
      <c r="Q2195" t="str">
        <f t="shared" si="206"/>
        <v>games</v>
      </c>
      <c r="R2195" t="str">
        <f t="shared" si="209"/>
        <v>tabletop games</v>
      </c>
      <c r="S2195" s="10">
        <f t="shared" si="207"/>
        <v>42664.405925925923</v>
      </c>
      <c r="T2195" s="10">
        <f t="shared" si="208"/>
        <v>42695.207638888889</v>
      </c>
    </row>
    <row r="2196" spans="1:20" ht="58.3" x14ac:dyDescent="0.4">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9">
        <f t="shared" si="204"/>
        <v>5.3737000000000004</v>
      </c>
      <c r="P2196">
        <f t="shared" si="205"/>
        <v>61.203872437357631</v>
      </c>
      <c r="Q2196" t="str">
        <f t="shared" si="206"/>
        <v>games</v>
      </c>
      <c r="R2196" t="str">
        <f t="shared" si="209"/>
        <v>tabletop games</v>
      </c>
      <c r="S2196" s="10">
        <f t="shared" si="207"/>
        <v>42425.757986111115</v>
      </c>
      <c r="T2196" s="10">
        <f t="shared" si="208"/>
        <v>42455.716319444444</v>
      </c>
    </row>
    <row r="2197" spans="1:20" ht="29.15" x14ac:dyDescent="0.4">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9">
        <f t="shared" si="204"/>
        <v>1.2032608695652174</v>
      </c>
      <c r="P2197">
        <f t="shared" si="205"/>
        <v>48.130434782608695</v>
      </c>
      <c r="Q2197" t="str">
        <f t="shared" si="206"/>
        <v>games</v>
      </c>
      <c r="R2197" t="str">
        <f t="shared" si="209"/>
        <v>tabletop games</v>
      </c>
      <c r="S2197" s="10">
        <f t="shared" si="207"/>
        <v>42197.771990740745</v>
      </c>
      <c r="T2197" s="10">
        <f t="shared" si="208"/>
        <v>42227.771990740745</v>
      </c>
    </row>
    <row r="2198" spans="1:20" ht="29.15" x14ac:dyDescent="0.4">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9">
        <f t="shared" si="204"/>
        <v>1.1383571428571428</v>
      </c>
      <c r="P2198">
        <f t="shared" si="205"/>
        <v>68.106837606837601</v>
      </c>
      <c r="Q2198" t="str">
        <f t="shared" si="206"/>
        <v>games</v>
      </c>
      <c r="R2198" t="str">
        <f t="shared" si="209"/>
        <v>tabletop games</v>
      </c>
      <c r="S2198" s="10">
        <f t="shared" si="207"/>
        <v>42675.487291666665</v>
      </c>
      <c r="T2198" s="10">
        <f t="shared" si="208"/>
        <v>42706.291666666672</v>
      </c>
    </row>
    <row r="2199" spans="1:20" ht="43.75" x14ac:dyDescent="0.4">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9">
        <f t="shared" si="204"/>
        <v>9.5103109999999997</v>
      </c>
      <c r="P2199">
        <f t="shared" si="205"/>
        <v>65.891300230946882</v>
      </c>
      <c r="Q2199" t="str">
        <f t="shared" si="206"/>
        <v>games</v>
      </c>
      <c r="R2199" t="str">
        <f t="shared" si="209"/>
        <v>tabletop games</v>
      </c>
      <c r="S2199" s="10">
        <f t="shared" si="207"/>
        <v>42033.584016203706</v>
      </c>
      <c r="T2199" s="10">
        <f t="shared" si="208"/>
        <v>42063.584016203706</v>
      </c>
    </row>
    <row r="2200" spans="1:20" ht="43.75" x14ac:dyDescent="0.4">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9">
        <f t="shared" si="204"/>
        <v>1.3289249999999999</v>
      </c>
      <c r="P2200">
        <f t="shared" si="205"/>
        <v>81.654377880184327</v>
      </c>
      <c r="Q2200" t="str">
        <f t="shared" si="206"/>
        <v>games</v>
      </c>
      <c r="R2200" t="str">
        <f t="shared" si="209"/>
        <v>tabletop games</v>
      </c>
      <c r="S2200" s="10">
        <f t="shared" si="207"/>
        <v>42292.513888888891</v>
      </c>
      <c r="T2200" s="10">
        <f t="shared" si="208"/>
        <v>42322.555555555555</v>
      </c>
    </row>
    <row r="2201" spans="1:20" ht="29.15" x14ac:dyDescent="0.4">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9">
        <f t="shared" si="204"/>
        <v>1.4697777777777778</v>
      </c>
      <c r="P2201">
        <f t="shared" si="205"/>
        <v>52.701195219123505</v>
      </c>
      <c r="Q2201" t="str">
        <f t="shared" si="206"/>
        <v>games</v>
      </c>
      <c r="R2201" t="str">
        <f t="shared" si="209"/>
        <v>tabletop games</v>
      </c>
      <c r="S2201" s="10">
        <f t="shared" si="207"/>
        <v>42262.416643518518</v>
      </c>
      <c r="T2201" s="10">
        <f t="shared" si="208"/>
        <v>42292.416643518518</v>
      </c>
    </row>
    <row r="2202" spans="1:20" ht="43.75" x14ac:dyDescent="0.4">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9">
        <f t="shared" si="204"/>
        <v>5.4215</v>
      </c>
      <c r="P2202">
        <f t="shared" si="205"/>
        <v>41.228136882129277</v>
      </c>
      <c r="Q2202" t="str">
        <f t="shared" si="206"/>
        <v>games</v>
      </c>
      <c r="R2202" t="str">
        <f t="shared" si="209"/>
        <v>tabletop games</v>
      </c>
      <c r="S2202" s="10">
        <f t="shared" si="207"/>
        <v>42163.625787037032</v>
      </c>
      <c r="T2202" s="10">
        <f t="shared" si="208"/>
        <v>42191.125</v>
      </c>
    </row>
    <row r="2203" spans="1:20" ht="43.75" x14ac:dyDescent="0.4">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9">
        <f t="shared" si="204"/>
        <v>3.8271818181818182</v>
      </c>
      <c r="P2203">
        <f t="shared" si="205"/>
        <v>15.035357142857142</v>
      </c>
      <c r="Q2203" t="str">
        <f t="shared" si="206"/>
        <v>music</v>
      </c>
      <c r="R2203" t="str">
        <f t="shared" si="209"/>
        <v>electronic music</v>
      </c>
      <c r="S2203" s="10">
        <f t="shared" si="207"/>
        <v>41276.846817129634</v>
      </c>
      <c r="T2203" s="10">
        <f t="shared" si="208"/>
        <v>41290.846817129634</v>
      </c>
    </row>
    <row r="2204" spans="1:20" ht="29.15" x14ac:dyDescent="0.4">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9">
        <f t="shared" si="204"/>
        <v>7.0418124999999998</v>
      </c>
      <c r="P2204">
        <f t="shared" si="205"/>
        <v>39.066920943134534</v>
      </c>
      <c r="Q2204" t="str">
        <f t="shared" si="206"/>
        <v>music</v>
      </c>
      <c r="R2204" t="str">
        <f t="shared" si="209"/>
        <v>electronic music</v>
      </c>
      <c r="S2204" s="10">
        <f t="shared" si="207"/>
        <v>41184.849166666667</v>
      </c>
      <c r="T2204" s="10">
        <f t="shared" si="208"/>
        <v>41214.849166666667</v>
      </c>
    </row>
    <row r="2205" spans="1:20" ht="43.75" x14ac:dyDescent="0.4">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9">
        <f t="shared" si="204"/>
        <v>1.0954999999999999</v>
      </c>
      <c r="P2205">
        <f t="shared" si="205"/>
        <v>43.82</v>
      </c>
      <c r="Q2205" t="str">
        <f t="shared" si="206"/>
        <v>music</v>
      </c>
      <c r="R2205" t="str">
        <f t="shared" si="209"/>
        <v>electronic music</v>
      </c>
      <c r="S2205" s="10">
        <f t="shared" si="207"/>
        <v>42241.85974537037</v>
      </c>
      <c r="T2205" s="10">
        <f t="shared" si="208"/>
        <v>42271.85974537037</v>
      </c>
    </row>
    <row r="2206" spans="1:20" ht="43.75" x14ac:dyDescent="0.4">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9">
        <f t="shared" si="204"/>
        <v>1.3286666666666667</v>
      </c>
      <c r="P2206">
        <f t="shared" si="205"/>
        <v>27.301369863013697</v>
      </c>
      <c r="Q2206" t="str">
        <f t="shared" si="206"/>
        <v>music</v>
      </c>
      <c r="R2206" t="str">
        <f t="shared" si="209"/>
        <v>electronic music</v>
      </c>
      <c r="S2206" s="10">
        <f t="shared" si="207"/>
        <v>41312.311562499999</v>
      </c>
      <c r="T2206" s="10">
        <f t="shared" si="208"/>
        <v>41342.311562499999</v>
      </c>
    </row>
    <row r="2207" spans="1:20" ht="43.75" x14ac:dyDescent="0.4">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9">
        <f t="shared" si="204"/>
        <v>1.52</v>
      </c>
      <c r="P2207">
        <f t="shared" si="205"/>
        <v>42.222222222222221</v>
      </c>
      <c r="Q2207" t="str">
        <f t="shared" si="206"/>
        <v>music</v>
      </c>
      <c r="R2207" t="str">
        <f t="shared" si="209"/>
        <v>electronic music</v>
      </c>
      <c r="S2207" s="10">
        <f t="shared" si="207"/>
        <v>41031.82163194444</v>
      </c>
      <c r="T2207" s="10">
        <f t="shared" si="208"/>
        <v>41061.82163194444</v>
      </c>
    </row>
    <row r="2208" spans="1:20" ht="43.75" x14ac:dyDescent="0.4">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9">
        <f t="shared" si="204"/>
        <v>1.0272727272727273</v>
      </c>
      <c r="P2208">
        <f t="shared" si="205"/>
        <v>33.235294117647058</v>
      </c>
      <c r="Q2208" t="str">
        <f t="shared" si="206"/>
        <v>music</v>
      </c>
      <c r="R2208" t="str">
        <f t="shared" si="209"/>
        <v>electronic music</v>
      </c>
      <c r="S2208" s="10">
        <f t="shared" si="207"/>
        <v>40997.257222222222</v>
      </c>
      <c r="T2208" s="10">
        <f t="shared" si="208"/>
        <v>41015.257222222222</v>
      </c>
    </row>
    <row r="2209" spans="1:20" ht="43.75" x14ac:dyDescent="0.4">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9">
        <f t="shared" si="204"/>
        <v>1</v>
      </c>
      <c r="P2209">
        <f t="shared" si="205"/>
        <v>285.71428571428572</v>
      </c>
      <c r="Q2209" t="str">
        <f t="shared" si="206"/>
        <v>music</v>
      </c>
      <c r="R2209" t="str">
        <f t="shared" si="209"/>
        <v>electronic music</v>
      </c>
      <c r="S2209" s="10">
        <f t="shared" si="207"/>
        <v>41564.194131944445</v>
      </c>
      <c r="T2209" s="10">
        <f t="shared" si="208"/>
        <v>41594.235798611109</v>
      </c>
    </row>
    <row r="2210" spans="1:20" ht="43.75" x14ac:dyDescent="0.4">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9">
        <f t="shared" si="204"/>
        <v>1.016</v>
      </c>
      <c r="P2210">
        <f t="shared" si="205"/>
        <v>42.333333333333336</v>
      </c>
      <c r="Q2210" t="str">
        <f t="shared" si="206"/>
        <v>music</v>
      </c>
      <c r="R2210" t="str">
        <f t="shared" si="209"/>
        <v>electronic music</v>
      </c>
      <c r="S2210" s="10">
        <f t="shared" si="207"/>
        <v>40946.882245370369</v>
      </c>
      <c r="T2210" s="10">
        <f t="shared" si="208"/>
        <v>41006.166666666664</v>
      </c>
    </row>
    <row r="2211" spans="1:20" ht="29.15" x14ac:dyDescent="0.4">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9">
        <f t="shared" si="204"/>
        <v>1.508</v>
      </c>
      <c r="P2211">
        <f t="shared" si="205"/>
        <v>50.266666666666666</v>
      </c>
      <c r="Q2211" t="str">
        <f t="shared" si="206"/>
        <v>music</v>
      </c>
      <c r="R2211" t="str">
        <f t="shared" si="209"/>
        <v>electronic music</v>
      </c>
      <c r="S2211" s="10">
        <f t="shared" si="207"/>
        <v>41732.479675925926</v>
      </c>
      <c r="T2211" s="10">
        <f t="shared" si="208"/>
        <v>41743.958333333336</v>
      </c>
    </row>
    <row r="2212" spans="1:20" ht="43.75" x14ac:dyDescent="0.4">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9">
        <f t="shared" si="204"/>
        <v>1.11425</v>
      </c>
      <c r="P2212">
        <f t="shared" si="205"/>
        <v>61.902777777777779</v>
      </c>
      <c r="Q2212" t="str">
        <f t="shared" si="206"/>
        <v>music</v>
      </c>
      <c r="R2212" t="str">
        <f t="shared" si="209"/>
        <v>electronic music</v>
      </c>
      <c r="S2212" s="10">
        <f t="shared" si="207"/>
        <v>40956.066087962965</v>
      </c>
      <c r="T2212" s="10">
        <f t="shared" si="208"/>
        <v>41013.73333333333</v>
      </c>
    </row>
    <row r="2213" spans="1:20" ht="58.3" x14ac:dyDescent="0.4">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9">
        <f t="shared" si="204"/>
        <v>1.956</v>
      </c>
      <c r="P2213">
        <f t="shared" si="205"/>
        <v>40.75</v>
      </c>
      <c r="Q2213" t="str">
        <f t="shared" si="206"/>
        <v>music</v>
      </c>
      <c r="R2213" t="str">
        <f t="shared" si="209"/>
        <v>electronic music</v>
      </c>
      <c r="S2213" s="10">
        <f t="shared" si="207"/>
        <v>41716.785011574073</v>
      </c>
      <c r="T2213" s="10">
        <f t="shared" si="208"/>
        <v>41739.290972222225</v>
      </c>
    </row>
    <row r="2214" spans="1:20" ht="58.3" x14ac:dyDescent="0.4">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9">
        <f t="shared" si="204"/>
        <v>1.1438333333333333</v>
      </c>
      <c r="P2214">
        <f t="shared" si="205"/>
        <v>55.796747967479675</v>
      </c>
      <c r="Q2214" t="str">
        <f t="shared" si="206"/>
        <v>music</v>
      </c>
      <c r="R2214" t="str">
        <f t="shared" si="209"/>
        <v>electronic music</v>
      </c>
      <c r="S2214" s="10">
        <f t="shared" si="207"/>
        <v>41548.747418981482</v>
      </c>
      <c r="T2214" s="10">
        <f t="shared" si="208"/>
        <v>41582.041666666664</v>
      </c>
    </row>
    <row r="2215" spans="1:20" ht="58.3" x14ac:dyDescent="0.4">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9">
        <f t="shared" si="204"/>
        <v>2</v>
      </c>
      <c r="P2215">
        <f t="shared" si="205"/>
        <v>10</v>
      </c>
      <c r="Q2215" t="str">
        <f t="shared" si="206"/>
        <v>music</v>
      </c>
      <c r="R2215" t="str">
        <f t="shared" si="209"/>
        <v>electronic music</v>
      </c>
      <c r="S2215" s="10">
        <f t="shared" si="207"/>
        <v>42109.826145833329</v>
      </c>
      <c r="T2215" s="10">
        <f t="shared" si="208"/>
        <v>42139.826145833329</v>
      </c>
    </row>
    <row r="2216" spans="1:20" ht="43.75" x14ac:dyDescent="0.4">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9">
        <f t="shared" si="204"/>
        <v>2.9250166666666666</v>
      </c>
      <c r="P2216">
        <f t="shared" si="205"/>
        <v>73.125416666666666</v>
      </c>
      <c r="Q2216" t="str">
        <f t="shared" si="206"/>
        <v>music</v>
      </c>
      <c r="R2216" t="str">
        <f t="shared" si="209"/>
        <v>electronic music</v>
      </c>
      <c r="S2216" s="10">
        <f t="shared" si="207"/>
        <v>41646.792222222226</v>
      </c>
      <c r="T2216" s="10">
        <f t="shared" si="208"/>
        <v>41676.792222222226</v>
      </c>
    </row>
    <row r="2217" spans="1:20" ht="29.15" x14ac:dyDescent="0.4">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9">
        <f t="shared" si="204"/>
        <v>1.5636363636363637</v>
      </c>
      <c r="P2217">
        <f t="shared" si="205"/>
        <v>26.060606060606062</v>
      </c>
      <c r="Q2217" t="str">
        <f t="shared" si="206"/>
        <v>music</v>
      </c>
      <c r="R2217" t="str">
        <f t="shared" si="209"/>
        <v>electronic music</v>
      </c>
      <c r="S2217" s="10">
        <f t="shared" si="207"/>
        <v>40958.717268518521</v>
      </c>
      <c r="T2217" s="10">
        <f t="shared" si="208"/>
        <v>40981.290972222225</v>
      </c>
    </row>
    <row r="2218" spans="1:20" ht="43.75" x14ac:dyDescent="0.4">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9">
        <f t="shared" si="204"/>
        <v>1.0566666666666666</v>
      </c>
      <c r="P2218">
        <f t="shared" si="205"/>
        <v>22.642857142857142</v>
      </c>
      <c r="Q2218" t="str">
        <f t="shared" si="206"/>
        <v>music</v>
      </c>
      <c r="R2218" t="str">
        <f t="shared" si="209"/>
        <v>electronic music</v>
      </c>
      <c r="S2218" s="10">
        <f t="shared" si="207"/>
        <v>42194.751678240747</v>
      </c>
      <c r="T2218" s="10">
        <f t="shared" si="208"/>
        <v>42208.751678240747</v>
      </c>
    </row>
    <row r="2219" spans="1:20" ht="43.75" x14ac:dyDescent="0.4">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9">
        <f t="shared" si="204"/>
        <v>1.0119047619047619</v>
      </c>
      <c r="P2219">
        <f t="shared" si="205"/>
        <v>47.222222222222221</v>
      </c>
      <c r="Q2219" t="str">
        <f t="shared" si="206"/>
        <v>music</v>
      </c>
      <c r="R2219" t="str">
        <f t="shared" si="209"/>
        <v>electronic music</v>
      </c>
      <c r="S2219" s="10">
        <f t="shared" si="207"/>
        <v>42299.776770833334</v>
      </c>
      <c r="T2219" s="10">
        <f t="shared" si="208"/>
        <v>42310.333333333328</v>
      </c>
    </row>
    <row r="2220" spans="1:20" ht="43.75" x14ac:dyDescent="0.4">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9">
        <f t="shared" si="204"/>
        <v>1.2283299999999999</v>
      </c>
      <c r="P2220">
        <f t="shared" si="205"/>
        <v>32.324473684210524</v>
      </c>
      <c r="Q2220" t="str">
        <f t="shared" si="206"/>
        <v>music</v>
      </c>
      <c r="R2220" t="str">
        <f t="shared" si="209"/>
        <v>electronic music</v>
      </c>
      <c r="S2220" s="10">
        <f t="shared" si="207"/>
        <v>41127.812303240738</v>
      </c>
      <c r="T2220" s="10">
        <f t="shared" si="208"/>
        <v>41150</v>
      </c>
    </row>
    <row r="2221" spans="1:20" ht="43.75" x14ac:dyDescent="0.4">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9">
        <f t="shared" si="204"/>
        <v>1.0149999999999999</v>
      </c>
      <c r="P2221">
        <f t="shared" si="205"/>
        <v>53.421052631578945</v>
      </c>
      <c r="Q2221" t="str">
        <f t="shared" si="206"/>
        <v>music</v>
      </c>
      <c r="R2221" t="str">
        <f t="shared" si="209"/>
        <v>electronic music</v>
      </c>
      <c r="S2221" s="10">
        <f t="shared" si="207"/>
        <v>42205.718888888892</v>
      </c>
      <c r="T2221" s="10">
        <f t="shared" si="208"/>
        <v>42235.718888888892</v>
      </c>
    </row>
    <row r="2222" spans="1:20" ht="43.75" x14ac:dyDescent="0.4">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9">
        <f t="shared" si="204"/>
        <v>1.0114285714285713</v>
      </c>
      <c r="P2222">
        <f t="shared" si="205"/>
        <v>51.304347826086953</v>
      </c>
      <c r="Q2222" t="str">
        <f t="shared" si="206"/>
        <v>music</v>
      </c>
      <c r="R2222" t="str">
        <f t="shared" si="209"/>
        <v>electronic music</v>
      </c>
      <c r="S2222" s="10">
        <f t="shared" si="207"/>
        <v>41452.060601851852</v>
      </c>
      <c r="T2222" s="10">
        <f t="shared" si="208"/>
        <v>41482.060601851852</v>
      </c>
    </row>
    <row r="2223" spans="1:20" ht="43.75" x14ac:dyDescent="0.4">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9">
        <f t="shared" si="204"/>
        <v>1.0811999999999999</v>
      </c>
      <c r="P2223">
        <f t="shared" si="205"/>
        <v>37.197247706422019</v>
      </c>
      <c r="Q2223" t="str">
        <f t="shared" si="206"/>
        <v>games</v>
      </c>
      <c r="R2223" t="str">
        <f t="shared" si="209"/>
        <v>tabletop games</v>
      </c>
      <c r="S2223" s="10">
        <f t="shared" si="207"/>
        <v>42452.666770833333</v>
      </c>
      <c r="T2223" s="10">
        <f t="shared" si="208"/>
        <v>42483</v>
      </c>
    </row>
    <row r="2224" spans="1:20" ht="43.75" x14ac:dyDescent="0.4">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9">
        <f t="shared" si="204"/>
        <v>1.6259999999999999</v>
      </c>
      <c r="P2224">
        <f t="shared" si="205"/>
        <v>27.1</v>
      </c>
      <c r="Q2224" t="str">
        <f t="shared" si="206"/>
        <v>games</v>
      </c>
      <c r="R2224" t="str">
        <f t="shared" si="209"/>
        <v>tabletop games</v>
      </c>
      <c r="S2224" s="10">
        <f t="shared" si="207"/>
        <v>40906.787581018521</v>
      </c>
      <c r="T2224" s="10">
        <f t="shared" si="208"/>
        <v>40936.787581018521</v>
      </c>
    </row>
    <row r="2225" spans="1:20" ht="58.3" x14ac:dyDescent="0.4">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9">
        <f t="shared" si="204"/>
        <v>1.0580000000000001</v>
      </c>
      <c r="P2225">
        <f t="shared" si="205"/>
        <v>206.31</v>
      </c>
      <c r="Q2225" t="str">
        <f t="shared" si="206"/>
        <v>games</v>
      </c>
      <c r="R2225" t="str">
        <f t="shared" si="209"/>
        <v>tabletop games</v>
      </c>
      <c r="S2225" s="10">
        <f t="shared" si="207"/>
        <v>42152.640833333338</v>
      </c>
      <c r="T2225" s="10">
        <f t="shared" si="208"/>
        <v>42182.640833333338</v>
      </c>
    </row>
    <row r="2226" spans="1:20" ht="43.75" x14ac:dyDescent="0.4">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9">
        <f t="shared" si="204"/>
        <v>2.4315000000000002</v>
      </c>
      <c r="P2226">
        <f t="shared" si="205"/>
        <v>82.145270270270274</v>
      </c>
      <c r="Q2226" t="str">
        <f t="shared" si="206"/>
        <v>games</v>
      </c>
      <c r="R2226" t="str">
        <f t="shared" si="209"/>
        <v>tabletop games</v>
      </c>
      <c r="S2226" s="10">
        <f t="shared" si="207"/>
        <v>42644.667534722219</v>
      </c>
      <c r="T2226" s="10">
        <f t="shared" si="208"/>
        <v>42672.791666666672</v>
      </c>
    </row>
    <row r="2227" spans="1:20" ht="43.75" x14ac:dyDescent="0.4">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9">
        <f t="shared" si="204"/>
        <v>9.4483338095238096</v>
      </c>
      <c r="P2227">
        <f t="shared" si="205"/>
        <v>164.79651993355483</v>
      </c>
      <c r="Q2227" t="str">
        <f t="shared" si="206"/>
        <v>games</v>
      </c>
      <c r="R2227" t="str">
        <f t="shared" si="209"/>
        <v>tabletop games</v>
      </c>
      <c r="S2227" s="10">
        <f t="shared" si="207"/>
        <v>41873.79184027778</v>
      </c>
      <c r="T2227" s="10">
        <f t="shared" si="208"/>
        <v>41903.79184027778</v>
      </c>
    </row>
    <row r="2228" spans="1:20" ht="43.75" x14ac:dyDescent="0.4">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9">
        <f t="shared" si="204"/>
        <v>1.0846283333333333</v>
      </c>
      <c r="P2228">
        <f t="shared" si="205"/>
        <v>60.820280373831778</v>
      </c>
      <c r="Q2228" t="str">
        <f t="shared" si="206"/>
        <v>games</v>
      </c>
      <c r="R2228" t="str">
        <f t="shared" si="209"/>
        <v>tabletop games</v>
      </c>
      <c r="S2228" s="10">
        <f t="shared" si="207"/>
        <v>42381.79886574074</v>
      </c>
      <c r="T2228" s="10">
        <f t="shared" si="208"/>
        <v>42412.207638888889</v>
      </c>
    </row>
    <row r="2229" spans="1:20" ht="43.75" x14ac:dyDescent="0.4">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9">
        <f t="shared" si="204"/>
        <v>1.5737692307692308</v>
      </c>
      <c r="P2229">
        <f t="shared" si="205"/>
        <v>67.970099667774093</v>
      </c>
      <c r="Q2229" t="str">
        <f t="shared" si="206"/>
        <v>games</v>
      </c>
      <c r="R2229" t="str">
        <f t="shared" si="209"/>
        <v>tabletop games</v>
      </c>
      <c r="S2229" s="10">
        <f t="shared" si="207"/>
        <v>41561.807349537034</v>
      </c>
      <c r="T2229" s="10">
        <f t="shared" si="208"/>
        <v>41591.849016203705</v>
      </c>
    </row>
    <row r="2230" spans="1:20" ht="58.3" x14ac:dyDescent="0.4">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9">
        <f t="shared" si="204"/>
        <v>11.744899999999999</v>
      </c>
      <c r="P2230">
        <f t="shared" si="205"/>
        <v>81.561805555555551</v>
      </c>
      <c r="Q2230" t="str">
        <f t="shared" si="206"/>
        <v>games</v>
      </c>
      <c r="R2230" t="str">
        <f t="shared" si="209"/>
        <v>tabletop games</v>
      </c>
      <c r="S2230" s="10">
        <f t="shared" si="207"/>
        <v>42202.278194444443</v>
      </c>
      <c r="T2230" s="10">
        <f t="shared" si="208"/>
        <v>42232.278194444443</v>
      </c>
    </row>
    <row r="2231" spans="1:20" ht="58.3" x14ac:dyDescent="0.4">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9">
        <f t="shared" si="204"/>
        <v>1.7104755366949576</v>
      </c>
      <c r="P2231">
        <f t="shared" si="205"/>
        <v>25.42547309833024</v>
      </c>
      <c r="Q2231" t="str">
        <f t="shared" si="206"/>
        <v>games</v>
      </c>
      <c r="R2231" t="str">
        <f t="shared" si="209"/>
        <v>tabletop games</v>
      </c>
      <c r="S2231" s="10">
        <f t="shared" si="207"/>
        <v>41484.664247685185</v>
      </c>
      <c r="T2231" s="10">
        <f t="shared" si="208"/>
        <v>41520.166666666664</v>
      </c>
    </row>
    <row r="2232" spans="1:20" ht="43.75" x14ac:dyDescent="0.4">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9">
        <f t="shared" si="204"/>
        <v>1.2595294117647058</v>
      </c>
      <c r="P2232">
        <f t="shared" si="205"/>
        <v>21.497991967871485</v>
      </c>
      <c r="Q2232" t="str">
        <f t="shared" si="206"/>
        <v>games</v>
      </c>
      <c r="R2232" t="str">
        <f t="shared" si="209"/>
        <v>tabletop games</v>
      </c>
      <c r="S2232" s="10">
        <f t="shared" si="207"/>
        <v>41724.881099537037</v>
      </c>
      <c r="T2232" s="10">
        <f t="shared" si="208"/>
        <v>41754.881099537037</v>
      </c>
    </row>
    <row r="2233" spans="1:20" ht="43.75" x14ac:dyDescent="0.4">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9">
        <f t="shared" si="204"/>
        <v>12.121296000000001</v>
      </c>
      <c r="P2233">
        <f t="shared" si="205"/>
        <v>27.226630727762803</v>
      </c>
      <c r="Q2233" t="str">
        <f t="shared" si="206"/>
        <v>games</v>
      </c>
      <c r="R2233" t="str">
        <f t="shared" si="209"/>
        <v>tabletop games</v>
      </c>
      <c r="S2233" s="10">
        <f t="shared" si="207"/>
        <v>41423.910891203705</v>
      </c>
      <c r="T2233" s="10">
        <f t="shared" si="208"/>
        <v>41450.208333333336</v>
      </c>
    </row>
    <row r="2234" spans="1:20" ht="43.75" x14ac:dyDescent="0.4">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9">
        <f t="shared" si="204"/>
        <v>4.9580000000000002</v>
      </c>
      <c r="P2234">
        <f t="shared" si="205"/>
        <v>25.091093117408906</v>
      </c>
      <c r="Q2234" t="str">
        <f t="shared" si="206"/>
        <v>games</v>
      </c>
      <c r="R2234" t="str">
        <f t="shared" si="209"/>
        <v>tabletop games</v>
      </c>
      <c r="S2234" s="10">
        <f t="shared" si="207"/>
        <v>41806.794074074074</v>
      </c>
      <c r="T2234" s="10">
        <f t="shared" si="208"/>
        <v>41839.125</v>
      </c>
    </row>
    <row r="2235" spans="1:20" ht="43.75" x14ac:dyDescent="0.4">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9">
        <f t="shared" si="204"/>
        <v>3.3203999999999998</v>
      </c>
      <c r="P2235">
        <f t="shared" si="205"/>
        <v>21.230179028132991</v>
      </c>
      <c r="Q2235" t="str">
        <f t="shared" si="206"/>
        <v>games</v>
      </c>
      <c r="R2235" t="str">
        <f t="shared" si="209"/>
        <v>tabletop games</v>
      </c>
      <c r="S2235" s="10">
        <f t="shared" si="207"/>
        <v>42331.378923611104</v>
      </c>
      <c r="T2235" s="10">
        <f t="shared" si="208"/>
        <v>42352</v>
      </c>
    </row>
    <row r="2236" spans="1:20" ht="43.75" x14ac:dyDescent="0.4">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9">
        <f t="shared" si="204"/>
        <v>11.65</v>
      </c>
      <c r="P2236">
        <f t="shared" si="205"/>
        <v>41.607142857142854</v>
      </c>
      <c r="Q2236" t="str">
        <f t="shared" si="206"/>
        <v>games</v>
      </c>
      <c r="R2236" t="str">
        <f t="shared" si="209"/>
        <v>tabletop games</v>
      </c>
      <c r="S2236" s="10">
        <f t="shared" si="207"/>
        <v>42710.824618055558</v>
      </c>
      <c r="T2236" s="10">
        <f t="shared" si="208"/>
        <v>42740.824618055558</v>
      </c>
    </row>
    <row r="2237" spans="1:20" ht="29.15" x14ac:dyDescent="0.4">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9">
        <f t="shared" si="204"/>
        <v>1.5331538461538461</v>
      </c>
      <c r="P2237">
        <f t="shared" si="205"/>
        <v>135.58503401360545</v>
      </c>
      <c r="Q2237" t="str">
        <f t="shared" si="206"/>
        <v>games</v>
      </c>
      <c r="R2237" t="str">
        <f t="shared" si="209"/>
        <v>tabletop games</v>
      </c>
      <c r="S2237" s="10">
        <f t="shared" si="207"/>
        <v>42062.022118055553</v>
      </c>
      <c r="T2237" s="10">
        <f t="shared" si="208"/>
        <v>42091.980451388896</v>
      </c>
    </row>
    <row r="2238" spans="1:20" ht="43.75" x14ac:dyDescent="0.4">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9">
        <f t="shared" si="204"/>
        <v>5.3710714285714287</v>
      </c>
      <c r="P2238">
        <f t="shared" si="205"/>
        <v>22.116176470588236</v>
      </c>
      <c r="Q2238" t="str">
        <f t="shared" si="206"/>
        <v>games</v>
      </c>
      <c r="R2238" t="str">
        <f t="shared" si="209"/>
        <v>tabletop games</v>
      </c>
      <c r="S2238" s="10">
        <f t="shared" si="207"/>
        <v>42371.617164351846</v>
      </c>
      <c r="T2238" s="10">
        <f t="shared" si="208"/>
        <v>42401.617164351846</v>
      </c>
    </row>
    <row r="2239" spans="1:20" ht="43.75" x14ac:dyDescent="0.4">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9">
        <f t="shared" si="204"/>
        <v>3.5292777777777777</v>
      </c>
      <c r="P2239">
        <f t="shared" si="205"/>
        <v>64.625635808748726</v>
      </c>
      <c r="Q2239" t="str">
        <f t="shared" si="206"/>
        <v>games</v>
      </c>
      <c r="R2239" t="str">
        <f t="shared" si="209"/>
        <v>tabletop games</v>
      </c>
      <c r="S2239" s="10">
        <f t="shared" si="207"/>
        <v>41915.003275462965</v>
      </c>
      <c r="T2239" s="10">
        <f t="shared" si="208"/>
        <v>41955.332638888889</v>
      </c>
    </row>
    <row r="2240" spans="1:20" ht="29.15" x14ac:dyDescent="0.4">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9">
        <f t="shared" si="204"/>
        <v>1.3740000000000001</v>
      </c>
      <c r="P2240">
        <f t="shared" si="205"/>
        <v>69.569620253164558</v>
      </c>
      <c r="Q2240" t="str">
        <f t="shared" si="206"/>
        <v>games</v>
      </c>
      <c r="R2240" t="str">
        <f t="shared" si="209"/>
        <v>tabletop games</v>
      </c>
      <c r="S2240" s="10">
        <f t="shared" si="207"/>
        <v>42774.621712962966</v>
      </c>
      <c r="T2240" s="10">
        <f t="shared" si="208"/>
        <v>42804.621712962966</v>
      </c>
    </row>
    <row r="2241" spans="1:20" ht="29.15" x14ac:dyDescent="0.4">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9">
        <f t="shared" si="204"/>
        <v>1.2802667999999999</v>
      </c>
      <c r="P2241">
        <f t="shared" si="205"/>
        <v>75.133028169014082</v>
      </c>
      <c r="Q2241" t="str">
        <f t="shared" si="206"/>
        <v>games</v>
      </c>
      <c r="R2241" t="str">
        <f t="shared" si="209"/>
        <v>tabletop games</v>
      </c>
      <c r="S2241" s="10">
        <f t="shared" si="207"/>
        <v>41572.958495370374</v>
      </c>
      <c r="T2241" s="10">
        <f t="shared" si="208"/>
        <v>41609.168055555558</v>
      </c>
    </row>
    <row r="2242" spans="1:20" ht="43.75" x14ac:dyDescent="0.4">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9">
        <f t="shared" ref="O2242:O2305" si="210">E2242/D2242</f>
        <v>2.7067999999999999</v>
      </c>
      <c r="P2242">
        <f t="shared" ref="P2242:P2305" si="211">IFERROR(E2242/L2242,0)</f>
        <v>140.97916666666666</v>
      </c>
      <c r="Q2242" t="str">
        <f t="shared" ref="Q2242:Q2305" si="212">LEFT(N2242, FIND("/",N2242) - 1)</f>
        <v>games</v>
      </c>
      <c r="R2242" t="str">
        <f t="shared" si="209"/>
        <v>tabletop games</v>
      </c>
      <c r="S2242" s="10">
        <f t="shared" ref="S2242:S2305" si="213">(((J2242/60)/60)/24) + DATE(1970,1,1)</f>
        <v>42452.825740740736</v>
      </c>
      <c r="T2242" s="10">
        <f t="shared" ref="T2242:T2305" si="214">(((I2242/60)/60)/24) + DATE(1970,1,1)</f>
        <v>42482.825740740736</v>
      </c>
    </row>
    <row r="2243" spans="1:20" ht="43.75" x14ac:dyDescent="0.4">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9">
        <f t="shared" si="210"/>
        <v>8.0640000000000001</v>
      </c>
      <c r="P2243">
        <f t="shared" si="211"/>
        <v>49.472392638036808</v>
      </c>
      <c r="Q2243" t="str">
        <f t="shared" si="212"/>
        <v>games</v>
      </c>
      <c r="R2243" t="str">
        <f t="shared" ref="R2243:R2306" si="215">RIGHT(N2243, LEN(N2243) - FIND("/",N2243))</f>
        <v>tabletop games</v>
      </c>
      <c r="S2243" s="10">
        <f t="shared" si="213"/>
        <v>42766.827546296292</v>
      </c>
      <c r="T2243" s="10">
        <f t="shared" si="214"/>
        <v>42796.827546296292</v>
      </c>
    </row>
    <row r="2244" spans="1:20" ht="29.15" x14ac:dyDescent="0.4">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9">
        <f t="shared" si="210"/>
        <v>13.600976000000001</v>
      </c>
      <c r="P2244">
        <f t="shared" si="211"/>
        <v>53.865251485148519</v>
      </c>
      <c r="Q2244" t="str">
        <f t="shared" si="212"/>
        <v>games</v>
      </c>
      <c r="R2244" t="str">
        <f t="shared" si="215"/>
        <v>tabletop games</v>
      </c>
      <c r="S2244" s="10">
        <f t="shared" si="213"/>
        <v>41569.575613425928</v>
      </c>
      <c r="T2244" s="10">
        <f t="shared" si="214"/>
        <v>41605.126388888886</v>
      </c>
    </row>
    <row r="2245" spans="1:20" ht="43.75" x14ac:dyDescent="0.4">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9">
        <f t="shared" si="210"/>
        <v>9302.5</v>
      </c>
      <c r="P2245">
        <f t="shared" si="211"/>
        <v>4.5712530712530715</v>
      </c>
      <c r="Q2245" t="str">
        <f t="shared" si="212"/>
        <v>games</v>
      </c>
      <c r="R2245" t="str">
        <f t="shared" si="215"/>
        <v>tabletop games</v>
      </c>
      <c r="S2245" s="10">
        <f t="shared" si="213"/>
        <v>42800.751041666663</v>
      </c>
      <c r="T2245" s="10">
        <f t="shared" si="214"/>
        <v>42807.125</v>
      </c>
    </row>
    <row r="2246" spans="1:20" ht="43.75" x14ac:dyDescent="0.4">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9">
        <f t="shared" si="210"/>
        <v>3.7702</v>
      </c>
      <c r="P2246">
        <f t="shared" si="211"/>
        <v>65.00344827586207</v>
      </c>
      <c r="Q2246" t="str">
        <f t="shared" si="212"/>
        <v>games</v>
      </c>
      <c r="R2246" t="str">
        <f t="shared" si="215"/>
        <v>tabletop games</v>
      </c>
      <c r="S2246" s="10">
        <f t="shared" si="213"/>
        <v>42647.818819444445</v>
      </c>
      <c r="T2246" s="10">
        <f t="shared" si="214"/>
        <v>42659.854166666672</v>
      </c>
    </row>
    <row r="2247" spans="1:20" ht="43.75" x14ac:dyDescent="0.4">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9">
        <f t="shared" si="210"/>
        <v>26.47025</v>
      </c>
      <c r="P2247">
        <f t="shared" si="211"/>
        <v>53.475252525252522</v>
      </c>
      <c r="Q2247" t="str">
        <f t="shared" si="212"/>
        <v>games</v>
      </c>
      <c r="R2247" t="str">
        <f t="shared" si="215"/>
        <v>tabletop games</v>
      </c>
      <c r="S2247" s="10">
        <f t="shared" si="213"/>
        <v>41660.708530092597</v>
      </c>
      <c r="T2247" s="10">
        <f t="shared" si="214"/>
        <v>41691.75</v>
      </c>
    </row>
    <row r="2248" spans="1:20" ht="43.75" x14ac:dyDescent="0.4">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9">
        <f t="shared" si="210"/>
        <v>1.0012000000000001</v>
      </c>
      <c r="P2248">
        <f t="shared" si="211"/>
        <v>43.912280701754383</v>
      </c>
      <c r="Q2248" t="str">
        <f t="shared" si="212"/>
        <v>games</v>
      </c>
      <c r="R2248" t="str">
        <f t="shared" si="215"/>
        <v>tabletop games</v>
      </c>
      <c r="S2248" s="10">
        <f t="shared" si="213"/>
        <v>42221.79178240741</v>
      </c>
      <c r="T2248" s="10">
        <f t="shared" si="214"/>
        <v>42251.79178240741</v>
      </c>
    </row>
    <row r="2249" spans="1:20" ht="29.15" x14ac:dyDescent="0.4">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9">
        <f t="shared" si="210"/>
        <v>1.0445405405405406</v>
      </c>
      <c r="P2249">
        <f t="shared" si="211"/>
        <v>50.852631578947367</v>
      </c>
      <c r="Q2249" t="str">
        <f t="shared" si="212"/>
        <v>games</v>
      </c>
      <c r="R2249" t="str">
        <f t="shared" si="215"/>
        <v>tabletop games</v>
      </c>
      <c r="S2249" s="10">
        <f t="shared" si="213"/>
        <v>42200.666261574079</v>
      </c>
      <c r="T2249" s="10">
        <f t="shared" si="214"/>
        <v>42214.666261574079</v>
      </c>
    </row>
    <row r="2250" spans="1:20" ht="43.75" x14ac:dyDescent="0.4">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9">
        <f t="shared" si="210"/>
        <v>1.0721428571428571</v>
      </c>
      <c r="P2250">
        <f t="shared" si="211"/>
        <v>58.6328125</v>
      </c>
      <c r="Q2250" t="str">
        <f t="shared" si="212"/>
        <v>games</v>
      </c>
      <c r="R2250" t="str">
        <f t="shared" si="215"/>
        <v>tabletop games</v>
      </c>
      <c r="S2250" s="10">
        <f t="shared" si="213"/>
        <v>42688.875902777778</v>
      </c>
      <c r="T2250" s="10">
        <f t="shared" si="214"/>
        <v>42718.875902777778</v>
      </c>
    </row>
    <row r="2251" spans="1:20" ht="43.75" x14ac:dyDescent="0.4">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9">
        <f t="shared" si="210"/>
        <v>1.6877142857142857</v>
      </c>
      <c r="P2251">
        <f t="shared" si="211"/>
        <v>32.81666666666667</v>
      </c>
      <c r="Q2251" t="str">
        <f t="shared" si="212"/>
        <v>games</v>
      </c>
      <c r="R2251" t="str">
        <f t="shared" si="215"/>
        <v>tabletop games</v>
      </c>
      <c r="S2251" s="10">
        <f t="shared" si="213"/>
        <v>41336.703298611108</v>
      </c>
      <c r="T2251" s="10">
        <f t="shared" si="214"/>
        <v>41366.661631944444</v>
      </c>
    </row>
    <row r="2252" spans="1:20" ht="43.75" x14ac:dyDescent="0.4">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9">
        <f t="shared" si="210"/>
        <v>9.7511200000000002</v>
      </c>
      <c r="P2252">
        <f t="shared" si="211"/>
        <v>426.93169877408059</v>
      </c>
      <c r="Q2252" t="str">
        <f t="shared" si="212"/>
        <v>games</v>
      </c>
      <c r="R2252" t="str">
        <f t="shared" si="215"/>
        <v>tabletop games</v>
      </c>
      <c r="S2252" s="10">
        <f t="shared" si="213"/>
        <v>42677.005474537036</v>
      </c>
      <c r="T2252" s="10">
        <f t="shared" si="214"/>
        <v>42707.0471412037</v>
      </c>
    </row>
    <row r="2253" spans="1:20" ht="43.75" x14ac:dyDescent="0.4">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9">
        <f t="shared" si="210"/>
        <v>1.3444929411764706</v>
      </c>
      <c r="P2253">
        <f t="shared" si="211"/>
        <v>23.808729166666669</v>
      </c>
      <c r="Q2253" t="str">
        <f t="shared" si="212"/>
        <v>games</v>
      </c>
      <c r="R2253" t="str">
        <f t="shared" si="215"/>
        <v>tabletop games</v>
      </c>
      <c r="S2253" s="10">
        <f t="shared" si="213"/>
        <v>41846.34579861111</v>
      </c>
      <c r="T2253" s="10">
        <f t="shared" si="214"/>
        <v>41867.34579861111</v>
      </c>
    </row>
    <row r="2254" spans="1:20" ht="43.75" x14ac:dyDescent="0.4">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9">
        <f t="shared" si="210"/>
        <v>2.722777777777778</v>
      </c>
      <c r="P2254">
        <f t="shared" si="211"/>
        <v>98.413654618473899</v>
      </c>
      <c r="Q2254" t="str">
        <f t="shared" si="212"/>
        <v>games</v>
      </c>
      <c r="R2254" t="str">
        <f t="shared" si="215"/>
        <v>tabletop games</v>
      </c>
      <c r="S2254" s="10">
        <f t="shared" si="213"/>
        <v>42573.327986111108</v>
      </c>
      <c r="T2254" s="10">
        <f t="shared" si="214"/>
        <v>42588.327986111108</v>
      </c>
    </row>
    <row r="2255" spans="1:20" ht="43.75" x14ac:dyDescent="0.4">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9">
        <f t="shared" si="210"/>
        <v>1.1268750000000001</v>
      </c>
      <c r="P2255">
        <f t="shared" si="211"/>
        <v>107.32142857142857</v>
      </c>
      <c r="Q2255" t="str">
        <f t="shared" si="212"/>
        <v>games</v>
      </c>
      <c r="R2255" t="str">
        <f t="shared" si="215"/>
        <v>tabletop games</v>
      </c>
      <c r="S2255" s="10">
        <f t="shared" si="213"/>
        <v>42296.631331018521</v>
      </c>
      <c r="T2255" s="10">
        <f t="shared" si="214"/>
        <v>42326.672997685186</v>
      </c>
    </row>
    <row r="2256" spans="1:20" ht="43.75" x14ac:dyDescent="0.4">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9">
        <f t="shared" si="210"/>
        <v>4.5979999999999999</v>
      </c>
      <c r="P2256">
        <f t="shared" si="211"/>
        <v>11.67005076142132</v>
      </c>
      <c r="Q2256" t="str">
        <f t="shared" si="212"/>
        <v>games</v>
      </c>
      <c r="R2256" t="str">
        <f t="shared" si="215"/>
        <v>tabletop games</v>
      </c>
      <c r="S2256" s="10">
        <f t="shared" si="213"/>
        <v>42752.647777777776</v>
      </c>
      <c r="T2256" s="10">
        <f t="shared" si="214"/>
        <v>42759.647777777776</v>
      </c>
    </row>
    <row r="2257" spans="1:20" ht="29.15" x14ac:dyDescent="0.4">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9">
        <f t="shared" si="210"/>
        <v>2.8665822784810127</v>
      </c>
      <c r="P2257">
        <f t="shared" si="211"/>
        <v>41.782287822878232</v>
      </c>
      <c r="Q2257" t="str">
        <f t="shared" si="212"/>
        <v>games</v>
      </c>
      <c r="R2257" t="str">
        <f t="shared" si="215"/>
        <v>tabletop games</v>
      </c>
      <c r="S2257" s="10">
        <f t="shared" si="213"/>
        <v>42467.951979166668</v>
      </c>
      <c r="T2257" s="10">
        <f t="shared" si="214"/>
        <v>42497.951979166668</v>
      </c>
    </row>
    <row r="2258" spans="1:20" ht="43.75" x14ac:dyDescent="0.4">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9">
        <f t="shared" si="210"/>
        <v>2.2270833333333333</v>
      </c>
      <c r="P2258">
        <f t="shared" si="211"/>
        <v>21.38</v>
      </c>
      <c r="Q2258" t="str">
        <f t="shared" si="212"/>
        <v>games</v>
      </c>
      <c r="R2258" t="str">
        <f t="shared" si="215"/>
        <v>tabletop games</v>
      </c>
      <c r="S2258" s="10">
        <f t="shared" si="213"/>
        <v>42682.451921296291</v>
      </c>
      <c r="T2258" s="10">
        <f t="shared" si="214"/>
        <v>42696.451921296291</v>
      </c>
    </row>
    <row r="2259" spans="1:20" ht="58.3" x14ac:dyDescent="0.4">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9">
        <f t="shared" si="210"/>
        <v>6.3613999999999997</v>
      </c>
      <c r="P2259">
        <f t="shared" si="211"/>
        <v>94.103550295857985</v>
      </c>
      <c r="Q2259" t="str">
        <f t="shared" si="212"/>
        <v>games</v>
      </c>
      <c r="R2259" t="str">
        <f t="shared" si="215"/>
        <v>tabletop games</v>
      </c>
      <c r="S2259" s="10">
        <f t="shared" si="213"/>
        <v>42505.936678240745</v>
      </c>
      <c r="T2259" s="10">
        <f t="shared" si="214"/>
        <v>42540.958333333328</v>
      </c>
    </row>
    <row r="2260" spans="1:20" ht="29.15" x14ac:dyDescent="0.4">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9">
        <f t="shared" si="210"/>
        <v>1.4650000000000001</v>
      </c>
      <c r="P2260">
        <f t="shared" si="211"/>
        <v>15.721951219512196</v>
      </c>
      <c r="Q2260" t="str">
        <f t="shared" si="212"/>
        <v>games</v>
      </c>
      <c r="R2260" t="str">
        <f t="shared" si="215"/>
        <v>tabletop games</v>
      </c>
      <c r="S2260" s="10">
        <f t="shared" si="213"/>
        <v>42136.75100694444</v>
      </c>
      <c r="T2260" s="10">
        <f t="shared" si="214"/>
        <v>42166.75100694444</v>
      </c>
    </row>
    <row r="2261" spans="1:20" ht="43.75" x14ac:dyDescent="0.4">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9">
        <f t="shared" si="210"/>
        <v>18.670999999999999</v>
      </c>
      <c r="P2261">
        <f t="shared" si="211"/>
        <v>90.635922330097088</v>
      </c>
      <c r="Q2261" t="str">
        <f t="shared" si="212"/>
        <v>games</v>
      </c>
      <c r="R2261" t="str">
        <f t="shared" si="215"/>
        <v>tabletop games</v>
      </c>
      <c r="S2261" s="10">
        <f t="shared" si="213"/>
        <v>42702.804814814815</v>
      </c>
      <c r="T2261" s="10">
        <f t="shared" si="214"/>
        <v>42712.804814814815</v>
      </c>
    </row>
    <row r="2262" spans="1:20" ht="43.75" x14ac:dyDescent="0.4">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9">
        <f t="shared" si="210"/>
        <v>3.2692000000000001</v>
      </c>
      <c r="P2262">
        <f t="shared" si="211"/>
        <v>97.297619047619051</v>
      </c>
      <c r="Q2262" t="str">
        <f t="shared" si="212"/>
        <v>games</v>
      </c>
      <c r="R2262" t="str">
        <f t="shared" si="215"/>
        <v>tabletop games</v>
      </c>
      <c r="S2262" s="10">
        <f t="shared" si="213"/>
        <v>41695.016782407409</v>
      </c>
      <c r="T2262" s="10">
        <f t="shared" si="214"/>
        <v>41724.975115740745</v>
      </c>
    </row>
    <row r="2263" spans="1:20" ht="43.75" x14ac:dyDescent="0.4">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9">
        <f t="shared" si="210"/>
        <v>7.7949999999999999</v>
      </c>
      <c r="P2263">
        <f t="shared" si="211"/>
        <v>37.11904761904762</v>
      </c>
      <c r="Q2263" t="str">
        <f t="shared" si="212"/>
        <v>games</v>
      </c>
      <c r="R2263" t="str">
        <f t="shared" si="215"/>
        <v>tabletop games</v>
      </c>
      <c r="S2263" s="10">
        <f t="shared" si="213"/>
        <v>42759.724768518514</v>
      </c>
      <c r="T2263" s="10">
        <f t="shared" si="214"/>
        <v>42780.724768518514</v>
      </c>
    </row>
    <row r="2264" spans="1:20" ht="43.75" x14ac:dyDescent="0.4">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9">
        <f t="shared" si="210"/>
        <v>1.5415151515151515</v>
      </c>
      <c r="P2264">
        <f t="shared" si="211"/>
        <v>28.104972375690608</v>
      </c>
      <c r="Q2264" t="str">
        <f t="shared" si="212"/>
        <v>games</v>
      </c>
      <c r="R2264" t="str">
        <f t="shared" si="215"/>
        <v>tabletop games</v>
      </c>
      <c r="S2264" s="10">
        <f t="shared" si="213"/>
        <v>41926.585162037038</v>
      </c>
      <c r="T2264" s="10">
        <f t="shared" si="214"/>
        <v>41961</v>
      </c>
    </row>
    <row r="2265" spans="1:20" ht="43.75" x14ac:dyDescent="0.4">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9">
        <f t="shared" si="210"/>
        <v>1.1554666666666666</v>
      </c>
      <c r="P2265">
        <f t="shared" si="211"/>
        <v>144.43333333333334</v>
      </c>
      <c r="Q2265" t="str">
        <f t="shared" si="212"/>
        <v>games</v>
      </c>
      <c r="R2265" t="str">
        <f t="shared" si="215"/>
        <v>tabletop games</v>
      </c>
      <c r="S2265" s="10">
        <f t="shared" si="213"/>
        <v>42014.832326388889</v>
      </c>
      <c r="T2265" s="10">
        <f t="shared" si="214"/>
        <v>42035.832326388889</v>
      </c>
    </row>
    <row r="2266" spans="1:20" ht="58.3" x14ac:dyDescent="0.4">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9">
        <f t="shared" si="210"/>
        <v>1.8003333333333333</v>
      </c>
      <c r="P2266">
        <f t="shared" si="211"/>
        <v>24.274157303370785</v>
      </c>
      <c r="Q2266" t="str">
        <f t="shared" si="212"/>
        <v>games</v>
      </c>
      <c r="R2266" t="str">
        <f t="shared" si="215"/>
        <v>tabletop games</v>
      </c>
      <c r="S2266" s="10">
        <f t="shared" si="213"/>
        <v>42496.582337962958</v>
      </c>
      <c r="T2266" s="10">
        <f t="shared" si="214"/>
        <v>42513.125</v>
      </c>
    </row>
    <row r="2267" spans="1:20" ht="43.75" x14ac:dyDescent="0.4">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9">
        <f t="shared" si="210"/>
        <v>2.9849999999999999</v>
      </c>
      <c r="P2267">
        <f t="shared" si="211"/>
        <v>35.117647058823529</v>
      </c>
      <c r="Q2267" t="str">
        <f t="shared" si="212"/>
        <v>games</v>
      </c>
      <c r="R2267" t="str">
        <f t="shared" si="215"/>
        <v>tabletop games</v>
      </c>
      <c r="S2267" s="10">
        <f t="shared" si="213"/>
        <v>42689.853090277778</v>
      </c>
      <c r="T2267" s="10">
        <f t="shared" si="214"/>
        <v>42696.853090277778</v>
      </c>
    </row>
    <row r="2268" spans="1:20" ht="43.75" x14ac:dyDescent="0.4">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9">
        <f t="shared" si="210"/>
        <v>3.2026666666666666</v>
      </c>
      <c r="P2268">
        <f t="shared" si="211"/>
        <v>24.762886597938145</v>
      </c>
      <c r="Q2268" t="str">
        <f t="shared" si="212"/>
        <v>games</v>
      </c>
      <c r="R2268" t="str">
        <f t="shared" si="215"/>
        <v>tabletop games</v>
      </c>
      <c r="S2268" s="10">
        <f t="shared" si="213"/>
        <v>42469.874907407408</v>
      </c>
      <c r="T2268" s="10">
        <f t="shared" si="214"/>
        <v>42487.083333333328</v>
      </c>
    </row>
    <row r="2269" spans="1:20" ht="43.75" x14ac:dyDescent="0.4">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9">
        <f t="shared" si="210"/>
        <v>3.80525</v>
      </c>
      <c r="P2269">
        <f t="shared" si="211"/>
        <v>188.37871287128712</v>
      </c>
      <c r="Q2269" t="str">
        <f t="shared" si="212"/>
        <v>games</v>
      </c>
      <c r="R2269" t="str">
        <f t="shared" si="215"/>
        <v>tabletop games</v>
      </c>
      <c r="S2269" s="10">
        <f t="shared" si="213"/>
        <v>41968.829826388886</v>
      </c>
      <c r="T2269" s="10">
        <f t="shared" si="214"/>
        <v>41994.041666666672</v>
      </c>
    </row>
    <row r="2270" spans="1:20" ht="43.75" x14ac:dyDescent="0.4">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9">
        <f t="shared" si="210"/>
        <v>1.026</v>
      </c>
      <c r="P2270">
        <f t="shared" si="211"/>
        <v>148.08247422680412</v>
      </c>
      <c r="Q2270" t="str">
        <f t="shared" si="212"/>
        <v>games</v>
      </c>
      <c r="R2270" t="str">
        <f t="shared" si="215"/>
        <v>tabletop games</v>
      </c>
      <c r="S2270" s="10">
        <f t="shared" si="213"/>
        <v>42776.082349537035</v>
      </c>
      <c r="T2270" s="10">
        <f t="shared" si="214"/>
        <v>42806.082349537035</v>
      </c>
    </row>
    <row r="2271" spans="1:20" ht="43.75" x14ac:dyDescent="0.4">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9">
        <f t="shared" si="210"/>
        <v>18.016400000000001</v>
      </c>
      <c r="P2271">
        <f t="shared" si="211"/>
        <v>49.934589800443462</v>
      </c>
      <c r="Q2271" t="str">
        <f t="shared" si="212"/>
        <v>games</v>
      </c>
      <c r="R2271" t="str">
        <f t="shared" si="215"/>
        <v>tabletop games</v>
      </c>
      <c r="S2271" s="10">
        <f t="shared" si="213"/>
        <v>42776.704432870371</v>
      </c>
      <c r="T2271" s="10">
        <f t="shared" si="214"/>
        <v>42801.208333333328</v>
      </c>
    </row>
    <row r="2272" spans="1:20" ht="43.75" x14ac:dyDescent="0.4">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9">
        <f t="shared" si="210"/>
        <v>7.2024800000000004</v>
      </c>
      <c r="P2272">
        <f t="shared" si="211"/>
        <v>107.82155688622754</v>
      </c>
      <c r="Q2272" t="str">
        <f t="shared" si="212"/>
        <v>games</v>
      </c>
      <c r="R2272" t="str">
        <f t="shared" si="215"/>
        <v>tabletop games</v>
      </c>
      <c r="S2272" s="10">
        <f t="shared" si="213"/>
        <v>42725.869363425925</v>
      </c>
      <c r="T2272" s="10">
        <f t="shared" si="214"/>
        <v>42745.915972222225</v>
      </c>
    </row>
    <row r="2273" spans="1:20" ht="43.75" x14ac:dyDescent="0.4">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9">
        <f t="shared" si="210"/>
        <v>2.8309000000000002</v>
      </c>
      <c r="P2273">
        <f t="shared" si="211"/>
        <v>42.63403614457831</v>
      </c>
      <c r="Q2273" t="str">
        <f t="shared" si="212"/>
        <v>games</v>
      </c>
      <c r="R2273" t="str">
        <f t="shared" si="215"/>
        <v>tabletop games</v>
      </c>
      <c r="S2273" s="10">
        <f t="shared" si="213"/>
        <v>42684.000046296293</v>
      </c>
      <c r="T2273" s="10">
        <f t="shared" si="214"/>
        <v>42714.000046296293</v>
      </c>
    </row>
    <row r="2274" spans="1:20" ht="43.75" x14ac:dyDescent="0.4">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9">
        <f t="shared" si="210"/>
        <v>13.566000000000001</v>
      </c>
      <c r="P2274">
        <f t="shared" si="211"/>
        <v>14.370762711864407</v>
      </c>
      <c r="Q2274" t="str">
        <f t="shared" si="212"/>
        <v>games</v>
      </c>
      <c r="R2274" t="str">
        <f t="shared" si="215"/>
        <v>tabletop games</v>
      </c>
      <c r="S2274" s="10">
        <f t="shared" si="213"/>
        <v>42315.699490740735</v>
      </c>
      <c r="T2274" s="10">
        <f t="shared" si="214"/>
        <v>42345.699490740735</v>
      </c>
    </row>
    <row r="2275" spans="1:20" ht="43.75" x14ac:dyDescent="0.4">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9">
        <f t="shared" si="210"/>
        <v>2.2035999999999998</v>
      </c>
      <c r="P2275">
        <f t="shared" si="211"/>
        <v>37.476190476190474</v>
      </c>
      <c r="Q2275" t="str">
        <f t="shared" si="212"/>
        <v>games</v>
      </c>
      <c r="R2275" t="str">
        <f t="shared" si="215"/>
        <v>tabletop games</v>
      </c>
      <c r="S2275" s="10">
        <f t="shared" si="213"/>
        <v>42781.549097222218</v>
      </c>
      <c r="T2275" s="10">
        <f t="shared" si="214"/>
        <v>42806.507430555561</v>
      </c>
    </row>
    <row r="2276" spans="1:20" ht="58.3" x14ac:dyDescent="0.4">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9">
        <f t="shared" si="210"/>
        <v>1.196</v>
      </c>
      <c r="P2276">
        <f t="shared" si="211"/>
        <v>30.202020202020201</v>
      </c>
      <c r="Q2276" t="str">
        <f t="shared" si="212"/>
        <v>games</v>
      </c>
      <c r="R2276" t="str">
        <f t="shared" si="215"/>
        <v>tabletop games</v>
      </c>
      <c r="S2276" s="10">
        <f t="shared" si="213"/>
        <v>41663.500659722224</v>
      </c>
      <c r="T2276" s="10">
        <f t="shared" si="214"/>
        <v>41693.500659722224</v>
      </c>
    </row>
    <row r="2277" spans="1:20" ht="43.75" x14ac:dyDescent="0.4">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9">
        <f t="shared" si="210"/>
        <v>4.0776923076923079</v>
      </c>
      <c r="P2277">
        <f t="shared" si="211"/>
        <v>33.550632911392405</v>
      </c>
      <c r="Q2277" t="str">
        <f t="shared" si="212"/>
        <v>games</v>
      </c>
      <c r="R2277" t="str">
        <f t="shared" si="215"/>
        <v>tabletop games</v>
      </c>
      <c r="S2277" s="10">
        <f t="shared" si="213"/>
        <v>41965.616655092599</v>
      </c>
      <c r="T2277" s="10">
        <f t="shared" si="214"/>
        <v>41995.616655092599</v>
      </c>
    </row>
    <row r="2278" spans="1:20" ht="58.3" x14ac:dyDescent="0.4">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9">
        <f t="shared" si="210"/>
        <v>1.0581826105905425</v>
      </c>
      <c r="P2278">
        <f t="shared" si="211"/>
        <v>64.74666666666667</v>
      </c>
      <c r="Q2278" t="str">
        <f t="shared" si="212"/>
        <v>games</v>
      </c>
      <c r="R2278" t="str">
        <f t="shared" si="215"/>
        <v>tabletop games</v>
      </c>
      <c r="S2278" s="10">
        <f t="shared" si="213"/>
        <v>41614.651493055557</v>
      </c>
      <c r="T2278" s="10">
        <f t="shared" si="214"/>
        <v>41644.651493055557</v>
      </c>
    </row>
    <row r="2279" spans="1:20" ht="43.75" x14ac:dyDescent="0.4">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9">
        <f t="shared" si="210"/>
        <v>1.4108235294117648</v>
      </c>
      <c r="P2279">
        <f t="shared" si="211"/>
        <v>57.932367149758456</v>
      </c>
      <c r="Q2279" t="str">
        <f t="shared" si="212"/>
        <v>games</v>
      </c>
      <c r="R2279" t="str">
        <f t="shared" si="215"/>
        <v>tabletop games</v>
      </c>
      <c r="S2279" s="10">
        <f t="shared" si="213"/>
        <v>40936.678506944445</v>
      </c>
      <c r="T2279" s="10">
        <f t="shared" si="214"/>
        <v>40966.678506944445</v>
      </c>
    </row>
    <row r="2280" spans="1:20" ht="29.15" x14ac:dyDescent="0.4">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9">
        <f t="shared" si="210"/>
        <v>2.7069999999999999</v>
      </c>
      <c r="P2280">
        <f t="shared" si="211"/>
        <v>53.078431372549019</v>
      </c>
      <c r="Q2280" t="str">
        <f t="shared" si="212"/>
        <v>games</v>
      </c>
      <c r="R2280" t="str">
        <f t="shared" si="215"/>
        <v>tabletop games</v>
      </c>
      <c r="S2280" s="10">
        <f t="shared" si="213"/>
        <v>42338.709108796291</v>
      </c>
      <c r="T2280" s="10">
        <f t="shared" si="214"/>
        <v>42372.957638888889</v>
      </c>
    </row>
    <row r="2281" spans="1:20" ht="58.3" x14ac:dyDescent="0.4">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9">
        <f t="shared" si="210"/>
        <v>1.538</v>
      </c>
      <c r="P2281">
        <f t="shared" si="211"/>
        <v>48.0625</v>
      </c>
      <c r="Q2281" t="str">
        <f t="shared" si="212"/>
        <v>games</v>
      </c>
      <c r="R2281" t="str">
        <f t="shared" si="215"/>
        <v>tabletop games</v>
      </c>
      <c r="S2281" s="10">
        <f t="shared" si="213"/>
        <v>42020.806701388887</v>
      </c>
      <c r="T2281" s="10">
        <f t="shared" si="214"/>
        <v>42039.166666666672</v>
      </c>
    </row>
    <row r="2282" spans="1:20" ht="58.3" x14ac:dyDescent="0.4">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9">
        <f t="shared" si="210"/>
        <v>4.0357653061224488</v>
      </c>
      <c r="P2282">
        <f t="shared" si="211"/>
        <v>82.396874999999994</v>
      </c>
      <c r="Q2282" t="str">
        <f t="shared" si="212"/>
        <v>games</v>
      </c>
      <c r="R2282" t="str">
        <f t="shared" si="215"/>
        <v>tabletop games</v>
      </c>
      <c r="S2282" s="10">
        <f t="shared" si="213"/>
        <v>42234.624895833331</v>
      </c>
      <c r="T2282" s="10">
        <f t="shared" si="214"/>
        <v>42264.624895833331</v>
      </c>
    </row>
    <row r="2283" spans="1:20" ht="43.75" x14ac:dyDescent="0.4">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9">
        <f t="shared" si="210"/>
        <v>1.85</v>
      </c>
      <c r="P2283">
        <f t="shared" si="211"/>
        <v>50.454545454545453</v>
      </c>
      <c r="Q2283" t="str">
        <f t="shared" si="212"/>
        <v>music</v>
      </c>
      <c r="R2283" t="str">
        <f t="shared" si="215"/>
        <v>rock</v>
      </c>
      <c r="S2283" s="10">
        <f t="shared" si="213"/>
        <v>40687.285844907405</v>
      </c>
      <c r="T2283" s="10">
        <f t="shared" si="214"/>
        <v>40749.284722222219</v>
      </c>
    </row>
    <row r="2284" spans="1:20" ht="29.15" x14ac:dyDescent="0.4">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9">
        <f t="shared" si="210"/>
        <v>1.8533333333333333</v>
      </c>
      <c r="P2284">
        <f t="shared" si="211"/>
        <v>115.83333333333333</v>
      </c>
      <c r="Q2284" t="str">
        <f t="shared" si="212"/>
        <v>music</v>
      </c>
      <c r="R2284" t="str">
        <f t="shared" si="215"/>
        <v>rock</v>
      </c>
      <c r="S2284" s="10">
        <f t="shared" si="213"/>
        <v>42323.17460648148</v>
      </c>
      <c r="T2284" s="10">
        <f t="shared" si="214"/>
        <v>42383.17460648148</v>
      </c>
    </row>
    <row r="2285" spans="1:20" ht="43.75" x14ac:dyDescent="0.4">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9">
        <f t="shared" si="210"/>
        <v>1.0085533333333332</v>
      </c>
      <c r="P2285">
        <f t="shared" si="211"/>
        <v>63.03458333333333</v>
      </c>
      <c r="Q2285" t="str">
        <f t="shared" si="212"/>
        <v>music</v>
      </c>
      <c r="R2285" t="str">
        <f t="shared" si="215"/>
        <v>rock</v>
      </c>
      <c r="S2285" s="10">
        <f t="shared" si="213"/>
        <v>40978.125046296293</v>
      </c>
      <c r="T2285" s="10">
        <f t="shared" si="214"/>
        <v>41038.083379629628</v>
      </c>
    </row>
    <row r="2286" spans="1:20" ht="29.15" x14ac:dyDescent="0.4">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9">
        <f t="shared" si="210"/>
        <v>1.0622116666666668</v>
      </c>
      <c r="P2286">
        <f t="shared" si="211"/>
        <v>108.02152542372882</v>
      </c>
      <c r="Q2286" t="str">
        <f t="shared" si="212"/>
        <v>music</v>
      </c>
      <c r="R2286" t="str">
        <f t="shared" si="215"/>
        <v>rock</v>
      </c>
      <c r="S2286" s="10">
        <f t="shared" si="213"/>
        <v>40585.796817129631</v>
      </c>
      <c r="T2286" s="10">
        <f t="shared" si="214"/>
        <v>40614.166666666664</v>
      </c>
    </row>
    <row r="2287" spans="1:20" ht="43.75" x14ac:dyDescent="0.4">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9">
        <f t="shared" si="210"/>
        <v>1.2136666666666667</v>
      </c>
      <c r="P2287">
        <f t="shared" si="211"/>
        <v>46.088607594936711</v>
      </c>
      <c r="Q2287" t="str">
        <f t="shared" si="212"/>
        <v>music</v>
      </c>
      <c r="R2287" t="str">
        <f t="shared" si="215"/>
        <v>rock</v>
      </c>
      <c r="S2287" s="10">
        <f t="shared" si="213"/>
        <v>41059.185682870368</v>
      </c>
      <c r="T2287" s="10">
        <f t="shared" si="214"/>
        <v>41089.185682870368</v>
      </c>
    </row>
    <row r="2288" spans="1:20" ht="43.75" x14ac:dyDescent="0.4">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9">
        <f t="shared" si="210"/>
        <v>1.0006666666666666</v>
      </c>
      <c r="P2288">
        <f t="shared" si="211"/>
        <v>107.21428571428571</v>
      </c>
      <c r="Q2288" t="str">
        <f t="shared" si="212"/>
        <v>music</v>
      </c>
      <c r="R2288" t="str">
        <f t="shared" si="215"/>
        <v>rock</v>
      </c>
      <c r="S2288" s="10">
        <f t="shared" si="213"/>
        <v>41494.963587962964</v>
      </c>
      <c r="T2288" s="10">
        <f t="shared" si="214"/>
        <v>41523.165972222225</v>
      </c>
    </row>
    <row r="2289" spans="1:20" ht="43.75" x14ac:dyDescent="0.4">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9">
        <f t="shared" si="210"/>
        <v>1.1997755555555556</v>
      </c>
      <c r="P2289">
        <f t="shared" si="211"/>
        <v>50.9338679245283</v>
      </c>
      <c r="Q2289" t="str">
        <f t="shared" si="212"/>
        <v>music</v>
      </c>
      <c r="R2289" t="str">
        <f t="shared" si="215"/>
        <v>rock</v>
      </c>
      <c r="S2289" s="10">
        <f t="shared" si="213"/>
        <v>41792.667361111111</v>
      </c>
      <c r="T2289" s="10">
        <f t="shared" si="214"/>
        <v>41813.667361111111</v>
      </c>
    </row>
    <row r="2290" spans="1:20" ht="43.75" x14ac:dyDescent="0.4">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9">
        <f t="shared" si="210"/>
        <v>1.0009999999999999</v>
      </c>
      <c r="P2290">
        <f t="shared" si="211"/>
        <v>40.04</v>
      </c>
      <c r="Q2290" t="str">
        <f t="shared" si="212"/>
        <v>music</v>
      </c>
      <c r="R2290" t="str">
        <f t="shared" si="215"/>
        <v>rock</v>
      </c>
      <c r="S2290" s="10">
        <f t="shared" si="213"/>
        <v>41067.827418981484</v>
      </c>
      <c r="T2290" s="10">
        <f t="shared" si="214"/>
        <v>41086.75</v>
      </c>
    </row>
    <row r="2291" spans="1:20" ht="43.75" x14ac:dyDescent="0.4">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9">
        <f t="shared" si="210"/>
        <v>1.0740000000000001</v>
      </c>
      <c r="P2291">
        <f t="shared" si="211"/>
        <v>64.44</v>
      </c>
      <c r="Q2291" t="str">
        <f t="shared" si="212"/>
        <v>music</v>
      </c>
      <c r="R2291" t="str">
        <f t="shared" si="215"/>
        <v>rock</v>
      </c>
      <c r="S2291" s="10">
        <f t="shared" si="213"/>
        <v>41571.998379629629</v>
      </c>
      <c r="T2291" s="10">
        <f t="shared" si="214"/>
        <v>41614.973611111112</v>
      </c>
    </row>
    <row r="2292" spans="1:20" ht="43.75" x14ac:dyDescent="0.4">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9">
        <f t="shared" si="210"/>
        <v>1.0406666666666666</v>
      </c>
      <c r="P2292">
        <f t="shared" si="211"/>
        <v>53.827586206896555</v>
      </c>
      <c r="Q2292" t="str">
        <f t="shared" si="212"/>
        <v>music</v>
      </c>
      <c r="R2292" t="str">
        <f t="shared" si="215"/>
        <v>rock</v>
      </c>
      <c r="S2292" s="10">
        <f t="shared" si="213"/>
        <v>40070.253819444442</v>
      </c>
      <c r="T2292" s="10">
        <f t="shared" si="214"/>
        <v>40148.708333333336</v>
      </c>
    </row>
    <row r="2293" spans="1:20" ht="43.75" x14ac:dyDescent="0.4">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9">
        <f t="shared" si="210"/>
        <v>1.728</v>
      </c>
      <c r="P2293">
        <f t="shared" si="211"/>
        <v>100.46511627906976</v>
      </c>
      <c r="Q2293" t="str">
        <f t="shared" si="212"/>
        <v>music</v>
      </c>
      <c r="R2293" t="str">
        <f t="shared" si="215"/>
        <v>rock</v>
      </c>
      <c r="S2293" s="10">
        <f t="shared" si="213"/>
        <v>40987.977060185185</v>
      </c>
      <c r="T2293" s="10">
        <f t="shared" si="214"/>
        <v>41022.166666666664</v>
      </c>
    </row>
    <row r="2294" spans="1:20" ht="43.75" x14ac:dyDescent="0.4">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9">
        <f t="shared" si="210"/>
        <v>1.072505</v>
      </c>
      <c r="P2294">
        <f t="shared" si="211"/>
        <v>46.630652173913049</v>
      </c>
      <c r="Q2294" t="str">
        <f t="shared" si="212"/>
        <v>music</v>
      </c>
      <c r="R2294" t="str">
        <f t="shared" si="215"/>
        <v>rock</v>
      </c>
      <c r="S2294" s="10">
        <f t="shared" si="213"/>
        <v>40987.697638888887</v>
      </c>
      <c r="T2294" s="10">
        <f t="shared" si="214"/>
        <v>41017.697638888887</v>
      </c>
    </row>
    <row r="2295" spans="1:20" ht="29.15" x14ac:dyDescent="0.4">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9">
        <f t="shared" si="210"/>
        <v>1.0823529411764705</v>
      </c>
      <c r="P2295">
        <f t="shared" si="211"/>
        <v>34.074074074074076</v>
      </c>
      <c r="Q2295" t="str">
        <f t="shared" si="212"/>
        <v>music</v>
      </c>
      <c r="R2295" t="str">
        <f t="shared" si="215"/>
        <v>rock</v>
      </c>
      <c r="S2295" s="10">
        <f t="shared" si="213"/>
        <v>41151.708321759259</v>
      </c>
      <c r="T2295" s="10">
        <f t="shared" si="214"/>
        <v>41177.165972222225</v>
      </c>
    </row>
    <row r="2296" spans="1:20" ht="58.3" x14ac:dyDescent="0.4">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9">
        <f t="shared" si="210"/>
        <v>1.4608079999999999</v>
      </c>
      <c r="P2296">
        <f t="shared" si="211"/>
        <v>65.214642857142863</v>
      </c>
      <c r="Q2296" t="str">
        <f t="shared" si="212"/>
        <v>music</v>
      </c>
      <c r="R2296" t="str">
        <f t="shared" si="215"/>
        <v>rock</v>
      </c>
      <c r="S2296" s="10">
        <f t="shared" si="213"/>
        <v>41264.72314814815</v>
      </c>
      <c r="T2296" s="10">
        <f t="shared" si="214"/>
        <v>41294.72314814815</v>
      </c>
    </row>
    <row r="2297" spans="1:20" ht="58.3" x14ac:dyDescent="0.4">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9">
        <f t="shared" si="210"/>
        <v>1.2524999999999999</v>
      </c>
      <c r="P2297">
        <f t="shared" si="211"/>
        <v>44.205882352941174</v>
      </c>
      <c r="Q2297" t="str">
        <f t="shared" si="212"/>
        <v>music</v>
      </c>
      <c r="R2297" t="str">
        <f t="shared" si="215"/>
        <v>rock</v>
      </c>
      <c r="S2297" s="10">
        <f t="shared" si="213"/>
        <v>41270.954351851848</v>
      </c>
      <c r="T2297" s="10">
        <f t="shared" si="214"/>
        <v>41300.954351851848</v>
      </c>
    </row>
    <row r="2298" spans="1:20" ht="43.75" x14ac:dyDescent="0.4">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9">
        <f t="shared" si="210"/>
        <v>1.4907142857142857</v>
      </c>
      <c r="P2298">
        <f t="shared" si="211"/>
        <v>71.965517241379317</v>
      </c>
      <c r="Q2298" t="str">
        <f t="shared" si="212"/>
        <v>music</v>
      </c>
      <c r="R2298" t="str">
        <f t="shared" si="215"/>
        <v>rock</v>
      </c>
      <c r="S2298" s="10">
        <f t="shared" si="213"/>
        <v>40927.731782407405</v>
      </c>
      <c r="T2298" s="10">
        <f t="shared" si="214"/>
        <v>40962.731782407405</v>
      </c>
    </row>
    <row r="2299" spans="1:20" ht="29.15" x14ac:dyDescent="0.4">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9">
        <f t="shared" si="210"/>
        <v>1.006</v>
      </c>
      <c r="P2299">
        <f t="shared" si="211"/>
        <v>52.94736842105263</v>
      </c>
      <c r="Q2299" t="str">
        <f t="shared" si="212"/>
        <v>music</v>
      </c>
      <c r="R2299" t="str">
        <f t="shared" si="215"/>
        <v>rock</v>
      </c>
      <c r="S2299" s="10">
        <f t="shared" si="213"/>
        <v>40948.042233796295</v>
      </c>
      <c r="T2299" s="10">
        <f t="shared" si="214"/>
        <v>40982.165972222225</v>
      </c>
    </row>
    <row r="2300" spans="1:20" ht="43.75" x14ac:dyDescent="0.4">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9">
        <f t="shared" si="210"/>
        <v>1.0507333333333333</v>
      </c>
      <c r="P2300">
        <f t="shared" si="211"/>
        <v>109.45138888888889</v>
      </c>
      <c r="Q2300" t="str">
        <f t="shared" si="212"/>
        <v>music</v>
      </c>
      <c r="R2300" t="str">
        <f t="shared" si="215"/>
        <v>rock</v>
      </c>
      <c r="S2300" s="10">
        <f t="shared" si="213"/>
        <v>41694.84065972222</v>
      </c>
      <c r="T2300" s="10">
        <f t="shared" si="214"/>
        <v>41724.798993055556</v>
      </c>
    </row>
    <row r="2301" spans="1:20" ht="43.75" x14ac:dyDescent="0.4">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9">
        <f t="shared" si="210"/>
        <v>3.5016666666666665</v>
      </c>
      <c r="P2301">
        <f t="shared" si="211"/>
        <v>75.035714285714292</v>
      </c>
      <c r="Q2301" t="str">
        <f t="shared" si="212"/>
        <v>music</v>
      </c>
      <c r="R2301" t="str">
        <f t="shared" si="215"/>
        <v>rock</v>
      </c>
      <c r="S2301" s="10">
        <f t="shared" si="213"/>
        <v>40565.032511574071</v>
      </c>
      <c r="T2301" s="10">
        <f t="shared" si="214"/>
        <v>40580.032511574071</v>
      </c>
    </row>
    <row r="2302" spans="1:20" ht="43.75" x14ac:dyDescent="0.4">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9">
        <f t="shared" si="210"/>
        <v>1.0125</v>
      </c>
      <c r="P2302">
        <f t="shared" si="211"/>
        <v>115.71428571428571</v>
      </c>
      <c r="Q2302" t="str">
        <f t="shared" si="212"/>
        <v>music</v>
      </c>
      <c r="R2302" t="str">
        <f t="shared" si="215"/>
        <v>rock</v>
      </c>
      <c r="S2302" s="10">
        <f t="shared" si="213"/>
        <v>41074.727037037039</v>
      </c>
      <c r="T2302" s="10">
        <f t="shared" si="214"/>
        <v>41088.727037037039</v>
      </c>
    </row>
    <row r="2303" spans="1:20" ht="29.15" x14ac:dyDescent="0.4">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9">
        <f t="shared" si="210"/>
        <v>1.336044</v>
      </c>
      <c r="P2303">
        <f t="shared" si="211"/>
        <v>31.659810426540286</v>
      </c>
      <c r="Q2303" t="str">
        <f t="shared" si="212"/>
        <v>music</v>
      </c>
      <c r="R2303" t="str">
        <f t="shared" si="215"/>
        <v>indie rock</v>
      </c>
      <c r="S2303" s="10">
        <f t="shared" si="213"/>
        <v>41416.146944444445</v>
      </c>
      <c r="T2303" s="10">
        <f t="shared" si="214"/>
        <v>41446.146944444445</v>
      </c>
    </row>
    <row r="2304" spans="1:20" ht="43.75" x14ac:dyDescent="0.4">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9">
        <f t="shared" si="210"/>
        <v>1.7065217391304348</v>
      </c>
      <c r="P2304">
        <f t="shared" si="211"/>
        <v>46.176470588235297</v>
      </c>
      <c r="Q2304" t="str">
        <f t="shared" si="212"/>
        <v>music</v>
      </c>
      <c r="R2304" t="str">
        <f t="shared" si="215"/>
        <v>indie rock</v>
      </c>
      <c r="S2304" s="10">
        <f t="shared" si="213"/>
        <v>41605.868449074071</v>
      </c>
      <c r="T2304" s="10">
        <f t="shared" si="214"/>
        <v>41639.291666666664</v>
      </c>
    </row>
    <row r="2305" spans="1:20" ht="58.3" x14ac:dyDescent="0.4">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9">
        <f t="shared" si="210"/>
        <v>1.0935829457364341</v>
      </c>
      <c r="P2305">
        <f t="shared" si="211"/>
        <v>68.481650485436887</v>
      </c>
      <c r="Q2305" t="str">
        <f t="shared" si="212"/>
        <v>music</v>
      </c>
      <c r="R2305" t="str">
        <f t="shared" si="215"/>
        <v>indie rock</v>
      </c>
      <c r="S2305" s="10">
        <f t="shared" si="213"/>
        <v>40850.111064814817</v>
      </c>
      <c r="T2305" s="10">
        <f t="shared" si="214"/>
        <v>40890.152731481481</v>
      </c>
    </row>
    <row r="2306" spans="1:20" ht="43.75" x14ac:dyDescent="0.4">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9">
        <f t="shared" ref="O2306:O2369" si="216">E2306/D2306</f>
        <v>1.0070033333333335</v>
      </c>
      <c r="P2306">
        <f t="shared" ref="P2306:P2369" si="217">IFERROR(E2306/L2306,0)</f>
        <v>53.469203539823013</v>
      </c>
      <c r="Q2306" t="str">
        <f t="shared" ref="Q2306:Q2369" si="218">LEFT(N2306, FIND("/",N2306) - 1)</f>
        <v>music</v>
      </c>
      <c r="R2306" t="str">
        <f t="shared" si="215"/>
        <v>indie rock</v>
      </c>
      <c r="S2306" s="10">
        <f t="shared" ref="S2306:S2369" si="219">(((J2306/60)/60)/24) + DATE(1970,1,1)</f>
        <v>40502.815868055557</v>
      </c>
      <c r="T2306" s="10">
        <f t="shared" ref="T2306:T2369" si="220">(((I2306/60)/60)/24) + DATE(1970,1,1)</f>
        <v>40544.207638888889</v>
      </c>
    </row>
    <row r="2307" spans="1:20" ht="43.75" x14ac:dyDescent="0.4">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9">
        <f t="shared" si="216"/>
        <v>1.0122777777777778</v>
      </c>
      <c r="P2307">
        <f t="shared" si="217"/>
        <v>109.10778443113773</v>
      </c>
      <c r="Q2307" t="str">
        <f t="shared" si="218"/>
        <v>music</v>
      </c>
      <c r="R2307" t="str">
        <f t="shared" ref="R2307:R2370" si="221">RIGHT(N2307, LEN(N2307) - FIND("/",N2307))</f>
        <v>indie rock</v>
      </c>
      <c r="S2307" s="10">
        <f t="shared" si="219"/>
        <v>41834.695277777777</v>
      </c>
      <c r="T2307" s="10">
        <f t="shared" si="220"/>
        <v>41859.75</v>
      </c>
    </row>
    <row r="2308" spans="1:20" ht="43.75" x14ac:dyDescent="0.4">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9">
        <f t="shared" si="216"/>
        <v>1.0675857142857144</v>
      </c>
      <c r="P2308">
        <f t="shared" si="217"/>
        <v>51.185616438356163</v>
      </c>
      <c r="Q2308" t="str">
        <f t="shared" si="218"/>
        <v>music</v>
      </c>
      <c r="R2308" t="str">
        <f t="shared" si="221"/>
        <v>indie rock</v>
      </c>
      <c r="S2308" s="10">
        <f t="shared" si="219"/>
        <v>40948.16815972222</v>
      </c>
      <c r="T2308" s="10">
        <f t="shared" si="220"/>
        <v>40978.16815972222</v>
      </c>
    </row>
    <row r="2309" spans="1:20" ht="43.75" x14ac:dyDescent="0.4">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9">
        <f t="shared" si="216"/>
        <v>1.0665777537961894</v>
      </c>
      <c r="P2309">
        <f t="shared" si="217"/>
        <v>27.936800000000002</v>
      </c>
      <c r="Q2309" t="str">
        <f t="shared" si="218"/>
        <v>music</v>
      </c>
      <c r="R2309" t="str">
        <f t="shared" si="221"/>
        <v>indie rock</v>
      </c>
      <c r="S2309" s="10">
        <f t="shared" si="219"/>
        <v>41004.802465277775</v>
      </c>
      <c r="T2309" s="10">
        <f t="shared" si="220"/>
        <v>41034.802407407406</v>
      </c>
    </row>
    <row r="2310" spans="1:20" ht="43.75" x14ac:dyDescent="0.4">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9">
        <f t="shared" si="216"/>
        <v>1.0130622</v>
      </c>
      <c r="P2310">
        <f t="shared" si="217"/>
        <v>82.496921824104234</v>
      </c>
      <c r="Q2310" t="str">
        <f t="shared" si="218"/>
        <v>music</v>
      </c>
      <c r="R2310" t="str">
        <f t="shared" si="221"/>
        <v>indie rock</v>
      </c>
      <c r="S2310" s="10">
        <f t="shared" si="219"/>
        <v>41851.962916666671</v>
      </c>
      <c r="T2310" s="10">
        <f t="shared" si="220"/>
        <v>41880.041666666664</v>
      </c>
    </row>
    <row r="2311" spans="1:20" ht="43.75" x14ac:dyDescent="0.4">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9">
        <f t="shared" si="216"/>
        <v>1.0667450000000001</v>
      </c>
      <c r="P2311">
        <f t="shared" si="217"/>
        <v>59.817476635514019</v>
      </c>
      <c r="Q2311" t="str">
        <f t="shared" si="218"/>
        <v>music</v>
      </c>
      <c r="R2311" t="str">
        <f t="shared" si="221"/>
        <v>indie rock</v>
      </c>
      <c r="S2311" s="10">
        <f t="shared" si="219"/>
        <v>41307.987696759257</v>
      </c>
      <c r="T2311" s="10">
        <f t="shared" si="220"/>
        <v>41342.987696759257</v>
      </c>
    </row>
    <row r="2312" spans="1:20" ht="58.3" x14ac:dyDescent="0.4">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9">
        <f t="shared" si="216"/>
        <v>4.288397837837838</v>
      </c>
      <c r="P2312">
        <f t="shared" si="217"/>
        <v>64.816470588235291</v>
      </c>
      <c r="Q2312" t="str">
        <f t="shared" si="218"/>
        <v>music</v>
      </c>
      <c r="R2312" t="str">
        <f t="shared" si="221"/>
        <v>indie rock</v>
      </c>
      <c r="S2312" s="10">
        <f t="shared" si="219"/>
        <v>41324.79415509259</v>
      </c>
      <c r="T2312" s="10">
        <f t="shared" si="220"/>
        <v>41354.752488425926</v>
      </c>
    </row>
    <row r="2313" spans="1:20" ht="43.75" x14ac:dyDescent="0.4">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9">
        <f t="shared" si="216"/>
        <v>1.0411111111111111</v>
      </c>
      <c r="P2313">
        <f t="shared" si="217"/>
        <v>90.09615384615384</v>
      </c>
      <c r="Q2313" t="str">
        <f t="shared" si="218"/>
        <v>music</v>
      </c>
      <c r="R2313" t="str">
        <f t="shared" si="221"/>
        <v>indie rock</v>
      </c>
      <c r="S2313" s="10">
        <f t="shared" si="219"/>
        <v>41736.004502314812</v>
      </c>
      <c r="T2313" s="10">
        <f t="shared" si="220"/>
        <v>41766.004502314812</v>
      </c>
    </row>
    <row r="2314" spans="1:20" ht="43.75" x14ac:dyDescent="0.4">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9">
        <f t="shared" si="216"/>
        <v>1.0786666666666667</v>
      </c>
      <c r="P2314">
        <f t="shared" si="217"/>
        <v>40.962025316455694</v>
      </c>
      <c r="Q2314" t="str">
        <f t="shared" si="218"/>
        <v>music</v>
      </c>
      <c r="R2314" t="str">
        <f t="shared" si="221"/>
        <v>indie rock</v>
      </c>
      <c r="S2314" s="10">
        <f t="shared" si="219"/>
        <v>41716.632847222223</v>
      </c>
      <c r="T2314" s="10">
        <f t="shared" si="220"/>
        <v>41747.958333333336</v>
      </c>
    </row>
    <row r="2315" spans="1:20" ht="29.15" x14ac:dyDescent="0.4">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9">
        <f t="shared" si="216"/>
        <v>1.7584040000000001</v>
      </c>
      <c r="P2315">
        <f t="shared" si="217"/>
        <v>56.000127388535034</v>
      </c>
      <c r="Q2315" t="str">
        <f t="shared" si="218"/>
        <v>music</v>
      </c>
      <c r="R2315" t="str">
        <f t="shared" si="221"/>
        <v>indie rock</v>
      </c>
      <c r="S2315" s="10">
        <f t="shared" si="219"/>
        <v>41002.958634259259</v>
      </c>
      <c r="T2315" s="10">
        <f t="shared" si="220"/>
        <v>41032.958634259259</v>
      </c>
    </row>
    <row r="2316" spans="1:20" ht="43.75" x14ac:dyDescent="0.4">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9">
        <f t="shared" si="216"/>
        <v>1.5697000000000001</v>
      </c>
      <c r="P2316">
        <f t="shared" si="217"/>
        <v>37.672800000000002</v>
      </c>
      <c r="Q2316" t="str">
        <f t="shared" si="218"/>
        <v>music</v>
      </c>
      <c r="R2316" t="str">
        <f t="shared" si="221"/>
        <v>indie rock</v>
      </c>
      <c r="S2316" s="10">
        <f t="shared" si="219"/>
        <v>41037.551585648151</v>
      </c>
      <c r="T2316" s="10">
        <f t="shared" si="220"/>
        <v>41067.551585648151</v>
      </c>
    </row>
    <row r="2317" spans="1:20" ht="43.75" x14ac:dyDescent="0.4">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9">
        <f t="shared" si="216"/>
        <v>1.026</v>
      </c>
      <c r="P2317">
        <f t="shared" si="217"/>
        <v>40.078125</v>
      </c>
      <c r="Q2317" t="str">
        <f t="shared" si="218"/>
        <v>music</v>
      </c>
      <c r="R2317" t="str">
        <f t="shared" si="221"/>
        <v>indie rock</v>
      </c>
      <c r="S2317" s="10">
        <f t="shared" si="219"/>
        <v>41004.72619212963</v>
      </c>
      <c r="T2317" s="10">
        <f t="shared" si="220"/>
        <v>41034.72619212963</v>
      </c>
    </row>
    <row r="2318" spans="1:20" ht="58.3" x14ac:dyDescent="0.4">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9">
        <f t="shared" si="216"/>
        <v>1.0404266666666666</v>
      </c>
      <c r="P2318">
        <f t="shared" si="217"/>
        <v>78.031999999999996</v>
      </c>
      <c r="Q2318" t="str">
        <f t="shared" si="218"/>
        <v>music</v>
      </c>
      <c r="R2318" t="str">
        <f t="shared" si="221"/>
        <v>indie rock</v>
      </c>
      <c r="S2318" s="10">
        <f t="shared" si="219"/>
        <v>40079.725115740745</v>
      </c>
      <c r="T2318" s="10">
        <f t="shared" si="220"/>
        <v>40156.76666666667</v>
      </c>
    </row>
    <row r="2319" spans="1:20" ht="43.75" x14ac:dyDescent="0.4">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9">
        <f t="shared" si="216"/>
        <v>1.04</v>
      </c>
      <c r="P2319">
        <f t="shared" si="217"/>
        <v>18.90909090909091</v>
      </c>
      <c r="Q2319" t="str">
        <f t="shared" si="218"/>
        <v>music</v>
      </c>
      <c r="R2319" t="str">
        <f t="shared" si="221"/>
        <v>indie rock</v>
      </c>
      <c r="S2319" s="10">
        <f t="shared" si="219"/>
        <v>40192.542233796295</v>
      </c>
      <c r="T2319" s="10">
        <f t="shared" si="220"/>
        <v>40224.208333333336</v>
      </c>
    </row>
    <row r="2320" spans="1:20" ht="58.3" x14ac:dyDescent="0.4">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9">
        <f t="shared" si="216"/>
        <v>1.2105999999999999</v>
      </c>
      <c r="P2320">
        <f t="shared" si="217"/>
        <v>37.134969325153371</v>
      </c>
      <c r="Q2320" t="str">
        <f t="shared" si="218"/>
        <v>music</v>
      </c>
      <c r="R2320" t="str">
        <f t="shared" si="221"/>
        <v>indie rock</v>
      </c>
      <c r="S2320" s="10">
        <f t="shared" si="219"/>
        <v>40050.643680555557</v>
      </c>
      <c r="T2320" s="10">
        <f t="shared" si="220"/>
        <v>40082.165972222225</v>
      </c>
    </row>
    <row r="2321" spans="1:20" ht="43.75" x14ac:dyDescent="0.4">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9">
        <f t="shared" si="216"/>
        <v>1.077</v>
      </c>
      <c r="P2321">
        <f t="shared" si="217"/>
        <v>41.961038961038959</v>
      </c>
      <c r="Q2321" t="str">
        <f t="shared" si="218"/>
        <v>music</v>
      </c>
      <c r="R2321" t="str">
        <f t="shared" si="221"/>
        <v>indie rock</v>
      </c>
      <c r="S2321" s="10">
        <f t="shared" si="219"/>
        <v>41593.082002314812</v>
      </c>
      <c r="T2321" s="10">
        <f t="shared" si="220"/>
        <v>41623.082002314812</v>
      </c>
    </row>
    <row r="2322" spans="1:20" ht="58.3" x14ac:dyDescent="0.4">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9">
        <f t="shared" si="216"/>
        <v>1.0866</v>
      </c>
      <c r="P2322">
        <f t="shared" si="217"/>
        <v>61.044943820224717</v>
      </c>
      <c r="Q2322" t="str">
        <f t="shared" si="218"/>
        <v>music</v>
      </c>
      <c r="R2322" t="str">
        <f t="shared" si="221"/>
        <v>indie rock</v>
      </c>
      <c r="S2322" s="10">
        <f t="shared" si="219"/>
        <v>41696.817129629628</v>
      </c>
      <c r="T2322" s="10">
        <f t="shared" si="220"/>
        <v>41731.775462962964</v>
      </c>
    </row>
    <row r="2323" spans="1:20" ht="43.75" x14ac:dyDescent="0.4">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9">
        <f t="shared" si="216"/>
        <v>0.39120962394619685</v>
      </c>
      <c r="P2323">
        <f t="shared" si="217"/>
        <v>64.53125</v>
      </c>
      <c r="Q2323" t="str">
        <f t="shared" si="218"/>
        <v>food</v>
      </c>
      <c r="R2323" t="str">
        <f t="shared" si="221"/>
        <v>small batch</v>
      </c>
      <c r="S2323" s="10">
        <f t="shared" si="219"/>
        <v>42799.260428240741</v>
      </c>
      <c r="T2323" s="10">
        <f t="shared" si="220"/>
        <v>42829.21876157407</v>
      </c>
    </row>
    <row r="2324" spans="1:20" ht="43.75" x14ac:dyDescent="0.4">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9">
        <f t="shared" si="216"/>
        <v>3.1481481481481478E-2</v>
      </c>
      <c r="P2324">
        <f t="shared" si="217"/>
        <v>21.25</v>
      </c>
      <c r="Q2324" t="str">
        <f t="shared" si="218"/>
        <v>food</v>
      </c>
      <c r="R2324" t="str">
        <f t="shared" si="221"/>
        <v>small batch</v>
      </c>
      <c r="S2324" s="10">
        <f t="shared" si="219"/>
        <v>42804.895474537043</v>
      </c>
      <c r="T2324" s="10">
        <f t="shared" si="220"/>
        <v>42834.853807870371</v>
      </c>
    </row>
    <row r="2325" spans="1:20" ht="43.75" x14ac:dyDescent="0.4">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9">
        <f t="shared" si="216"/>
        <v>0.48</v>
      </c>
      <c r="P2325">
        <f t="shared" si="217"/>
        <v>30</v>
      </c>
      <c r="Q2325" t="str">
        <f t="shared" si="218"/>
        <v>food</v>
      </c>
      <c r="R2325" t="str">
        <f t="shared" si="221"/>
        <v>small batch</v>
      </c>
      <c r="S2325" s="10">
        <f t="shared" si="219"/>
        <v>42807.755173611105</v>
      </c>
      <c r="T2325" s="10">
        <f t="shared" si="220"/>
        <v>42814.755173611105</v>
      </c>
    </row>
    <row r="2326" spans="1:20" ht="43.75" x14ac:dyDescent="0.4">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9">
        <f t="shared" si="216"/>
        <v>0.20733333333333334</v>
      </c>
      <c r="P2326">
        <f t="shared" si="217"/>
        <v>25.491803278688526</v>
      </c>
      <c r="Q2326" t="str">
        <f t="shared" si="218"/>
        <v>food</v>
      </c>
      <c r="R2326" t="str">
        <f t="shared" si="221"/>
        <v>small batch</v>
      </c>
      <c r="S2326" s="10">
        <f t="shared" si="219"/>
        <v>42790.885243055556</v>
      </c>
      <c r="T2326" s="10">
        <f t="shared" si="220"/>
        <v>42820.843576388885</v>
      </c>
    </row>
    <row r="2327" spans="1:20" ht="43.75" x14ac:dyDescent="0.4">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9">
        <f t="shared" si="216"/>
        <v>0.08</v>
      </c>
      <c r="P2327">
        <f t="shared" si="217"/>
        <v>11.428571428571429</v>
      </c>
      <c r="Q2327" t="str">
        <f t="shared" si="218"/>
        <v>food</v>
      </c>
      <c r="R2327" t="str">
        <f t="shared" si="221"/>
        <v>small batch</v>
      </c>
      <c r="S2327" s="10">
        <f t="shared" si="219"/>
        <v>42794.022349537037</v>
      </c>
      <c r="T2327" s="10">
        <f t="shared" si="220"/>
        <v>42823.980682870373</v>
      </c>
    </row>
    <row r="2328" spans="1:20" ht="43.75" x14ac:dyDescent="0.4">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9">
        <f t="shared" si="216"/>
        <v>7.1999999999999998E-3</v>
      </c>
      <c r="P2328">
        <f t="shared" si="217"/>
        <v>108</v>
      </c>
      <c r="Q2328" t="str">
        <f t="shared" si="218"/>
        <v>food</v>
      </c>
      <c r="R2328" t="str">
        <f t="shared" si="221"/>
        <v>small batch</v>
      </c>
      <c r="S2328" s="10">
        <f t="shared" si="219"/>
        <v>42804.034120370372</v>
      </c>
      <c r="T2328" s="10">
        <f t="shared" si="220"/>
        <v>42855.708333333328</v>
      </c>
    </row>
    <row r="2329" spans="1:20" ht="29.15" x14ac:dyDescent="0.4">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9">
        <f t="shared" si="216"/>
        <v>5.2609431428571432</v>
      </c>
      <c r="P2329">
        <f t="shared" si="217"/>
        <v>54.883162444113267</v>
      </c>
      <c r="Q2329" t="str">
        <f t="shared" si="218"/>
        <v>food</v>
      </c>
      <c r="R2329" t="str">
        <f t="shared" si="221"/>
        <v>small batch</v>
      </c>
      <c r="S2329" s="10">
        <f t="shared" si="219"/>
        <v>41842.917129629634</v>
      </c>
      <c r="T2329" s="10">
        <f t="shared" si="220"/>
        <v>41877.917129629634</v>
      </c>
    </row>
    <row r="2330" spans="1:20" ht="58.3" x14ac:dyDescent="0.4">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9">
        <f t="shared" si="216"/>
        <v>2.5445000000000002</v>
      </c>
      <c r="P2330">
        <f t="shared" si="217"/>
        <v>47.383612662942269</v>
      </c>
      <c r="Q2330" t="str">
        <f t="shared" si="218"/>
        <v>food</v>
      </c>
      <c r="R2330" t="str">
        <f t="shared" si="221"/>
        <v>small batch</v>
      </c>
      <c r="S2330" s="10">
        <f t="shared" si="219"/>
        <v>42139.781678240746</v>
      </c>
      <c r="T2330" s="10">
        <f t="shared" si="220"/>
        <v>42169.781678240746</v>
      </c>
    </row>
    <row r="2331" spans="1:20" ht="43.75" x14ac:dyDescent="0.4">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9">
        <f t="shared" si="216"/>
        <v>1.0591999999999999</v>
      </c>
      <c r="P2331">
        <f t="shared" si="217"/>
        <v>211.84</v>
      </c>
      <c r="Q2331" t="str">
        <f t="shared" si="218"/>
        <v>food</v>
      </c>
      <c r="R2331" t="str">
        <f t="shared" si="221"/>
        <v>small batch</v>
      </c>
      <c r="S2331" s="10">
        <f t="shared" si="219"/>
        <v>41807.624374999999</v>
      </c>
      <c r="T2331" s="10">
        <f t="shared" si="220"/>
        <v>41837.624374999999</v>
      </c>
    </row>
    <row r="2332" spans="1:20" ht="58.3" x14ac:dyDescent="0.4">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9">
        <f t="shared" si="216"/>
        <v>1.0242285714285715</v>
      </c>
      <c r="P2332">
        <f t="shared" si="217"/>
        <v>219.92638036809817</v>
      </c>
      <c r="Q2332" t="str">
        <f t="shared" si="218"/>
        <v>food</v>
      </c>
      <c r="R2332" t="str">
        <f t="shared" si="221"/>
        <v>small batch</v>
      </c>
      <c r="S2332" s="10">
        <f t="shared" si="219"/>
        <v>42332.89980324074</v>
      </c>
      <c r="T2332" s="10">
        <f t="shared" si="220"/>
        <v>42363</v>
      </c>
    </row>
    <row r="2333" spans="1:20" ht="43.75" x14ac:dyDescent="0.4">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9">
        <f t="shared" si="216"/>
        <v>1.4431375</v>
      </c>
      <c r="P2333">
        <f t="shared" si="217"/>
        <v>40.795406360424032</v>
      </c>
      <c r="Q2333" t="str">
        <f t="shared" si="218"/>
        <v>food</v>
      </c>
      <c r="R2333" t="str">
        <f t="shared" si="221"/>
        <v>small batch</v>
      </c>
      <c r="S2333" s="10">
        <f t="shared" si="219"/>
        <v>41839.005671296298</v>
      </c>
      <c r="T2333" s="10">
        <f t="shared" si="220"/>
        <v>41869.005671296298</v>
      </c>
    </row>
    <row r="2334" spans="1:20" ht="43.75" x14ac:dyDescent="0.4">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9">
        <f t="shared" si="216"/>
        <v>1.06308</v>
      </c>
      <c r="P2334">
        <f t="shared" si="217"/>
        <v>75.502840909090907</v>
      </c>
      <c r="Q2334" t="str">
        <f t="shared" si="218"/>
        <v>food</v>
      </c>
      <c r="R2334" t="str">
        <f t="shared" si="221"/>
        <v>small batch</v>
      </c>
      <c r="S2334" s="10">
        <f t="shared" si="219"/>
        <v>42011.628136574072</v>
      </c>
      <c r="T2334" s="10">
        <f t="shared" si="220"/>
        <v>42041.628136574072</v>
      </c>
    </row>
    <row r="2335" spans="1:20" ht="43.75" x14ac:dyDescent="0.4">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9">
        <f t="shared" si="216"/>
        <v>2.1216666666666666</v>
      </c>
      <c r="P2335">
        <f t="shared" si="217"/>
        <v>13.542553191489361</v>
      </c>
      <c r="Q2335" t="str">
        <f t="shared" si="218"/>
        <v>food</v>
      </c>
      <c r="R2335" t="str">
        <f t="shared" si="221"/>
        <v>small batch</v>
      </c>
      <c r="S2335" s="10">
        <f t="shared" si="219"/>
        <v>41767.650347222225</v>
      </c>
      <c r="T2335" s="10">
        <f t="shared" si="220"/>
        <v>41788.743055555555</v>
      </c>
    </row>
    <row r="2336" spans="1:20" ht="43.75" x14ac:dyDescent="0.4">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9">
        <f t="shared" si="216"/>
        <v>1.0195000000000001</v>
      </c>
      <c r="P2336">
        <f t="shared" si="217"/>
        <v>60.865671641791046</v>
      </c>
      <c r="Q2336" t="str">
        <f t="shared" si="218"/>
        <v>food</v>
      </c>
      <c r="R2336" t="str">
        <f t="shared" si="221"/>
        <v>small batch</v>
      </c>
      <c r="S2336" s="10">
        <f t="shared" si="219"/>
        <v>41918.670115740737</v>
      </c>
      <c r="T2336" s="10">
        <f t="shared" si="220"/>
        <v>41948.731944444444</v>
      </c>
    </row>
    <row r="2337" spans="1:20" ht="43.75" x14ac:dyDescent="0.4">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9">
        <f t="shared" si="216"/>
        <v>1.0227200000000001</v>
      </c>
      <c r="P2337">
        <f t="shared" si="217"/>
        <v>115.69230769230769</v>
      </c>
      <c r="Q2337" t="str">
        <f t="shared" si="218"/>
        <v>food</v>
      </c>
      <c r="R2337" t="str">
        <f t="shared" si="221"/>
        <v>small batch</v>
      </c>
      <c r="S2337" s="10">
        <f t="shared" si="219"/>
        <v>41771.572256944448</v>
      </c>
      <c r="T2337" s="10">
        <f t="shared" si="220"/>
        <v>41801.572256944448</v>
      </c>
    </row>
    <row r="2338" spans="1:20" ht="43.75" x14ac:dyDescent="0.4">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9">
        <f t="shared" si="216"/>
        <v>5.2073254999999996</v>
      </c>
      <c r="P2338">
        <f t="shared" si="217"/>
        <v>48.104623556581984</v>
      </c>
      <c r="Q2338" t="str">
        <f t="shared" si="218"/>
        <v>food</v>
      </c>
      <c r="R2338" t="str">
        <f t="shared" si="221"/>
        <v>small batch</v>
      </c>
      <c r="S2338" s="10">
        <f t="shared" si="219"/>
        <v>41666.924710648149</v>
      </c>
      <c r="T2338" s="10">
        <f t="shared" si="220"/>
        <v>41706.924710648149</v>
      </c>
    </row>
    <row r="2339" spans="1:20" ht="29.15" x14ac:dyDescent="0.4">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9">
        <f t="shared" si="216"/>
        <v>1.1065833333333333</v>
      </c>
      <c r="P2339">
        <f t="shared" si="217"/>
        <v>74.184357541899445</v>
      </c>
      <c r="Q2339" t="str">
        <f t="shared" si="218"/>
        <v>food</v>
      </c>
      <c r="R2339" t="str">
        <f t="shared" si="221"/>
        <v>small batch</v>
      </c>
      <c r="S2339" s="10">
        <f t="shared" si="219"/>
        <v>41786.640543981484</v>
      </c>
      <c r="T2339" s="10">
        <f t="shared" si="220"/>
        <v>41816.640543981484</v>
      </c>
    </row>
    <row r="2340" spans="1:20" ht="43.75" x14ac:dyDescent="0.4">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9">
        <f t="shared" si="216"/>
        <v>1.0114333333333334</v>
      </c>
      <c r="P2340">
        <f t="shared" si="217"/>
        <v>123.34552845528455</v>
      </c>
      <c r="Q2340" t="str">
        <f t="shared" si="218"/>
        <v>food</v>
      </c>
      <c r="R2340" t="str">
        <f t="shared" si="221"/>
        <v>small batch</v>
      </c>
      <c r="S2340" s="10">
        <f t="shared" si="219"/>
        <v>41789.896805555552</v>
      </c>
      <c r="T2340" s="10">
        <f t="shared" si="220"/>
        <v>41819.896805555552</v>
      </c>
    </row>
    <row r="2341" spans="1:20" ht="43.75" x14ac:dyDescent="0.4">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9">
        <f t="shared" si="216"/>
        <v>2.9420799999999998</v>
      </c>
      <c r="P2341">
        <f t="shared" si="217"/>
        <v>66.623188405797094</v>
      </c>
      <c r="Q2341" t="str">
        <f t="shared" si="218"/>
        <v>food</v>
      </c>
      <c r="R2341" t="str">
        <f t="shared" si="221"/>
        <v>small batch</v>
      </c>
      <c r="S2341" s="10">
        <f t="shared" si="219"/>
        <v>42692.79987268518</v>
      </c>
      <c r="T2341" s="10">
        <f t="shared" si="220"/>
        <v>42723.332638888889</v>
      </c>
    </row>
    <row r="2342" spans="1:20" ht="43.75" x14ac:dyDescent="0.4">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9">
        <f t="shared" si="216"/>
        <v>1.0577749999999999</v>
      </c>
      <c r="P2342">
        <f t="shared" si="217"/>
        <v>104.99007444168734</v>
      </c>
      <c r="Q2342" t="str">
        <f t="shared" si="218"/>
        <v>food</v>
      </c>
      <c r="R2342" t="str">
        <f t="shared" si="221"/>
        <v>small batch</v>
      </c>
      <c r="S2342" s="10">
        <f t="shared" si="219"/>
        <v>42643.642800925925</v>
      </c>
      <c r="T2342" s="10">
        <f t="shared" si="220"/>
        <v>42673.642800925925</v>
      </c>
    </row>
    <row r="2343" spans="1:20" ht="43.75" x14ac:dyDescent="0.4">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9">
        <f t="shared" si="216"/>
        <v>0</v>
      </c>
      <c r="P2343">
        <f t="shared" si="217"/>
        <v>0</v>
      </c>
      <c r="Q2343" t="str">
        <f t="shared" si="218"/>
        <v>technology</v>
      </c>
      <c r="R2343" t="str">
        <f t="shared" si="221"/>
        <v>web</v>
      </c>
      <c r="S2343" s="10">
        <f t="shared" si="219"/>
        <v>42167.813703703709</v>
      </c>
      <c r="T2343" s="10">
        <f t="shared" si="220"/>
        <v>42197.813703703709</v>
      </c>
    </row>
    <row r="2344" spans="1:20" ht="43.75" x14ac:dyDescent="0.4">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9">
        <f t="shared" si="216"/>
        <v>0</v>
      </c>
      <c r="P2344">
        <f t="shared" si="217"/>
        <v>0</v>
      </c>
      <c r="Q2344" t="str">
        <f t="shared" si="218"/>
        <v>technology</v>
      </c>
      <c r="R2344" t="str">
        <f t="shared" si="221"/>
        <v>web</v>
      </c>
      <c r="S2344" s="10">
        <f t="shared" si="219"/>
        <v>41897.702199074076</v>
      </c>
      <c r="T2344" s="10">
        <f t="shared" si="220"/>
        <v>41918.208333333336</v>
      </c>
    </row>
    <row r="2345" spans="1:20" ht="43.75" x14ac:dyDescent="0.4">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9">
        <f t="shared" si="216"/>
        <v>0.03</v>
      </c>
      <c r="P2345">
        <f t="shared" si="217"/>
        <v>300</v>
      </c>
      <c r="Q2345" t="str">
        <f t="shared" si="218"/>
        <v>technology</v>
      </c>
      <c r="R2345" t="str">
        <f t="shared" si="221"/>
        <v>web</v>
      </c>
      <c r="S2345" s="10">
        <f t="shared" si="219"/>
        <v>42327.825289351851</v>
      </c>
      <c r="T2345" s="10">
        <f t="shared" si="220"/>
        <v>42377.82430555555</v>
      </c>
    </row>
    <row r="2346" spans="1:20" ht="43.75" x14ac:dyDescent="0.4">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9">
        <f t="shared" si="216"/>
        <v>1E-3</v>
      </c>
      <c r="P2346">
        <f t="shared" si="217"/>
        <v>1</v>
      </c>
      <c r="Q2346" t="str">
        <f t="shared" si="218"/>
        <v>technology</v>
      </c>
      <c r="R2346" t="str">
        <f t="shared" si="221"/>
        <v>web</v>
      </c>
      <c r="S2346" s="10">
        <f t="shared" si="219"/>
        <v>42515.727650462963</v>
      </c>
      <c r="T2346" s="10">
        <f t="shared" si="220"/>
        <v>42545.727650462963</v>
      </c>
    </row>
    <row r="2347" spans="1:20" ht="43.75" x14ac:dyDescent="0.4">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9">
        <f t="shared" si="216"/>
        <v>0</v>
      </c>
      <c r="P2347">
        <f t="shared" si="217"/>
        <v>0</v>
      </c>
      <c r="Q2347" t="str">
        <f t="shared" si="218"/>
        <v>technology</v>
      </c>
      <c r="R2347" t="str">
        <f t="shared" si="221"/>
        <v>web</v>
      </c>
      <c r="S2347" s="10">
        <f t="shared" si="219"/>
        <v>42060.001805555556</v>
      </c>
      <c r="T2347" s="10">
        <f t="shared" si="220"/>
        <v>42094.985416666663</v>
      </c>
    </row>
    <row r="2348" spans="1:20" ht="43.75" x14ac:dyDescent="0.4">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9">
        <f t="shared" si="216"/>
        <v>6.4999999999999997E-4</v>
      </c>
      <c r="P2348">
        <f t="shared" si="217"/>
        <v>13</v>
      </c>
      <c r="Q2348" t="str">
        <f t="shared" si="218"/>
        <v>technology</v>
      </c>
      <c r="R2348" t="str">
        <f t="shared" si="221"/>
        <v>web</v>
      </c>
      <c r="S2348" s="10">
        <f t="shared" si="219"/>
        <v>42615.79896990741</v>
      </c>
      <c r="T2348" s="10">
        <f t="shared" si="220"/>
        <v>42660.79896990741</v>
      </c>
    </row>
    <row r="2349" spans="1:20" ht="43.75" x14ac:dyDescent="0.4">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9">
        <f t="shared" si="216"/>
        <v>1.4999999999999999E-2</v>
      </c>
      <c r="P2349">
        <f t="shared" si="217"/>
        <v>15</v>
      </c>
      <c r="Q2349" t="str">
        <f t="shared" si="218"/>
        <v>technology</v>
      </c>
      <c r="R2349" t="str">
        <f t="shared" si="221"/>
        <v>web</v>
      </c>
      <c r="S2349" s="10">
        <f t="shared" si="219"/>
        <v>42577.607361111113</v>
      </c>
      <c r="T2349" s="10">
        <f t="shared" si="220"/>
        <v>42607.607361111113</v>
      </c>
    </row>
    <row r="2350" spans="1:20" ht="43.75" x14ac:dyDescent="0.4">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9">
        <f t="shared" si="216"/>
        <v>3.8571428571428572E-3</v>
      </c>
      <c r="P2350">
        <f t="shared" si="217"/>
        <v>54</v>
      </c>
      <c r="Q2350" t="str">
        <f t="shared" si="218"/>
        <v>technology</v>
      </c>
      <c r="R2350" t="str">
        <f t="shared" si="221"/>
        <v>web</v>
      </c>
      <c r="S2350" s="10">
        <f t="shared" si="219"/>
        <v>42360.932152777779</v>
      </c>
      <c r="T2350" s="10">
        <f t="shared" si="220"/>
        <v>42420.932152777779</v>
      </c>
    </row>
    <row r="2351" spans="1:20" ht="43.75" x14ac:dyDescent="0.4">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9">
        <f t="shared" si="216"/>
        <v>0</v>
      </c>
      <c r="P2351">
        <f t="shared" si="217"/>
        <v>0</v>
      </c>
      <c r="Q2351" t="str">
        <f t="shared" si="218"/>
        <v>technology</v>
      </c>
      <c r="R2351" t="str">
        <f t="shared" si="221"/>
        <v>web</v>
      </c>
      <c r="S2351" s="10">
        <f t="shared" si="219"/>
        <v>42198.775787037041</v>
      </c>
      <c r="T2351" s="10">
        <f t="shared" si="220"/>
        <v>42227.775787037041</v>
      </c>
    </row>
    <row r="2352" spans="1:20" ht="43.75" x14ac:dyDescent="0.4">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9">
        <f t="shared" si="216"/>
        <v>0</v>
      </c>
      <c r="P2352">
        <f t="shared" si="217"/>
        <v>0</v>
      </c>
      <c r="Q2352" t="str">
        <f t="shared" si="218"/>
        <v>technology</v>
      </c>
      <c r="R2352" t="str">
        <f t="shared" si="221"/>
        <v>web</v>
      </c>
      <c r="S2352" s="10">
        <f t="shared" si="219"/>
        <v>42708.842245370368</v>
      </c>
      <c r="T2352" s="10">
        <f t="shared" si="220"/>
        <v>42738.842245370368</v>
      </c>
    </row>
    <row r="2353" spans="1:20" ht="29.15" x14ac:dyDescent="0.4">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9">
        <f t="shared" si="216"/>
        <v>5.7142857142857143E-3</v>
      </c>
      <c r="P2353">
        <f t="shared" si="217"/>
        <v>15.428571428571429</v>
      </c>
      <c r="Q2353" t="str">
        <f t="shared" si="218"/>
        <v>technology</v>
      </c>
      <c r="R2353" t="str">
        <f t="shared" si="221"/>
        <v>web</v>
      </c>
      <c r="S2353" s="10">
        <f t="shared" si="219"/>
        <v>42094.101145833338</v>
      </c>
      <c r="T2353" s="10">
        <f t="shared" si="220"/>
        <v>42124.101145833338</v>
      </c>
    </row>
    <row r="2354" spans="1:20" ht="43.75" x14ac:dyDescent="0.4">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9">
        <f t="shared" si="216"/>
        <v>0</v>
      </c>
      <c r="P2354">
        <f t="shared" si="217"/>
        <v>0</v>
      </c>
      <c r="Q2354" t="str">
        <f t="shared" si="218"/>
        <v>technology</v>
      </c>
      <c r="R2354" t="str">
        <f t="shared" si="221"/>
        <v>web</v>
      </c>
      <c r="S2354" s="10">
        <f t="shared" si="219"/>
        <v>42101.633703703701</v>
      </c>
      <c r="T2354" s="10">
        <f t="shared" si="220"/>
        <v>42161.633703703701</v>
      </c>
    </row>
    <row r="2355" spans="1:20" ht="43.75" x14ac:dyDescent="0.4">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9">
        <f t="shared" si="216"/>
        <v>0</v>
      </c>
      <c r="P2355">
        <f t="shared" si="217"/>
        <v>0</v>
      </c>
      <c r="Q2355" t="str">
        <f t="shared" si="218"/>
        <v>technology</v>
      </c>
      <c r="R2355" t="str">
        <f t="shared" si="221"/>
        <v>web</v>
      </c>
      <c r="S2355" s="10">
        <f t="shared" si="219"/>
        <v>42103.676180555558</v>
      </c>
      <c r="T2355" s="10">
        <f t="shared" si="220"/>
        <v>42115.676180555558</v>
      </c>
    </row>
    <row r="2356" spans="1:20" ht="43.75" x14ac:dyDescent="0.4">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9">
        <f t="shared" si="216"/>
        <v>7.1428571428571429E-4</v>
      </c>
      <c r="P2356">
        <f t="shared" si="217"/>
        <v>25</v>
      </c>
      <c r="Q2356" t="str">
        <f t="shared" si="218"/>
        <v>technology</v>
      </c>
      <c r="R2356" t="str">
        <f t="shared" si="221"/>
        <v>web</v>
      </c>
      <c r="S2356" s="10">
        <f t="shared" si="219"/>
        <v>41954.722916666666</v>
      </c>
      <c r="T2356" s="10">
        <f t="shared" si="220"/>
        <v>42014.722916666666</v>
      </c>
    </row>
    <row r="2357" spans="1:20" ht="43.75" x14ac:dyDescent="0.4">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9">
        <f t="shared" si="216"/>
        <v>6.875E-3</v>
      </c>
      <c r="P2357">
        <f t="shared" si="217"/>
        <v>27.5</v>
      </c>
      <c r="Q2357" t="str">
        <f t="shared" si="218"/>
        <v>technology</v>
      </c>
      <c r="R2357" t="str">
        <f t="shared" si="221"/>
        <v>web</v>
      </c>
      <c r="S2357" s="10">
        <f t="shared" si="219"/>
        <v>42096.918240740735</v>
      </c>
      <c r="T2357" s="10">
        <f t="shared" si="220"/>
        <v>42126.918240740735</v>
      </c>
    </row>
    <row r="2358" spans="1:20" ht="29.15" x14ac:dyDescent="0.4">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9">
        <f t="shared" si="216"/>
        <v>0</v>
      </c>
      <c r="P2358">
        <f t="shared" si="217"/>
        <v>0</v>
      </c>
      <c r="Q2358" t="str">
        <f t="shared" si="218"/>
        <v>technology</v>
      </c>
      <c r="R2358" t="str">
        <f t="shared" si="221"/>
        <v>web</v>
      </c>
      <c r="S2358" s="10">
        <f t="shared" si="219"/>
        <v>42130.78361111111</v>
      </c>
      <c r="T2358" s="10">
        <f t="shared" si="220"/>
        <v>42160.78361111111</v>
      </c>
    </row>
    <row r="2359" spans="1:20" ht="43.75" x14ac:dyDescent="0.4">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9">
        <f t="shared" si="216"/>
        <v>0</v>
      </c>
      <c r="P2359">
        <f t="shared" si="217"/>
        <v>0</v>
      </c>
      <c r="Q2359" t="str">
        <f t="shared" si="218"/>
        <v>technology</v>
      </c>
      <c r="R2359" t="str">
        <f t="shared" si="221"/>
        <v>web</v>
      </c>
      <c r="S2359" s="10">
        <f t="shared" si="219"/>
        <v>42264.620115740734</v>
      </c>
      <c r="T2359" s="10">
        <f t="shared" si="220"/>
        <v>42294.620115740734</v>
      </c>
    </row>
    <row r="2360" spans="1:20" ht="43.75" x14ac:dyDescent="0.4">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9">
        <f t="shared" si="216"/>
        <v>0</v>
      </c>
      <c r="P2360">
        <f t="shared" si="217"/>
        <v>0</v>
      </c>
      <c r="Q2360" t="str">
        <f t="shared" si="218"/>
        <v>technology</v>
      </c>
      <c r="R2360" t="str">
        <f t="shared" si="221"/>
        <v>web</v>
      </c>
      <c r="S2360" s="10">
        <f t="shared" si="219"/>
        <v>41978.930972222224</v>
      </c>
      <c r="T2360" s="10">
        <f t="shared" si="220"/>
        <v>42035.027083333334</v>
      </c>
    </row>
    <row r="2361" spans="1:20" ht="43.75" x14ac:dyDescent="0.4">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9">
        <f t="shared" si="216"/>
        <v>0.14680000000000001</v>
      </c>
      <c r="P2361">
        <f t="shared" si="217"/>
        <v>367</v>
      </c>
      <c r="Q2361" t="str">
        <f t="shared" si="218"/>
        <v>technology</v>
      </c>
      <c r="R2361" t="str">
        <f t="shared" si="221"/>
        <v>web</v>
      </c>
      <c r="S2361" s="10">
        <f t="shared" si="219"/>
        <v>42159.649583333332</v>
      </c>
      <c r="T2361" s="10">
        <f t="shared" si="220"/>
        <v>42219.649583333332</v>
      </c>
    </row>
    <row r="2362" spans="1:20" ht="43.75" x14ac:dyDescent="0.4">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9">
        <f t="shared" si="216"/>
        <v>4.0000000000000002E-4</v>
      </c>
      <c r="P2362">
        <f t="shared" si="217"/>
        <v>2</v>
      </c>
      <c r="Q2362" t="str">
        <f t="shared" si="218"/>
        <v>technology</v>
      </c>
      <c r="R2362" t="str">
        <f t="shared" si="221"/>
        <v>web</v>
      </c>
      <c r="S2362" s="10">
        <f t="shared" si="219"/>
        <v>42377.70694444445</v>
      </c>
      <c r="T2362" s="10">
        <f t="shared" si="220"/>
        <v>42407.70694444445</v>
      </c>
    </row>
    <row r="2363" spans="1:20" ht="43.75" x14ac:dyDescent="0.4">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9">
        <f t="shared" si="216"/>
        <v>0</v>
      </c>
      <c r="P2363">
        <f t="shared" si="217"/>
        <v>0</v>
      </c>
      <c r="Q2363" t="str">
        <f t="shared" si="218"/>
        <v>technology</v>
      </c>
      <c r="R2363" t="str">
        <f t="shared" si="221"/>
        <v>web</v>
      </c>
      <c r="S2363" s="10">
        <f t="shared" si="219"/>
        <v>42466.858888888892</v>
      </c>
      <c r="T2363" s="10">
        <f t="shared" si="220"/>
        <v>42490.916666666672</v>
      </c>
    </row>
    <row r="2364" spans="1:20" ht="43.75" x14ac:dyDescent="0.4">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9">
        <f t="shared" si="216"/>
        <v>0.2857142857142857</v>
      </c>
      <c r="P2364">
        <f t="shared" si="217"/>
        <v>60</v>
      </c>
      <c r="Q2364" t="str">
        <f t="shared" si="218"/>
        <v>technology</v>
      </c>
      <c r="R2364" t="str">
        <f t="shared" si="221"/>
        <v>web</v>
      </c>
      <c r="S2364" s="10">
        <f t="shared" si="219"/>
        <v>41954.688310185185</v>
      </c>
      <c r="T2364" s="10">
        <f t="shared" si="220"/>
        <v>41984.688310185185</v>
      </c>
    </row>
    <row r="2365" spans="1:20" ht="43.75" x14ac:dyDescent="0.4">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9">
        <f t="shared" si="216"/>
        <v>0</v>
      </c>
      <c r="P2365">
        <f t="shared" si="217"/>
        <v>0</v>
      </c>
      <c r="Q2365" t="str">
        <f t="shared" si="218"/>
        <v>technology</v>
      </c>
      <c r="R2365" t="str">
        <f t="shared" si="221"/>
        <v>web</v>
      </c>
      <c r="S2365" s="10">
        <f t="shared" si="219"/>
        <v>42322.011574074073</v>
      </c>
      <c r="T2365" s="10">
        <f t="shared" si="220"/>
        <v>42367.011574074073</v>
      </c>
    </row>
    <row r="2366" spans="1:20" ht="29.15" x14ac:dyDescent="0.4">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9">
        <f t="shared" si="216"/>
        <v>0</v>
      </c>
      <c r="P2366">
        <f t="shared" si="217"/>
        <v>0</v>
      </c>
      <c r="Q2366" t="str">
        <f t="shared" si="218"/>
        <v>technology</v>
      </c>
      <c r="R2366" t="str">
        <f t="shared" si="221"/>
        <v>web</v>
      </c>
      <c r="S2366" s="10">
        <f t="shared" si="219"/>
        <v>42248.934675925921</v>
      </c>
      <c r="T2366" s="10">
        <f t="shared" si="220"/>
        <v>42303.934675925921</v>
      </c>
    </row>
    <row r="2367" spans="1:20" ht="43.75" x14ac:dyDescent="0.4">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9">
        <f t="shared" si="216"/>
        <v>0</v>
      </c>
      <c r="P2367">
        <f t="shared" si="217"/>
        <v>0</v>
      </c>
      <c r="Q2367" t="str">
        <f t="shared" si="218"/>
        <v>technology</v>
      </c>
      <c r="R2367" t="str">
        <f t="shared" si="221"/>
        <v>web</v>
      </c>
      <c r="S2367" s="10">
        <f t="shared" si="219"/>
        <v>42346.736400462964</v>
      </c>
      <c r="T2367" s="10">
        <f t="shared" si="220"/>
        <v>42386.958333333328</v>
      </c>
    </row>
    <row r="2368" spans="1:20" ht="43.75" x14ac:dyDescent="0.4">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9">
        <f t="shared" si="216"/>
        <v>0.1052</v>
      </c>
      <c r="P2368">
        <f t="shared" si="217"/>
        <v>97.407407407407405</v>
      </c>
      <c r="Q2368" t="str">
        <f t="shared" si="218"/>
        <v>technology</v>
      </c>
      <c r="R2368" t="str">
        <f t="shared" si="221"/>
        <v>web</v>
      </c>
      <c r="S2368" s="10">
        <f t="shared" si="219"/>
        <v>42268.531631944439</v>
      </c>
      <c r="T2368" s="10">
        <f t="shared" si="220"/>
        <v>42298.531631944439</v>
      </c>
    </row>
    <row r="2369" spans="1:20" ht="43.75" x14ac:dyDescent="0.4">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9">
        <f t="shared" si="216"/>
        <v>1.34E-2</v>
      </c>
      <c r="P2369">
        <f t="shared" si="217"/>
        <v>47.857142857142854</v>
      </c>
      <c r="Q2369" t="str">
        <f t="shared" si="218"/>
        <v>technology</v>
      </c>
      <c r="R2369" t="str">
        <f t="shared" si="221"/>
        <v>web</v>
      </c>
      <c r="S2369" s="10">
        <f t="shared" si="219"/>
        <v>42425.970092592594</v>
      </c>
      <c r="T2369" s="10">
        <f t="shared" si="220"/>
        <v>42485.928425925929</v>
      </c>
    </row>
    <row r="2370" spans="1:20" ht="43.75" x14ac:dyDescent="0.4">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9">
        <f t="shared" ref="O2370:O2433" si="222">E2370/D2370</f>
        <v>2.5000000000000001E-3</v>
      </c>
      <c r="P2370">
        <f t="shared" ref="P2370:P2433" si="223">IFERROR(E2370/L2370,0)</f>
        <v>50</v>
      </c>
      <c r="Q2370" t="str">
        <f t="shared" ref="Q2370:Q2433" si="224">LEFT(N2370, FIND("/",N2370) - 1)</f>
        <v>technology</v>
      </c>
      <c r="R2370" t="str">
        <f t="shared" si="221"/>
        <v>web</v>
      </c>
      <c r="S2370" s="10">
        <f t="shared" ref="S2370:S2433" si="225">(((J2370/60)/60)/24) + DATE(1970,1,1)</f>
        <v>42063.721817129626</v>
      </c>
      <c r="T2370" s="10">
        <f t="shared" ref="T2370:T2433" si="226">(((I2370/60)/60)/24) + DATE(1970,1,1)</f>
        <v>42108.680150462969</v>
      </c>
    </row>
    <row r="2371" spans="1:20" ht="43.75" x14ac:dyDescent="0.4">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9">
        <f t="shared" si="222"/>
        <v>0</v>
      </c>
      <c r="P2371">
        <f t="shared" si="223"/>
        <v>0</v>
      </c>
      <c r="Q2371" t="str">
        <f t="shared" si="224"/>
        <v>technology</v>
      </c>
      <c r="R2371" t="str">
        <f t="shared" ref="R2371:R2434" si="227">RIGHT(N2371, LEN(N2371) - FIND("/",N2371))</f>
        <v>web</v>
      </c>
      <c r="S2371" s="10">
        <f t="shared" si="225"/>
        <v>42380.812627314815</v>
      </c>
      <c r="T2371" s="10">
        <f t="shared" si="226"/>
        <v>42410.812627314815</v>
      </c>
    </row>
    <row r="2372" spans="1:20" ht="43.75" x14ac:dyDescent="0.4">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9">
        <f t="shared" si="222"/>
        <v>3.2799999999999999E-3</v>
      </c>
      <c r="P2372">
        <f t="shared" si="223"/>
        <v>20.5</v>
      </c>
      <c r="Q2372" t="str">
        <f t="shared" si="224"/>
        <v>technology</v>
      </c>
      <c r="R2372" t="str">
        <f t="shared" si="227"/>
        <v>web</v>
      </c>
      <c r="S2372" s="10">
        <f t="shared" si="225"/>
        <v>41961.18913194444</v>
      </c>
      <c r="T2372" s="10">
        <f t="shared" si="226"/>
        <v>41991.18913194444</v>
      </c>
    </row>
    <row r="2373" spans="1:20" ht="43.75" x14ac:dyDescent="0.4">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9">
        <f t="shared" si="222"/>
        <v>0</v>
      </c>
      <c r="P2373">
        <f t="shared" si="223"/>
        <v>0</v>
      </c>
      <c r="Q2373" t="str">
        <f t="shared" si="224"/>
        <v>technology</v>
      </c>
      <c r="R2373" t="str">
        <f t="shared" si="227"/>
        <v>web</v>
      </c>
      <c r="S2373" s="10">
        <f t="shared" si="225"/>
        <v>42150.777731481481</v>
      </c>
      <c r="T2373" s="10">
        <f t="shared" si="226"/>
        <v>42180.777731481481</v>
      </c>
    </row>
    <row r="2374" spans="1:20" ht="43.75" x14ac:dyDescent="0.4">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9">
        <f t="shared" si="222"/>
        <v>3.272727272727273E-2</v>
      </c>
      <c r="P2374">
        <f t="shared" si="223"/>
        <v>30</v>
      </c>
      <c r="Q2374" t="str">
        <f t="shared" si="224"/>
        <v>technology</v>
      </c>
      <c r="R2374" t="str">
        <f t="shared" si="227"/>
        <v>web</v>
      </c>
      <c r="S2374" s="10">
        <f t="shared" si="225"/>
        <v>42088.069108796291</v>
      </c>
      <c r="T2374" s="10">
        <f t="shared" si="226"/>
        <v>42118.069108796291</v>
      </c>
    </row>
    <row r="2375" spans="1:20" ht="29.15" x14ac:dyDescent="0.4">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9">
        <f t="shared" si="222"/>
        <v>5.8823529411764708E-5</v>
      </c>
      <c r="P2375">
        <f t="shared" si="223"/>
        <v>50</v>
      </c>
      <c r="Q2375" t="str">
        <f t="shared" si="224"/>
        <v>technology</v>
      </c>
      <c r="R2375" t="str">
        <f t="shared" si="227"/>
        <v>web</v>
      </c>
      <c r="S2375" s="10">
        <f t="shared" si="225"/>
        <v>42215.662314814821</v>
      </c>
      <c r="T2375" s="10">
        <f t="shared" si="226"/>
        <v>42245.662314814821</v>
      </c>
    </row>
    <row r="2376" spans="1:20" ht="58.3" x14ac:dyDescent="0.4">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9">
        <f t="shared" si="222"/>
        <v>4.5454545454545455E-4</v>
      </c>
      <c r="P2376">
        <f t="shared" si="223"/>
        <v>10</v>
      </c>
      <c r="Q2376" t="str">
        <f t="shared" si="224"/>
        <v>technology</v>
      </c>
      <c r="R2376" t="str">
        <f t="shared" si="227"/>
        <v>web</v>
      </c>
      <c r="S2376" s="10">
        <f t="shared" si="225"/>
        <v>42017.843287037031</v>
      </c>
      <c r="T2376" s="10">
        <f t="shared" si="226"/>
        <v>42047.843287037031</v>
      </c>
    </row>
    <row r="2377" spans="1:20" ht="43.75" x14ac:dyDescent="0.4">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9">
        <f t="shared" si="222"/>
        <v>0</v>
      </c>
      <c r="P2377">
        <f t="shared" si="223"/>
        <v>0</v>
      </c>
      <c r="Q2377" t="str">
        <f t="shared" si="224"/>
        <v>technology</v>
      </c>
      <c r="R2377" t="str">
        <f t="shared" si="227"/>
        <v>web</v>
      </c>
      <c r="S2377" s="10">
        <f t="shared" si="225"/>
        <v>42592.836076388892</v>
      </c>
      <c r="T2377" s="10">
        <f t="shared" si="226"/>
        <v>42622.836076388892</v>
      </c>
    </row>
    <row r="2378" spans="1:20" ht="43.75" x14ac:dyDescent="0.4">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9">
        <f t="shared" si="222"/>
        <v>0.10877666666666666</v>
      </c>
      <c r="P2378">
        <f t="shared" si="223"/>
        <v>81.582499999999996</v>
      </c>
      <c r="Q2378" t="str">
        <f t="shared" si="224"/>
        <v>technology</v>
      </c>
      <c r="R2378" t="str">
        <f t="shared" si="227"/>
        <v>web</v>
      </c>
      <c r="S2378" s="10">
        <f t="shared" si="225"/>
        <v>42318.925532407404</v>
      </c>
      <c r="T2378" s="10">
        <f t="shared" si="226"/>
        <v>42348.925532407404</v>
      </c>
    </row>
    <row r="2379" spans="1:20" ht="43.75" x14ac:dyDescent="0.4">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9">
        <f t="shared" si="222"/>
        <v>0</v>
      </c>
      <c r="P2379">
        <f t="shared" si="223"/>
        <v>0</v>
      </c>
      <c r="Q2379" t="str">
        <f t="shared" si="224"/>
        <v>technology</v>
      </c>
      <c r="R2379" t="str">
        <f t="shared" si="227"/>
        <v>web</v>
      </c>
      <c r="S2379" s="10">
        <f t="shared" si="225"/>
        <v>42669.870173611111</v>
      </c>
      <c r="T2379" s="10">
        <f t="shared" si="226"/>
        <v>42699.911840277782</v>
      </c>
    </row>
    <row r="2380" spans="1:20" ht="43.75" x14ac:dyDescent="0.4">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9">
        <f t="shared" si="222"/>
        <v>0</v>
      </c>
      <c r="P2380">
        <f t="shared" si="223"/>
        <v>0</v>
      </c>
      <c r="Q2380" t="str">
        <f t="shared" si="224"/>
        <v>technology</v>
      </c>
      <c r="R2380" t="str">
        <f t="shared" si="227"/>
        <v>web</v>
      </c>
      <c r="S2380" s="10">
        <f t="shared" si="225"/>
        <v>42213.013078703705</v>
      </c>
      <c r="T2380" s="10">
        <f t="shared" si="226"/>
        <v>42242.013078703705</v>
      </c>
    </row>
    <row r="2381" spans="1:20" ht="29.15" x14ac:dyDescent="0.4">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9">
        <f t="shared" si="222"/>
        <v>0</v>
      </c>
      <c r="P2381">
        <f t="shared" si="223"/>
        <v>0</v>
      </c>
      <c r="Q2381" t="str">
        <f t="shared" si="224"/>
        <v>technology</v>
      </c>
      <c r="R2381" t="str">
        <f t="shared" si="227"/>
        <v>web</v>
      </c>
      <c r="S2381" s="10">
        <f t="shared" si="225"/>
        <v>42237.016388888893</v>
      </c>
      <c r="T2381" s="10">
        <f t="shared" si="226"/>
        <v>42282.016388888893</v>
      </c>
    </row>
    <row r="2382" spans="1:20" ht="43.75" x14ac:dyDescent="0.4">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9">
        <f t="shared" si="222"/>
        <v>3.6666666666666666E-3</v>
      </c>
      <c r="P2382">
        <f t="shared" si="223"/>
        <v>18.333333333333332</v>
      </c>
      <c r="Q2382" t="str">
        <f t="shared" si="224"/>
        <v>technology</v>
      </c>
      <c r="R2382" t="str">
        <f t="shared" si="227"/>
        <v>web</v>
      </c>
      <c r="S2382" s="10">
        <f t="shared" si="225"/>
        <v>42248.793310185181</v>
      </c>
      <c r="T2382" s="10">
        <f t="shared" si="226"/>
        <v>42278.793310185181</v>
      </c>
    </row>
    <row r="2383" spans="1:20" ht="43.75" x14ac:dyDescent="0.4">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9">
        <f t="shared" si="222"/>
        <v>1.8193398957730169E-2</v>
      </c>
      <c r="P2383">
        <f t="shared" si="223"/>
        <v>224.42857142857142</v>
      </c>
      <c r="Q2383" t="str">
        <f t="shared" si="224"/>
        <v>technology</v>
      </c>
      <c r="R2383" t="str">
        <f t="shared" si="227"/>
        <v>web</v>
      </c>
      <c r="S2383" s="10">
        <f t="shared" si="225"/>
        <v>42074.935740740737</v>
      </c>
      <c r="T2383" s="10">
        <f t="shared" si="226"/>
        <v>42104.935740740737</v>
      </c>
    </row>
    <row r="2384" spans="1:20" ht="58.3" x14ac:dyDescent="0.4">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9">
        <f t="shared" si="222"/>
        <v>2.5000000000000001E-2</v>
      </c>
      <c r="P2384">
        <f t="shared" si="223"/>
        <v>37.5</v>
      </c>
      <c r="Q2384" t="str">
        <f t="shared" si="224"/>
        <v>technology</v>
      </c>
      <c r="R2384" t="str">
        <f t="shared" si="227"/>
        <v>web</v>
      </c>
      <c r="S2384" s="10">
        <f t="shared" si="225"/>
        <v>42195.187534722223</v>
      </c>
      <c r="T2384" s="10">
        <f t="shared" si="226"/>
        <v>42220.187534722223</v>
      </c>
    </row>
    <row r="2385" spans="1:20" ht="43.75" x14ac:dyDescent="0.4">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9">
        <f t="shared" si="222"/>
        <v>4.3499999999999997E-2</v>
      </c>
      <c r="P2385">
        <f t="shared" si="223"/>
        <v>145</v>
      </c>
      <c r="Q2385" t="str">
        <f t="shared" si="224"/>
        <v>technology</v>
      </c>
      <c r="R2385" t="str">
        <f t="shared" si="227"/>
        <v>web</v>
      </c>
      <c r="S2385" s="10">
        <f t="shared" si="225"/>
        <v>42027.056793981479</v>
      </c>
      <c r="T2385" s="10">
        <f t="shared" si="226"/>
        <v>42057.056793981479</v>
      </c>
    </row>
    <row r="2386" spans="1:20" ht="58.3" x14ac:dyDescent="0.4">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9">
        <f t="shared" si="222"/>
        <v>8.0000000000000002E-3</v>
      </c>
      <c r="P2386">
        <f t="shared" si="223"/>
        <v>1</v>
      </c>
      <c r="Q2386" t="str">
        <f t="shared" si="224"/>
        <v>technology</v>
      </c>
      <c r="R2386" t="str">
        <f t="shared" si="227"/>
        <v>web</v>
      </c>
      <c r="S2386" s="10">
        <f t="shared" si="225"/>
        <v>41927.067627314813</v>
      </c>
      <c r="T2386" s="10">
        <f t="shared" si="226"/>
        <v>41957.109293981484</v>
      </c>
    </row>
    <row r="2387" spans="1:20" ht="43.75" x14ac:dyDescent="0.4">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9">
        <f t="shared" si="222"/>
        <v>1.2123076923076924E-2</v>
      </c>
      <c r="P2387">
        <f t="shared" si="223"/>
        <v>112.57142857142857</v>
      </c>
      <c r="Q2387" t="str">
        <f t="shared" si="224"/>
        <v>technology</v>
      </c>
      <c r="R2387" t="str">
        <f t="shared" si="227"/>
        <v>web</v>
      </c>
      <c r="S2387" s="10">
        <f t="shared" si="225"/>
        <v>42191.70175925926</v>
      </c>
      <c r="T2387" s="10">
        <f t="shared" si="226"/>
        <v>42221.70175925926</v>
      </c>
    </row>
    <row r="2388" spans="1:20" ht="43.75" x14ac:dyDescent="0.4">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9">
        <f t="shared" si="222"/>
        <v>0</v>
      </c>
      <c r="P2388">
        <f t="shared" si="223"/>
        <v>0</v>
      </c>
      <c r="Q2388" t="str">
        <f t="shared" si="224"/>
        <v>technology</v>
      </c>
      <c r="R2388" t="str">
        <f t="shared" si="227"/>
        <v>web</v>
      </c>
      <c r="S2388" s="10">
        <f t="shared" si="225"/>
        <v>41954.838240740741</v>
      </c>
      <c r="T2388" s="10">
        <f t="shared" si="226"/>
        <v>42014.838240740741</v>
      </c>
    </row>
    <row r="2389" spans="1:20" ht="58.3" x14ac:dyDescent="0.4">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9">
        <f t="shared" si="222"/>
        <v>6.8399999999999997E-3</v>
      </c>
      <c r="P2389">
        <f t="shared" si="223"/>
        <v>342</v>
      </c>
      <c r="Q2389" t="str">
        <f t="shared" si="224"/>
        <v>technology</v>
      </c>
      <c r="R2389" t="str">
        <f t="shared" si="227"/>
        <v>web</v>
      </c>
      <c r="S2389" s="10">
        <f t="shared" si="225"/>
        <v>42528.626620370371</v>
      </c>
      <c r="T2389" s="10">
        <f t="shared" si="226"/>
        <v>42573.626620370371</v>
      </c>
    </row>
    <row r="2390" spans="1:20" ht="43.75" x14ac:dyDescent="0.4">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9">
        <f t="shared" si="222"/>
        <v>1.2513513513513513E-2</v>
      </c>
      <c r="P2390">
        <f t="shared" si="223"/>
        <v>57.875</v>
      </c>
      <c r="Q2390" t="str">
        <f t="shared" si="224"/>
        <v>technology</v>
      </c>
      <c r="R2390" t="str">
        <f t="shared" si="227"/>
        <v>web</v>
      </c>
      <c r="S2390" s="10">
        <f t="shared" si="225"/>
        <v>41989.853692129633</v>
      </c>
      <c r="T2390" s="10">
        <f t="shared" si="226"/>
        <v>42019.811805555553</v>
      </c>
    </row>
    <row r="2391" spans="1:20" ht="58.3" x14ac:dyDescent="0.4">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9">
        <f t="shared" si="222"/>
        <v>1.8749999999999999E-3</v>
      </c>
      <c r="P2391">
        <f t="shared" si="223"/>
        <v>30</v>
      </c>
      <c r="Q2391" t="str">
        <f t="shared" si="224"/>
        <v>technology</v>
      </c>
      <c r="R2391" t="str">
        <f t="shared" si="227"/>
        <v>web</v>
      </c>
      <c r="S2391" s="10">
        <f t="shared" si="225"/>
        <v>42179.653379629628</v>
      </c>
      <c r="T2391" s="10">
        <f t="shared" si="226"/>
        <v>42210.915972222225</v>
      </c>
    </row>
    <row r="2392" spans="1:20" ht="43.75" x14ac:dyDescent="0.4">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9">
        <f t="shared" si="222"/>
        <v>0</v>
      </c>
      <c r="P2392">
        <f t="shared" si="223"/>
        <v>0</v>
      </c>
      <c r="Q2392" t="str">
        <f t="shared" si="224"/>
        <v>technology</v>
      </c>
      <c r="R2392" t="str">
        <f t="shared" si="227"/>
        <v>web</v>
      </c>
      <c r="S2392" s="10">
        <f t="shared" si="225"/>
        <v>41968.262314814812</v>
      </c>
      <c r="T2392" s="10">
        <f t="shared" si="226"/>
        <v>42008.262314814812</v>
      </c>
    </row>
    <row r="2393" spans="1:20" ht="29.15" x14ac:dyDescent="0.4">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9">
        <f t="shared" si="222"/>
        <v>1.25E-3</v>
      </c>
      <c r="P2393">
        <f t="shared" si="223"/>
        <v>25</v>
      </c>
      <c r="Q2393" t="str">
        <f t="shared" si="224"/>
        <v>technology</v>
      </c>
      <c r="R2393" t="str">
        <f t="shared" si="227"/>
        <v>web</v>
      </c>
      <c r="S2393" s="10">
        <f t="shared" si="225"/>
        <v>42064.794490740736</v>
      </c>
      <c r="T2393" s="10">
        <f t="shared" si="226"/>
        <v>42094.752824074079</v>
      </c>
    </row>
    <row r="2394" spans="1:20" ht="58.3" x14ac:dyDescent="0.4">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9">
        <f t="shared" si="222"/>
        <v>0</v>
      </c>
      <c r="P2394">
        <f t="shared" si="223"/>
        <v>0</v>
      </c>
      <c r="Q2394" t="str">
        <f t="shared" si="224"/>
        <v>technology</v>
      </c>
      <c r="R2394" t="str">
        <f t="shared" si="227"/>
        <v>web</v>
      </c>
      <c r="S2394" s="10">
        <f t="shared" si="225"/>
        <v>42276.120636574073</v>
      </c>
      <c r="T2394" s="10">
        <f t="shared" si="226"/>
        <v>42306.120636574073</v>
      </c>
    </row>
    <row r="2395" spans="1:20" ht="43.75" x14ac:dyDescent="0.4">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9">
        <f t="shared" si="222"/>
        <v>5.0000000000000001E-4</v>
      </c>
      <c r="P2395">
        <f t="shared" si="223"/>
        <v>50</v>
      </c>
      <c r="Q2395" t="str">
        <f t="shared" si="224"/>
        <v>technology</v>
      </c>
      <c r="R2395" t="str">
        <f t="shared" si="227"/>
        <v>web</v>
      </c>
      <c r="S2395" s="10">
        <f t="shared" si="225"/>
        <v>42194.648344907408</v>
      </c>
      <c r="T2395" s="10">
        <f t="shared" si="226"/>
        <v>42224.648344907408</v>
      </c>
    </row>
    <row r="2396" spans="1:20" ht="43.75" x14ac:dyDescent="0.4">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9">
        <f t="shared" si="222"/>
        <v>5.9999999999999995E-4</v>
      </c>
      <c r="P2396">
        <f t="shared" si="223"/>
        <v>1.5</v>
      </c>
      <c r="Q2396" t="str">
        <f t="shared" si="224"/>
        <v>technology</v>
      </c>
      <c r="R2396" t="str">
        <f t="shared" si="227"/>
        <v>web</v>
      </c>
      <c r="S2396" s="10">
        <f t="shared" si="225"/>
        <v>42031.362187499995</v>
      </c>
      <c r="T2396" s="10">
        <f t="shared" si="226"/>
        <v>42061.362187499995</v>
      </c>
    </row>
    <row r="2397" spans="1:20" ht="43.75" x14ac:dyDescent="0.4">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9">
        <f t="shared" si="222"/>
        <v>0</v>
      </c>
      <c r="P2397">
        <f t="shared" si="223"/>
        <v>0</v>
      </c>
      <c r="Q2397" t="str">
        <f t="shared" si="224"/>
        <v>technology</v>
      </c>
      <c r="R2397" t="str">
        <f t="shared" si="227"/>
        <v>web</v>
      </c>
      <c r="S2397" s="10">
        <f t="shared" si="225"/>
        <v>42717.121377314819</v>
      </c>
      <c r="T2397" s="10">
        <f t="shared" si="226"/>
        <v>42745.372916666667</v>
      </c>
    </row>
    <row r="2398" spans="1:20" ht="43.75" x14ac:dyDescent="0.4">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9">
        <f t="shared" si="222"/>
        <v>2E-3</v>
      </c>
      <c r="P2398">
        <f t="shared" si="223"/>
        <v>10</v>
      </c>
      <c r="Q2398" t="str">
        <f t="shared" si="224"/>
        <v>technology</v>
      </c>
      <c r="R2398" t="str">
        <f t="shared" si="227"/>
        <v>web</v>
      </c>
      <c r="S2398" s="10">
        <f t="shared" si="225"/>
        <v>42262.849050925928</v>
      </c>
      <c r="T2398" s="10">
        <f t="shared" si="226"/>
        <v>42292.849050925928</v>
      </c>
    </row>
    <row r="2399" spans="1:20" ht="43.75" x14ac:dyDescent="0.4">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9">
        <f t="shared" si="222"/>
        <v>0</v>
      </c>
      <c r="P2399">
        <f t="shared" si="223"/>
        <v>0</v>
      </c>
      <c r="Q2399" t="str">
        <f t="shared" si="224"/>
        <v>technology</v>
      </c>
      <c r="R2399" t="str">
        <f t="shared" si="227"/>
        <v>web</v>
      </c>
      <c r="S2399" s="10">
        <f t="shared" si="225"/>
        <v>41976.88490740741</v>
      </c>
      <c r="T2399" s="10">
        <f t="shared" si="226"/>
        <v>42006.88490740741</v>
      </c>
    </row>
    <row r="2400" spans="1:20" ht="43.75" x14ac:dyDescent="0.4">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9">
        <f t="shared" si="222"/>
        <v>0</v>
      </c>
      <c r="P2400">
        <f t="shared" si="223"/>
        <v>0</v>
      </c>
      <c r="Q2400" t="str">
        <f t="shared" si="224"/>
        <v>technology</v>
      </c>
      <c r="R2400" t="str">
        <f t="shared" si="227"/>
        <v>web</v>
      </c>
      <c r="S2400" s="10">
        <f t="shared" si="225"/>
        <v>42157.916481481487</v>
      </c>
      <c r="T2400" s="10">
        <f t="shared" si="226"/>
        <v>42187.916481481487</v>
      </c>
    </row>
    <row r="2401" spans="1:20" ht="43.75" x14ac:dyDescent="0.4">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9">
        <f t="shared" si="222"/>
        <v>0</v>
      </c>
      <c r="P2401">
        <f t="shared" si="223"/>
        <v>0</v>
      </c>
      <c r="Q2401" t="str">
        <f t="shared" si="224"/>
        <v>technology</v>
      </c>
      <c r="R2401" t="str">
        <f t="shared" si="227"/>
        <v>web</v>
      </c>
      <c r="S2401" s="10">
        <f t="shared" si="225"/>
        <v>41956.853078703702</v>
      </c>
      <c r="T2401" s="10">
        <f t="shared" si="226"/>
        <v>41991.853078703702</v>
      </c>
    </row>
    <row r="2402" spans="1:20" ht="43.75" x14ac:dyDescent="0.4">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9">
        <f t="shared" si="222"/>
        <v>0</v>
      </c>
      <c r="P2402">
        <f t="shared" si="223"/>
        <v>0</v>
      </c>
      <c r="Q2402" t="str">
        <f t="shared" si="224"/>
        <v>technology</v>
      </c>
      <c r="R2402" t="str">
        <f t="shared" si="227"/>
        <v>web</v>
      </c>
      <c r="S2402" s="10">
        <f t="shared" si="225"/>
        <v>42444.268101851849</v>
      </c>
      <c r="T2402" s="10">
        <f t="shared" si="226"/>
        <v>42474.268101851849</v>
      </c>
    </row>
    <row r="2403" spans="1:20" ht="43.75" x14ac:dyDescent="0.4">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9">
        <f t="shared" si="222"/>
        <v>7.1785714285714283E-3</v>
      </c>
      <c r="P2403">
        <f t="shared" si="223"/>
        <v>22.333333333333332</v>
      </c>
      <c r="Q2403" t="str">
        <f t="shared" si="224"/>
        <v>food</v>
      </c>
      <c r="R2403" t="str">
        <f t="shared" si="227"/>
        <v>food trucks</v>
      </c>
      <c r="S2403" s="10">
        <f t="shared" si="225"/>
        <v>42374.822870370372</v>
      </c>
      <c r="T2403" s="10">
        <f t="shared" si="226"/>
        <v>42434.822870370372</v>
      </c>
    </row>
    <row r="2404" spans="1:20" x14ac:dyDescent="0.4">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9">
        <f t="shared" si="222"/>
        <v>4.3333333333333331E-3</v>
      </c>
      <c r="P2404">
        <f t="shared" si="223"/>
        <v>52</v>
      </c>
      <c r="Q2404" t="str">
        <f t="shared" si="224"/>
        <v>food</v>
      </c>
      <c r="R2404" t="str">
        <f t="shared" si="227"/>
        <v>food trucks</v>
      </c>
      <c r="S2404" s="10">
        <f t="shared" si="225"/>
        <v>42107.679756944446</v>
      </c>
      <c r="T2404" s="10">
        <f t="shared" si="226"/>
        <v>42137.679756944446</v>
      </c>
    </row>
    <row r="2405" spans="1:20" ht="43.75" x14ac:dyDescent="0.4">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9">
        <f t="shared" si="222"/>
        <v>0.16833333333333333</v>
      </c>
      <c r="P2405">
        <f t="shared" si="223"/>
        <v>16.833333333333332</v>
      </c>
      <c r="Q2405" t="str">
        <f t="shared" si="224"/>
        <v>food</v>
      </c>
      <c r="R2405" t="str">
        <f t="shared" si="227"/>
        <v>food trucks</v>
      </c>
      <c r="S2405" s="10">
        <f t="shared" si="225"/>
        <v>42399.882615740738</v>
      </c>
      <c r="T2405" s="10">
        <f t="shared" si="226"/>
        <v>42459.840949074074</v>
      </c>
    </row>
    <row r="2406" spans="1:20" ht="43.75" x14ac:dyDescent="0.4">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9">
        <f t="shared" si="222"/>
        <v>0</v>
      </c>
      <c r="P2406">
        <f t="shared" si="223"/>
        <v>0</v>
      </c>
      <c r="Q2406" t="str">
        <f t="shared" si="224"/>
        <v>food</v>
      </c>
      <c r="R2406" t="str">
        <f t="shared" si="227"/>
        <v>food trucks</v>
      </c>
      <c r="S2406" s="10">
        <f t="shared" si="225"/>
        <v>42342.03943287037</v>
      </c>
      <c r="T2406" s="10">
        <f t="shared" si="226"/>
        <v>42372.03943287037</v>
      </c>
    </row>
    <row r="2407" spans="1:20" ht="43.75" x14ac:dyDescent="0.4">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9">
        <f t="shared" si="222"/>
        <v>0.22520000000000001</v>
      </c>
      <c r="P2407">
        <f t="shared" si="223"/>
        <v>56.3</v>
      </c>
      <c r="Q2407" t="str">
        <f t="shared" si="224"/>
        <v>food</v>
      </c>
      <c r="R2407" t="str">
        <f t="shared" si="227"/>
        <v>food trucks</v>
      </c>
      <c r="S2407" s="10">
        <f t="shared" si="225"/>
        <v>42595.585358796292</v>
      </c>
      <c r="T2407" s="10">
        <f t="shared" si="226"/>
        <v>42616.585358796292</v>
      </c>
    </row>
    <row r="2408" spans="1:20" ht="43.75" x14ac:dyDescent="0.4">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9">
        <f t="shared" si="222"/>
        <v>0.41384615384615386</v>
      </c>
      <c r="P2408">
        <f t="shared" si="223"/>
        <v>84.0625</v>
      </c>
      <c r="Q2408" t="str">
        <f t="shared" si="224"/>
        <v>food</v>
      </c>
      <c r="R2408" t="str">
        <f t="shared" si="227"/>
        <v>food trucks</v>
      </c>
      <c r="S2408" s="10">
        <f t="shared" si="225"/>
        <v>41983.110995370371</v>
      </c>
      <c r="T2408" s="10">
        <f t="shared" si="226"/>
        <v>42023.110995370371</v>
      </c>
    </row>
    <row r="2409" spans="1:20" ht="58.3" x14ac:dyDescent="0.4">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9">
        <f t="shared" si="222"/>
        <v>0.25259090909090909</v>
      </c>
      <c r="P2409">
        <f t="shared" si="223"/>
        <v>168.39393939393941</v>
      </c>
      <c r="Q2409" t="str">
        <f t="shared" si="224"/>
        <v>food</v>
      </c>
      <c r="R2409" t="str">
        <f t="shared" si="227"/>
        <v>food trucks</v>
      </c>
      <c r="S2409" s="10">
        <f t="shared" si="225"/>
        <v>42082.575555555552</v>
      </c>
      <c r="T2409" s="10">
        <f t="shared" si="226"/>
        <v>42105.25</v>
      </c>
    </row>
    <row r="2410" spans="1:20" ht="43.75" x14ac:dyDescent="0.4">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9">
        <f t="shared" si="222"/>
        <v>2E-3</v>
      </c>
      <c r="P2410">
        <f t="shared" si="223"/>
        <v>15</v>
      </c>
      <c r="Q2410" t="str">
        <f t="shared" si="224"/>
        <v>food</v>
      </c>
      <c r="R2410" t="str">
        <f t="shared" si="227"/>
        <v>food trucks</v>
      </c>
      <c r="S2410" s="10">
        <f t="shared" si="225"/>
        <v>41919.140706018516</v>
      </c>
      <c r="T2410" s="10">
        <f t="shared" si="226"/>
        <v>41949.182372685187</v>
      </c>
    </row>
    <row r="2411" spans="1:20" ht="43.75" x14ac:dyDescent="0.4">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9">
        <f t="shared" si="222"/>
        <v>1.84E-2</v>
      </c>
      <c r="P2411">
        <f t="shared" si="223"/>
        <v>76.666666666666671</v>
      </c>
      <c r="Q2411" t="str">
        <f t="shared" si="224"/>
        <v>food</v>
      </c>
      <c r="R2411" t="str">
        <f t="shared" si="227"/>
        <v>food trucks</v>
      </c>
      <c r="S2411" s="10">
        <f t="shared" si="225"/>
        <v>42204.875868055555</v>
      </c>
      <c r="T2411" s="10">
        <f t="shared" si="226"/>
        <v>42234.875868055555</v>
      </c>
    </row>
    <row r="2412" spans="1:20" ht="58.3" x14ac:dyDescent="0.4">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9">
        <f t="shared" si="222"/>
        <v>0</v>
      </c>
      <c r="P2412">
        <f t="shared" si="223"/>
        <v>0</v>
      </c>
      <c r="Q2412" t="str">
        <f t="shared" si="224"/>
        <v>food</v>
      </c>
      <c r="R2412" t="str">
        <f t="shared" si="227"/>
        <v>food trucks</v>
      </c>
      <c r="S2412" s="10">
        <f t="shared" si="225"/>
        <v>42224.408275462964</v>
      </c>
      <c r="T2412" s="10">
        <f t="shared" si="226"/>
        <v>42254.408275462964</v>
      </c>
    </row>
    <row r="2413" spans="1:20" ht="58.3" x14ac:dyDescent="0.4">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9">
        <f t="shared" si="222"/>
        <v>6.0400000000000002E-3</v>
      </c>
      <c r="P2413">
        <f t="shared" si="223"/>
        <v>50.333333333333336</v>
      </c>
      <c r="Q2413" t="str">
        <f t="shared" si="224"/>
        <v>food</v>
      </c>
      <c r="R2413" t="str">
        <f t="shared" si="227"/>
        <v>food trucks</v>
      </c>
      <c r="S2413" s="10">
        <f t="shared" si="225"/>
        <v>42211.732430555552</v>
      </c>
      <c r="T2413" s="10">
        <f t="shared" si="226"/>
        <v>42241.732430555552</v>
      </c>
    </row>
    <row r="2414" spans="1:20" ht="58.3" x14ac:dyDescent="0.4">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9">
        <f t="shared" si="222"/>
        <v>0</v>
      </c>
      <c r="P2414">
        <f t="shared" si="223"/>
        <v>0</v>
      </c>
      <c r="Q2414" t="str">
        <f t="shared" si="224"/>
        <v>food</v>
      </c>
      <c r="R2414" t="str">
        <f t="shared" si="227"/>
        <v>food trucks</v>
      </c>
      <c r="S2414" s="10">
        <f t="shared" si="225"/>
        <v>42655.736956018518</v>
      </c>
      <c r="T2414" s="10">
        <f t="shared" si="226"/>
        <v>42700.778622685189</v>
      </c>
    </row>
    <row r="2415" spans="1:20" ht="43.75" x14ac:dyDescent="0.4">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9">
        <f t="shared" si="222"/>
        <v>8.3333333333333332E-3</v>
      </c>
      <c r="P2415">
        <f t="shared" si="223"/>
        <v>8.3333333333333339</v>
      </c>
      <c r="Q2415" t="str">
        <f t="shared" si="224"/>
        <v>food</v>
      </c>
      <c r="R2415" t="str">
        <f t="shared" si="227"/>
        <v>food trucks</v>
      </c>
      <c r="S2415" s="10">
        <f t="shared" si="225"/>
        <v>41760.10974537037</v>
      </c>
      <c r="T2415" s="10">
        <f t="shared" si="226"/>
        <v>41790.979166666664</v>
      </c>
    </row>
    <row r="2416" spans="1:20" ht="43.75" x14ac:dyDescent="0.4">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9">
        <f t="shared" si="222"/>
        <v>3.0666666666666665E-2</v>
      </c>
      <c r="P2416">
        <f t="shared" si="223"/>
        <v>35.384615384615387</v>
      </c>
      <c r="Q2416" t="str">
        <f t="shared" si="224"/>
        <v>food</v>
      </c>
      <c r="R2416" t="str">
        <f t="shared" si="227"/>
        <v>food trucks</v>
      </c>
      <c r="S2416" s="10">
        <f t="shared" si="225"/>
        <v>42198.695138888885</v>
      </c>
      <c r="T2416" s="10">
        <f t="shared" si="226"/>
        <v>42238.165972222225</v>
      </c>
    </row>
    <row r="2417" spans="1:20" ht="43.75" x14ac:dyDescent="0.4">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9">
        <f t="shared" si="222"/>
        <v>5.5833333333333334E-3</v>
      </c>
      <c r="P2417">
        <f t="shared" si="223"/>
        <v>55.833333333333336</v>
      </c>
      <c r="Q2417" t="str">
        <f t="shared" si="224"/>
        <v>food</v>
      </c>
      <c r="R2417" t="str">
        <f t="shared" si="227"/>
        <v>food trucks</v>
      </c>
      <c r="S2417" s="10">
        <f t="shared" si="225"/>
        <v>42536.862800925926</v>
      </c>
      <c r="T2417" s="10">
        <f t="shared" si="226"/>
        <v>42566.862800925926</v>
      </c>
    </row>
    <row r="2418" spans="1:20" ht="43.75" x14ac:dyDescent="0.4">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9">
        <f t="shared" si="222"/>
        <v>2.5000000000000001E-4</v>
      </c>
      <c r="P2418">
        <f t="shared" si="223"/>
        <v>5</v>
      </c>
      <c r="Q2418" t="str">
        <f t="shared" si="224"/>
        <v>food</v>
      </c>
      <c r="R2418" t="str">
        <f t="shared" si="227"/>
        <v>food trucks</v>
      </c>
      <c r="S2418" s="10">
        <f t="shared" si="225"/>
        <v>42019.737766203703</v>
      </c>
      <c r="T2418" s="10">
        <f t="shared" si="226"/>
        <v>42077.625</v>
      </c>
    </row>
    <row r="2419" spans="1:20" ht="43.75" x14ac:dyDescent="0.4">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9">
        <f t="shared" si="222"/>
        <v>0</v>
      </c>
      <c r="P2419">
        <f t="shared" si="223"/>
        <v>0</v>
      </c>
      <c r="Q2419" t="str">
        <f t="shared" si="224"/>
        <v>food</v>
      </c>
      <c r="R2419" t="str">
        <f t="shared" si="227"/>
        <v>food trucks</v>
      </c>
      <c r="S2419" s="10">
        <f t="shared" si="225"/>
        <v>41831.884108796294</v>
      </c>
      <c r="T2419" s="10">
        <f t="shared" si="226"/>
        <v>41861.884108796294</v>
      </c>
    </row>
    <row r="2420" spans="1:20" x14ac:dyDescent="0.4">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9">
        <f t="shared" si="222"/>
        <v>2.0000000000000001E-4</v>
      </c>
      <c r="P2420">
        <f t="shared" si="223"/>
        <v>1</v>
      </c>
      <c r="Q2420" t="str">
        <f t="shared" si="224"/>
        <v>food</v>
      </c>
      <c r="R2420" t="str">
        <f t="shared" si="227"/>
        <v>food trucks</v>
      </c>
      <c r="S2420" s="10">
        <f t="shared" si="225"/>
        <v>42027.856990740736</v>
      </c>
      <c r="T2420" s="10">
        <f t="shared" si="226"/>
        <v>42087.815324074079</v>
      </c>
    </row>
    <row r="2421" spans="1:20" ht="58.3" x14ac:dyDescent="0.4">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9">
        <f t="shared" si="222"/>
        <v>0</v>
      </c>
      <c r="P2421">
        <f t="shared" si="223"/>
        <v>0</v>
      </c>
      <c r="Q2421" t="str">
        <f t="shared" si="224"/>
        <v>food</v>
      </c>
      <c r="R2421" t="str">
        <f t="shared" si="227"/>
        <v>food trucks</v>
      </c>
      <c r="S2421" s="10">
        <f t="shared" si="225"/>
        <v>41993.738298611104</v>
      </c>
      <c r="T2421" s="10">
        <f t="shared" si="226"/>
        <v>42053.738298611104</v>
      </c>
    </row>
    <row r="2422" spans="1:20" ht="43.75" x14ac:dyDescent="0.4">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9">
        <f t="shared" si="222"/>
        <v>0.14825133372851215</v>
      </c>
      <c r="P2422">
        <f t="shared" si="223"/>
        <v>69.472222222222229</v>
      </c>
      <c r="Q2422" t="str">
        <f t="shared" si="224"/>
        <v>food</v>
      </c>
      <c r="R2422" t="str">
        <f t="shared" si="227"/>
        <v>food trucks</v>
      </c>
      <c r="S2422" s="10">
        <f t="shared" si="225"/>
        <v>41893.028877314813</v>
      </c>
      <c r="T2422" s="10">
        <f t="shared" si="226"/>
        <v>41953.070543981477</v>
      </c>
    </row>
    <row r="2423" spans="1:20" ht="29.15" x14ac:dyDescent="0.4">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9">
        <f t="shared" si="222"/>
        <v>1.6666666666666666E-4</v>
      </c>
      <c r="P2423">
        <f t="shared" si="223"/>
        <v>1</v>
      </c>
      <c r="Q2423" t="str">
        <f t="shared" si="224"/>
        <v>food</v>
      </c>
      <c r="R2423" t="str">
        <f t="shared" si="227"/>
        <v>food trucks</v>
      </c>
      <c r="S2423" s="10">
        <f t="shared" si="225"/>
        <v>42026.687453703707</v>
      </c>
      <c r="T2423" s="10">
        <f t="shared" si="226"/>
        <v>42056.687453703707</v>
      </c>
    </row>
    <row r="2424" spans="1:20" ht="29.15" x14ac:dyDescent="0.4">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9">
        <f t="shared" si="222"/>
        <v>2E-3</v>
      </c>
      <c r="P2424">
        <f t="shared" si="223"/>
        <v>1</v>
      </c>
      <c r="Q2424" t="str">
        <f t="shared" si="224"/>
        <v>food</v>
      </c>
      <c r="R2424" t="str">
        <f t="shared" si="227"/>
        <v>food trucks</v>
      </c>
      <c r="S2424" s="10">
        <f t="shared" si="225"/>
        <v>42044.724953703699</v>
      </c>
      <c r="T2424" s="10">
        <f t="shared" si="226"/>
        <v>42074.683287037042</v>
      </c>
    </row>
    <row r="2425" spans="1:20" ht="43.75" x14ac:dyDescent="0.4">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9">
        <f t="shared" si="222"/>
        <v>1.3333333333333334E-4</v>
      </c>
      <c r="P2425">
        <f t="shared" si="223"/>
        <v>8</v>
      </c>
      <c r="Q2425" t="str">
        <f t="shared" si="224"/>
        <v>food</v>
      </c>
      <c r="R2425" t="str">
        <f t="shared" si="227"/>
        <v>food trucks</v>
      </c>
      <c r="S2425" s="10">
        <f t="shared" si="225"/>
        <v>41974.704745370371</v>
      </c>
      <c r="T2425" s="10">
        <f t="shared" si="226"/>
        <v>42004.704745370371</v>
      </c>
    </row>
    <row r="2426" spans="1:20" ht="29.15" x14ac:dyDescent="0.4">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9">
        <f t="shared" si="222"/>
        <v>1.24E-2</v>
      </c>
      <c r="P2426">
        <f t="shared" si="223"/>
        <v>34.444444444444443</v>
      </c>
      <c r="Q2426" t="str">
        <f t="shared" si="224"/>
        <v>food</v>
      </c>
      <c r="R2426" t="str">
        <f t="shared" si="227"/>
        <v>food trucks</v>
      </c>
      <c r="S2426" s="10">
        <f t="shared" si="225"/>
        <v>41909.892453703702</v>
      </c>
      <c r="T2426" s="10">
        <f t="shared" si="226"/>
        <v>41939.892453703702</v>
      </c>
    </row>
    <row r="2427" spans="1:20" ht="58.3" x14ac:dyDescent="0.4">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9">
        <f t="shared" si="222"/>
        <v>2.8571428571428574E-4</v>
      </c>
      <c r="P2427">
        <f t="shared" si="223"/>
        <v>1</v>
      </c>
      <c r="Q2427" t="str">
        <f t="shared" si="224"/>
        <v>food</v>
      </c>
      <c r="R2427" t="str">
        <f t="shared" si="227"/>
        <v>food trucks</v>
      </c>
      <c r="S2427" s="10">
        <f t="shared" si="225"/>
        <v>42502.913761574076</v>
      </c>
      <c r="T2427" s="10">
        <f t="shared" si="226"/>
        <v>42517.919444444444</v>
      </c>
    </row>
    <row r="2428" spans="1:20" ht="43.75" x14ac:dyDescent="0.4">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9">
        <f t="shared" si="222"/>
        <v>0</v>
      </c>
      <c r="P2428">
        <f t="shared" si="223"/>
        <v>0</v>
      </c>
      <c r="Q2428" t="str">
        <f t="shared" si="224"/>
        <v>food</v>
      </c>
      <c r="R2428" t="str">
        <f t="shared" si="227"/>
        <v>food trucks</v>
      </c>
      <c r="S2428" s="10">
        <f t="shared" si="225"/>
        <v>42164.170046296291</v>
      </c>
      <c r="T2428" s="10">
        <f t="shared" si="226"/>
        <v>42224.170046296291</v>
      </c>
    </row>
    <row r="2429" spans="1:20" ht="29.15" x14ac:dyDescent="0.4">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9">
        <f t="shared" si="222"/>
        <v>2.0000000000000002E-5</v>
      </c>
      <c r="P2429">
        <f t="shared" si="223"/>
        <v>1</v>
      </c>
      <c r="Q2429" t="str">
        <f t="shared" si="224"/>
        <v>food</v>
      </c>
      <c r="R2429" t="str">
        <f t="shared" si="227"/>
        <v>food trucks</v>
      </c>
      <c r="S2429" s="10">
        <f t="shared" si="225"/>
        <v>42412.318668981476</v>
      </c>
      <c r="T2429" s="10">
        <f t="shared" si="226"/>
        <v>42452.277002314819</v>
      </c>
    </row>
    <row r="2430" spans="1:20" ht="29.15" x14ac:dyDescent="0.4">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9">
        <f t="shared" si="222"/>
        <v>2.8571428571428571E-5</v>
      </c>
      <c r="P2430">
        <f t="shared" si="223"/>
        <v>1</v>
      </c>
      <c r="Q2430" t="str">
        <f t="shared" si="224"/>
        <v>food</v>
      </c>
      <c r="R2430" t="str">
        <f t="shared" si="227"/>
        <v>food trucks</v>
      </c>
      <c r="S2430" s="10">
        <f t="shared" si="225"/>
        <v>42045.784155092595</v>
      </c>
      <c r="T2430" s="10">
        <f t="shared" si="226"/>
        <v>42075.742488425924</v>
      </c>
    </row>
    <row r="2431" spans="1:20" ht="43.75" x14ac:dyDescent="0.4">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9">
        <f t="shared" si="222"/>
        <v>1.4321428571428572E-2</v>
      </c>
      <c r="P2431">
        <f t="shared" si="223"/>
        <v>501.25</v>
      </c>
      <c r="Q2431" t="str">
        <f t="shared" si="224"/>
        <v>food</v>
      </c>
      <c r="R2431" t="str">
        <f t="shared" si="227"/>
        <v>food trucks</v>
      </c>
      <c r="S2431" s="10">
        <f t="shared" si="225"/>
        <v>42734.879236111112</v>
      </c>
      <c r="T2431" s="10">
        <f t="shared" si="226"/>
        <v>42771.697222222225</v>
      </c>
    </row>
    <row r="2432" spans="1:20" ht="58.3" x14ac:dyDescent="0.4">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9">
        <f t="shared" si="222"/>
        <v>7.0000000000000001E-3</v>
      </c>
      <c r="P2432">
        <f t="shared" si="223"/>
        <v>10.5</v>
      </c>
      <c r="Q2432" t="str">
        <f t="shared" si="224"/>
        <v>food</v>
      </c>
      <c r="R2432" t="str">
        <f t="shared" si="227"/>
        <v>food trucks</v>
      </c>
      <c r="S2432" s="10">
        <f t="shared" si="225"/>
        <v>42382.130833333329</v>
      </c>
      <c r="T2432" s="10">
        <f t="shared" si="226"/>
        <v>42412.130833333329</v>
      </c>
    </row>
    <row r="2433" spans="1:20" ht="29.15" x14ac:dyDescent="0.4">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9">
        <f t="shared" si="222"/>
        <v>2.0000000000000002E-5</v>
      </c>
      <c r="P2433">
        <f t="shared" si="223"/>
        <v>1</v>
      </c>
      <c r="Q2433" t="str">
        <f t="shared" si="224"/>
        <v>food</v>
      </c>
      <c r="R2433" t="str">
        <f t="shared" si="227"/>
        <v>food trucks</v>
      </c>
      <c r="S2433" s="10">
        <f t="shared" si="225"/>
        <v>42489.099687499998</v>
      </c>
      <c r="T2433" s="10">
        <f t="shared" si="226"/>
        <v>42549.099687499998</v>
      </c>
    </row>
    <row r="2434" spans="1:20" ht="43.75" x14ac:dyDescent="0.4">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9">
        <f t="shared" ref="O2434:O2497" si="228">E2434/D2434</f>
        <v>1.4285714285714287E-4</v>
      </c>
      <c r="P2434">
        <f t="shared" ref="P2434:P2497" si="229">IFERROR(E2434/L2434,0)</f>
        <v>1</v>
      </c>
      <c r="Q2434" t="str">
        <f t="shared" ref="Q2434:Q2497" si="230">LEFT(N2434, FIND("/",N2434) - 1)</f>
        <v>food</v>
      </c>
      <c r="R2434" t="str">
        <f t="shared" si="227"/>
        <v>food trucks</v>
      </c>
      <c r="S2434" s="10">
        <f t="shared" ref="S2434:S2497" si="231">(((J2434/60)/60)/24) + DATE(1970,1,1)</f>
        <v>42041.218715277777</v>
      </c>
      <c r="T2434" s="10">
        <f t="shared" ref="T2434:T2497" si="232">(((I2434/60)/60)/24) + DATE(1970,1,1)</f>
        <v>42071.218715277777</v>
      </c>
    </row>
    <row r="2435" spans="1:20" ht="43.75" x14ac:dyDescent="0.4">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9">
        <f t="shared" si="228"/>
        <v>0</v>
      </c>
      <c r="P2435">
        <f t="shared" si="229"/>
        <v>0</v>
      </c>
      <c r="Q2435" t="str">
        <f t="shared" si="230"/>
        <v>food</v>
      </c>
      <c r="R2435" t="str">
        <f t="shared" ref="R2435:R2498" si="233">RIGHT(N2435, LEN(N2435) - FIND("/",N2435))</f>
        <v>food trucks</v>
      </c>
      <c r="S2435" s="10">
        <f t="shared" si="231"/>
        <v>42397.89980324074</v>
      </c>
      <c r="T2435" s="10">
        <f t="shared" si="232"/>
        <v>42427.89980324074</v>
      </c>
    </row>
    <row r="2436" spans="1:20" ht="43.75" x14ac:dyDescent="0.4">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9">
        <f t="shared" si="228"/>
        <v>1.2999999999999999E-3</v>
      </c>
      <c r="P2436">
        <f t="shared" si="229"/>
        <v>13</v>
      </c>
      <c r="Q2436" t="str">
        <f t="shared" si="230"/>
        <v>food</v>
      </c>
      <c r="R2436" t="str">
        <f t="shared" si="233"/>
        <v>food trucks</v>
      </c>
      <c r="S2436" s="10">
        <f t="shared" si="231"/>
        <v>42180.18604166666</v>
      </c>
      <c r="T2436" s="10">
        <f t="shared" si="232"/>
        <v>42220.18604166666</v>
      </c>
    </row>
    <row r="2437" spans="1:20" ht="43.75" x14ac:dyDescent="0.4">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9">
        <f t="shared" si="228"/>
        <v>4.8960000000000002E-3</v>
      </c>
      <c r="P2437">
        <f t="shared" si="229"/>
        <v>306</v>
      </c>
      <c r="Q2437" t="str">
        <f t="shared" si="230"/>
        <v>food</v>
      </c>
      <c r="R2437" t="str">
        <f t="shared" si="233"/>
        <v>food trucks</v>
      </c>
      <c r="S2437" s="10">
        <f t="shared" si="231"/>
        <v>42252.277615740735</v>
      </c>
      <c r="T2437" s="10">
        <f t="shared" si="232"/>
        <v>42282.277615740735</v>
      </c>
    </row>
    <row r="2438" spans="1:20" ht="58.3" x14ac:dyDescent="0.4">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9">
        <f t="shared" si="228"/>
        <v>3.8461538461538462E-4</v>
      </c>
      <c r="P2438">
        <f t="shared" si="229"/>
        <v>22.5</v>
      </c>
      <c r="Q2438" t="str">
        <f t="shared" si="230"/>
        <v>food</v>
      </c>
      <c r="R2438" t="str">
        <f t="shared" si="233"/>
        <v>food trucks</v>
      </c>
      <c r="S2438" s="10">
        <f t="shared" si="231"/>
        <v>42338.615393518514</v>
      </c>
      <c r="T2438" s="10">
        <f t="shared" si="232"/>
        <v>42398.615393518514</v>
      </c>
    </row>
    <row r="2439" spans="1:20" ht="43.75" x14ac:dyDescent="0.4">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9">
        <f t="shared" si="228"/>
        <v>0</v>
      </c>
      <c r="P2439">
        <f t="shared" si="229"/>
        <v>0</v>
      </c>
      <c r="Q2439" t="str">
        <f t="shared" si="230"/>
        <v>food</v>
      </c>
      <c r="R2439" t="str">
        <f t="shared" si="233"/>
        <v>food trucks</v>
      </c>
      <c r="S2439" s="10">
        <f t="shared" si="231"/>
        <v>42031.965138888889</v>
      </c>
      <c r="T2439" s="10">
        <f t="shared" si="232"/>
        <v>42080.75</v>
      </c>
    </row>
    <row r="2440" spans="1:20" ht="43.75" x14ac:dyDescent="0.4">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9">
        <f t="shared" si="228"/>
        <v>3.3333333333333335E-3</v>
      </c>
      <c r="P2440">
        <f t="shared" si="229"/>
        <v>50</v>
      </c>
      <c r="Q2440" t="str">
        <f t="shared" si="230"/>
        <v>food</v>
      </c>
      <c r="R2440" t="str">
        <f t="shared" si="233"/>
        <v>food trucks</v>
      </c>
      <c r="S2440" s="10">
        <f t="shared" si="231"/>
        <v>42285.91506944444</v>
      </c>
      <c r="T2440" s="10">
        <f t="shared" si="232"/>
        <v>42345.956736111111</v>
      </c>
    </row>
    <row r="2441" spans="1:20" ht="58.3" x14ac:dyDescent="0.4">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9">
        <f t="shared" si="228"/>
        <v>0</v>
      </c>
      <c r="P2441">
        <f t="shared" si="229"/>
        <v>0</v>
      </c>
      <c r="Q2441" t="str">
        <f t="shared" si="230"/>
        <v>food</v>
      </c>
      <c r="R2441" t="str">
        <f t="shared" si="233"/>
        <v>food trucks</v>
      </c>
      <c r="S2441" s="10">
        <f t="shared" si="231"/>
        <v>42265.818622685183</v>
      </c>
      <c r="T2441" s="10">
        <f t="shared" si="232"/>
        <v>42295.818622685183</v>
      </c>
    </row>
    <row r="2442" spans="1:20" ht="29.15" x14ac:dyDescent="0.4">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9">
        <f t="shared" si="228"/>
        <v>2E-3</v>
      </c>
      <c r="P2442">
        <f t="shared" si="229"/>
        <v>5</v>
      </c>
      <c r="Q2442" t="str">
        <f t="shared" si="230"/>
        <v>food</v>
      </c>
      <c r="R2442" t="str">
        <f t="shared" si="233"/>
        <v>food trucks</v>
      </c>
      <c r="S2442" s="10">
        <f t="shared" si="231"/>
        <v>42383.899456018517</v>
      </c>
      <c r="T2442" s="10">
        <f t="shared" si="232"/>
        <v>42413.899456018517</v>
      </c>
    </row>
    <row r="2443" spans="1:20" ht="29.15" x14ac:dyDescent="0.4">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9">
        <f t="shared" si="228"/>
        <v>1.0788</v>
      </c>
      <c r="P2443">
        <f t="shared" si="229"/>
        <v>74.22935779816514</v>
      </c>
      <c r="Q2443" t="str">
        <f t="shared" si="230"/>
        <v>food</v>
      </c>
      <c r="R2443" t="str">
        <f t="shared" si="233"/>
        <v>small batch</v>
      </c>
      <c r="S2443" s="10">
        <f t="shared" si="231"/>
        <v>42187.125625000001</v>
      </c>
      <c r="T2443" s="10">
        <f t="shared" si="232"/>
        <v>42208.207638888889</v>
      </c>
    </row>
    <row r="2444" spans="1:20" ht="29.15" x14ac:dyDescent="0.4">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9">
        <f t="shared" si="228"/>
        <v>1.2594166666666666</v>
      </c>
      <c r="P2444">
        <f t="shared" si="229"/>
        <v>81.252688172043008</v>
      </c>
      <c r="Q2444" t="str">
        <f t="shared" si="230"/>
        <v>food</v>
      </c>
      <c r="R2444" t="str">
        <f t="shared" si="233"/>
        <v>small batch</v>
      </c>
      <c r="S2444" s="10">
        <f t="shared" si="231"/>
        <v>42052.666990740734</v>
      </c>
      <c r="T2444" s="10">
        <f t="shared" si="232"/>
        <v>42082.625324074077</v>
      </c>
    </row>
    <row r="2445" spans="1:20" ht="58.3" x14ac:dyDescent="0.4">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9">
        <f t="shared" si="228"/>
        <v>2.0251494999999999</v>
      </c>
      <c r="P2445">
        <f t="shared" si="229"/>
        <v>130.23469453376205</v>
      </c>
      <c r="Q2445" t="str">
        <f t="shared" si="230"/>
        <v>food</v>
      </c>
      <c r="R2445" t="str">
        <f t="shared" si="233"/>
        <v>small batch</v>
      </c>
      <c r="S2445" s="10">
        <f t="shared" si="231"/>
        <v>41836.625254629631</v>
      </c>
      <c r="T2445" s="10">
        <f t="shared" si="232"/>
        <v>41866.625254629631</v>
      </c>
    </row>
    <row r="2446" spans="1:20" ht="43.75" x14ac:dyDescent="0.4">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9">
        <f t="shared" si="228"/>
        <v>1.0860000000000001</v>
      </c>
      <c r="P2446">
        <f t="shared" si="229"/>
        <v>53.409836065573771</v>
      </c>
      <c r="Q2446" t="str">
        <f t="shared" si="230"/>
        <v>food</v>
      </c>
      <c r="R2446" t="str">
        <f t="shared" si="233"/>
        <v>small batch</v>
      </c>
      <c r="S2446" s="10">
        <f t="shared" si="231"/>
        <v>42485.754525462966</v>
      </c>
      <c r="T2446" s="10">
        <f t="shared" si="232"/>
        <v>42515.754525462966</v>
      </c>
    </row>
    <row r="2447" spans="1:20" ht="58.3" x14ac:dyDescent="0.4">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9">
        <f t="shared" si="228"/>
        <v>1.728</v>
      </c>
      <c r="P2447">
        <f t="shared" si="229"/>
        <v>75.130434782608702</v>
      </c>
      <c r="Q2447" t="str">
        <f t="shared" si="230"/>
        <v>food</v>
      </c>
      <c r="R2447" t="str">
        <f t="shared" si="233"/>
        <v>small batch</v>
      </c>
      <c r="S2447" s="10">
        <f t="shared" si="231"/>
        <v>42243.190057870372</v>
      </c>
      <c r="T2447" s="10">
        <f t="shared" si="232"/>
        <v>42273.190057870372</v>
      </c>
    </row>
    <row r="2448" spans="1:20" ht="58.3" x14ac:dyDescent="0.4">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9">
        <f t="shared" si="228"/>
        <v>1.6798</v>
      </c>
      <c r="P2448">
        <f t="shared" si="229"/>
        <v>75.666666666666671</v>
      </c>
      <c r="Q2448" t="str">
        <f t="shared" si="230"/>
        <v>food</v>
      </c>
      <c r="R2448" t="str">
        <f t="shared" si="233"/>
        <v>small batch</v>
      </c>
      <c r="S2448" s="10">
        <f t="shared" si="231"/>
        <v>42670.602673611109</v>
      </c>
      <c r="T2448" s="10">
        <f t="shared" si="232"/>
        <v>42700.64434027778</v>
      </c>
    </row>
    <row r="2449" spans="1:20" ht="58.3" x14ac:dyDescent="0.4">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9">
        <f t="shared" si="228"/>
        <v>4.2720000000000002</v>
      </c>
      <c r="P2449">
        <f t="shared" si="229"/>
        <v>31.691394658753708</v>
      </c>
      <c r="Q2449" t="str">
        <f t="shared" si="230"/>
        <v>food</v>
      </c>
      <c r="R2449" t="str">
        <f t="shared" si="233"/>
        <v>small batch</v>
      </c>
      <c r="S2449" s="10">
        <f t="shared" si="231"/>
        <v>42654.469826388886</v>
      </c>
      <c r="T2449" s="10">
        <f t="shared" si="232"/>
        <v>42686.166666666672</v>
      </c>
    </row>
    <row r="2450" spans="1:20" ht="43.75" x14ac:dyDescent="0.4">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9">
        <f t="shared" si="228"/>
        <v>1.075</v>
      </c>
      <c r="P2450">
        <f t="shared" si="229"/>
        <v>47.777777777777779</v>
      </c>
      <c r="Q2450" t="str">
        <f t="shared" si="230"/>
        <v>food</v>
      </c>
      <c r="R2450" t="str">
        <f t="shared" si="233"/>
        <v>small batch</v>
      </c>
      <c r="S2450" s="10">
        <f t="shared" si="231"/>
        <v>42607.316122685181</v>
      </c>
      <c r="T2450" s="10">
        <f t="shared" si="232"/>
        <v>42613.233333333337</v>
      </c>
    </row>
    <row r="2451" spans="1:20" ht="43.75" x14ac:dyDescent="0.4">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9">
        <f t="shared" si="228"/>
        <v>1.08</v>
      </c>
      <c r="P2451">
        <f t="shared" si="229"/>
        <v>90</v>
      </c>
      <c r="Q2451" t="str">
        <f t="shared" si="230"/>
        <v>food</v>
      </c>
      <c r="R2451" t="str">
        <f t="shared" si="233"/>
        <v>small batch</v>
      </c>
      <c r="S2451" s="10">
        <f t="shared" si="231"/>
        <v>41943.142534722225</v>
      </c>
      <c r="T2451" s="10">
        <f t="shared" si="232"/>
        <v>41973.184201388889</v>
      </c>
    </row>
    <row r="2452" spans="1:20" ht="43.75" x14ac:dyDescent="0.4">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9">
        <f t="shared" si="228"/>
        <v>1.0153353333333335</v>
      </c>
      <c r="P2452">
        <f t="shared" si="229"/>
        <v>149.31401960784314</v>
      </c>
      <c r="Q2452" t="str">
        <f t="shared" si="230"/>
        <v>food</v>
      </c>
      <c r="R2452" t="str">
        <f t="shared" si="233"/>
        <v>small batch</v>
      </c>
      <c r="S2452" s="10">
        <f t="shared" si="231"/>
        <v>41902.07240740741</v>
      </c>
      <c r="T2452" s="10">
        <f t="shared" si="232"/>
        <v>41940.132638888892</v>
      </c>
    </row>
    <row r="2453" spans="1:20" ht="43.75" x14ac:dyDescent="0.4">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9">
        <f t="shared" si="228"/>
        <v>1.1545000000000001</v>
      </c>
      <c r="P2453">
        <f t="shared" si="229"/>
        <v>62.06989247311828</v>
      </c>
      <c r="Q2453" t="str">
        <f t="shared" si="230"/>
        <v>food</v>
      </c>
      <c r="R2453" t="str">
        <f t="shared" si="233"/>
        <v>small batch</v>
      </c>
      <c r="S2453" s="10">
        <f t="shared" si="231"/>
        <v>42779.908449074079</v>
      </c>
      <c r="T2453" s="10">
        <f t="shared" si="232"/>
        <v>42799.908449074079</v>
      </c>
    </row>
    <row r="2454" spans="1:20" ht="43.75" x14ac:dyDescent="0.4">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9">
        <f t="shared" si="228"/>
        <v>1.335</v>
      </c>
      <c r="P2454">
        <f t="shared" si="229"/>
        <v>53.4</v>
      </c>
      <c r="Q2454" t="str">
        <f t="shared" si="230"/>
        <v>food</v>
      </c>
      <c r="R2454" t="str">
        <f t="shared" si="233"/>
        <v>small batch</v>
      </c>
      <c r="S2454" s="10">
        <f t="shared" si="231"/>
        <v>42338.84375</v>
      </c>
      <c r="T2454" s="10">
        <f t="shared" si="232"/>
        <v>42367.958333333328</v>
      </c>
    </row>
    <row r="2455" spans="1:20" ht="43.75" x14ac:dyDescent="0.4">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9">
        <f t="shared" si="228"/>
        <v>1.5469999999999999</v>
      </c>
      <c r="P2455">
        <f t="shared" si="229"/>
        <v>69.268656716417908</v>
      </c>
      <c r="Q2455" t="str">
        <f t="shared" si="230"/>
        <v>food</v>
      </c>
      <c r="R2455" t="str">
        <f t="shared" si="233"/>
        <v>small batch</v>
      </c>
      <c r="S2455" s="10">
        <f t="shared" si="231"/>
        <v>42738.692233796297</v>
      </c>
      <c r="T2455" s="10">
        <f t="shared" si="232"/>
        <v>42768.692233796297</v>
      </c>
    </row>
    <row r="2456" spans="1:20" ht="43.75" x14ac:dyDescent="0.4">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9">
        <f t="shared" si="228"/>
        <v>1.0084571428571429</v>
      </c>
      <c r="P2456">
        <f t="shared" si="229"/>
        <v>271.50769230769231</v>
      </c>
      <c r="Q2456" t="str">
        <f t="shared" si="230"/>
        <v>food</v>
      </c>
      <c r="R2456" t="str">
        <f t="shared" si="233"/>
        <v>small batch</v>
      </c>
      <c r="S2456" s="10">
        <f t="shared" si="231"/>
        <v>42770.201481481476</v>
      </c>
      <c r="T2456" s="10">
        <f t="shared" si="232"/>
        <v>42805.201481481476</v>
      </c>
    </row>
    <row r="2457" spans="1:20" ht="43.75" x14ac:dyDescent="0.4">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9">
        <f t="shared" si="228"/>
        <v>1.82</v>
      </c>
      <c r="P2457">
        <f t="shared" si="229"/>
        <v>34.125</v>
      </c>
      <c r="Q2457" t="str">
        <f t="shared" si="230"/>
        <v>food</v>
      </c>
      <c r="R2457" t="str">
        <f t="shared" si="233"/>
        <v>small batch</v>
      </c>
      <c r="S2457" s="10">
        <f t="shared" si="231"/>
        <v>42452.781828703708</v>
      </c>
      <c r="T2457" s="10">
        <f t="shared" si="232"/>
        <v>42480.781828703708</v>
      </c>
    </row>
    <row r="2458" spans="1:20" ht="43.75" x14ac:dyDescent="0.4">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9">
        <f t="shared" si="228"/>
        <v>1.8086666666666666</v>
      </c>
      <c r="P2458">
        <f t="shared" si="229"/>
        <v>40.492537313432834</v>
      </c>
      <c r="Q2458" t="str">
        <f t="shared" si="230"/>
        <v>food</v>
      </c>
      <c r="R2458" t="str">
        <f t="shared" si="233"/>
        <v>small batch</v>
      </c>
      <c r="S2458" s="10">
        <f t="shared" si="231"/>
        <v>42761.961099537039</v>
      </c>
      <c r="T2458" s="10">
        <f t="shared" si="232"/>
        <v>42791.961099537039</v>
      </c>
    </row>
    <row r="2459" spans="1:20" ht="43.75" x14ac:dyDescent="0.4">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9">
        <f t="shared" si="228"/>
        <v>1.0230434782608695</v>
      </c>
      <c r="P2459">
        <f t="shared" si="229"/>
        <v>189.75806451612902</v>
      </c>
      <c r="Q2459" t="str">
        <f t="shared" si="230"/>
        <v>food</v>
      </c>
      <c r="R2459" t="str">
        <f t="shared" si="233"/>
        <v>small batch</v>
      </c>
      <c r="S2459" s="10">
        <f t="shared" si="231"/>
        <v>42423.602500000001</v>
      </c>
      <c r="T2459" s="10">
        <f t="shared" si="232"/>
        <v>42453.560833333337</v>
      </c>
    </row>
    <row r="2460" spans="1:20" ht="58.3" x14ac:dyDescent="0.4">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9">
        <f t="shared" si="228"/>
        <v>1.1017999999999999</v>
      </c>
      <c r="P2460">
        <f t="shared" si="229"/>
        <v>68.862499999999997</v>
      </c>
      <c r="Q2460" t="str">
        <f t="shared" si="230"/>
        <v>food</v>
      </c>
      <c r="R2460" t="str">
        <f t="shared" si="233"/>
        <v>small batch</v>
      </c>
      <c r="S2460" s="10">
        <f t="shared" si="231"/>
        <v>42495.871736111112</v>
      </c>
      <c r="T2460" s="10">
        <f t="shared" si="232"/>
        <v>42530.791666666672</v>
      </c>
    </row>
    <row r="2461" spans="1:20" ht="43.75" x14ac:dyDescent="0.4">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9">
        <f t="shared" si="228"/>
        <v>1.0225</v>
      </c>
      <c r="P2461">
        <f t="shared" si="229"/>
        <v>108.77659574468085</v>
      </c>
      <c r="Q2461" t="str">
        <f t="shared" si="230"/>
        <v>food</v>
      </c>
      <c r="R2461" t="str">
        <f t="shared" si="233"/>
        <v>small batch</v>
      </c>
      <c r="S2461" s="10">
        <f t="shared" si="231"/>
        <v>42407.637557870374</v>
      </c>
      <c r="T2461" s="10">
        <f t="shared" si="232"/>
        <v>42452.595891203702</v>
      </c>
    </row>
    <row r="2462" spans="1:20" ht="43.75" x14ac:dyDescent="0.4">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9">
        <f t="shared" si="228"/>
        <v>1.0078823529411765</v>
      </c>
      <c r="P2462">
        <f t="shared" si="229"/>
        <v>125.98529411764706</v>
      </c>
      <c r="Q2462" t="str">
        <f t="shared" si="230"/>
        <v>food</v>
      </c>
      <c r="R2462" t="str">
        <f t="shared" si="233"/>
        <v>small batch</v>
      </c>
      <c r="S2462" s="10">
        <f t="shared" si="231"/>
        <v>42704.187118055561</v>
      </c>
      <c r="T2462" s="10">
        <f t="shared" si="232"/>
        <v>42738.178472222222</v>
      </c>
    </row>
    <row r="2463" spans="1:20" ht="43.75" x14ac:dyDescent="0.4">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9">
        <f t="shared" si="228"/>
        <v>1.038</v>
      </c>
      <c r="P2463">
        <f t="shared" si="229"/>
        <v>90.523255813953483</v>
      </c>
      <c r="Q2463" t="str">
        <f t="shared" si="230"/>
        <v>music</v>
      </c>
      <c r="R2463" t="str">
        <f t="shared" si="233"/>
        <v>indie rock</v>
      </c>
      <c r="S2463" s="10">
        <f t="shared" si="231"/>
        <v>40784.012696759259</v>
      </c>
      <c r="T2463" s="10">
        <f t="shared" si="232"/>
        <v>40817.125</v>
      </c>
    </row>
    <row r="2464" spans="1:20" ht="43.75" x14ac:dyDescent="0.4">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9">
        <f t="shared" si="228"/>
        <v>1.1070833333333334</v>
      </c>
      <c r="P2464">
        <f t="shared" si="229"/>
        <v>28.880434782608695</v>
      </c>
      <c r="Q2464" t="str">
        <f t="shared" si="230"/>
        <v>music</v>
      </c>
      <c r="R2464" t="str">
        <f t="shared" si="233"/>
        <v>indie rock</v>
      </c>
      <c r="S2464" s="10">
        <f t="shared" si="231"/>
        <v>41089.186296296299</v>
      </c>
      <c r="T2464" s="10">
        <f t="shared" si="232"/>
        <v>41109.186296296299</v>
      </c>
    </row>
    <row r="2465" spans="1:20" x14ac:dyDescent="0.4">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9">
        <f t="shared" si="228"/>
        <v>1.1625000000000001</v>
      </c>
      <c r="P2465">
        <f t="shared" si="229"/>
        <v>31</v>
      </c>
      <c r="Q2465" t="str">
        <f t="shared" si="230"/>
        <v>music</v>
      </c>
      <c r="R2465" t="str">
        <f t="shared" si="233"/>
        <v>indie rock</v>
      </c>
      <c r="S2465" s="10">
        <f t="shared" si="231"/>
        <v>41341.111400462964</v>
      </c>
      <c r="T2465" s="10">
        <f t="shared" si="232"/>
        <v>41380.791666666664</v>
      </c>
    </row>
    <row r="2466" spans="1:20" ht="43.75" x14ac:dyDescent="0.4">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9">
        <f t="shared" si="228"/>
        <v>1.111</v>
      </c>
      <c r="P2466">
        <f t="shared" si="229"/>
        <v>51.674418604651166</v>
      </c>
      <c r="Q2466" t="str">
        <f t="shared" si="230"/>
        <v>music</v>
      </c>
      <c r="R2466" t="str">
        <f t="shared" si="233"/>
        <v>indie rock</v>
      </c>
      <c r="S2466" s="10">
        <f t="shared" si="231"/>
        <v>42248.90042824074</v>
      </c>
      <c r="T2466" s="10">
        <f t="shared" si="232"/>
        <v>42277.811805555553</v>
      </c>
    </row>
    <row r="2467" spans="1:20" ht="43.75" x14ac:dyDescent="0.4">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9">
        <f t="shared" si="228"/>
        <v>1.8014285714285714</v>
      </c>
      <c r="P2467">
        <f t="shared" si="229"/>
        <v>26.270833333333332</v>
      </c>
      <c r="Q2467" t="str">
        <f t="shared" si="230"/>
        <v>music</v>
      </c>
      <c r="R2467" t="str">
        <f t="shared" si="233"/>
        <v>indie rock</v>
      </c>
      <c r="S2467" s="10">
        <f t="shared" si="231"/>
        <v>41145.719305555554</v>
      </c>
      <c r="T2467" s="10">
        <f t="shared" si="232"/>
        <v>41175.719305555554</v>
      </c>
    </row>
    <row r="2468" spans="1:20" ht="43.75" x14ac:dyDescent="0.4">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9">
        <f t="shared" si="228"/>
        <v>1</v>
      </c>
      <c r="P2468">
        <f t="shared" si="229"/>
        <v>48.07692307692308</v>
      </c>
      <c r="Q2468" t="str">
        <f t="shared" si="230"/>
        <v>music</v>
      </c>
      <c r="R2468" t="str">
        <f t="shared" si="233"/>
        <v>indie rock</v>
      </c>
      <c r="S2468" s="10">
        <f t="shared" si="231"/>
        <v>41373.102465277778</v>
      </c>
      <c r="T2468" s="10">
        <f t="shared" si="232"/>
        <v>41403.102465277778</v>
      </c>
    </row>
    <row r="2469" spans="1:20" ht="43.75" x14ac:dyDescent="0.4">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9">
        <f t="shared" si="228"/>
        <v>1.1850000000000001</v>
      </c>
      <c r="P2469">
        <f t="shared" si="229"/>
        <v>27.558139534883722</v>
      </c>
      <c r="Q2469" t="str">
        <f t="shared" si="230"/>
        <v>music</v>
      </c>
      <c r="R2469" t="str">
        <f t="shared" si="233"/>
        <v>indie rock</v>
      </c>
      <c r="S2469" s="10">
        <f t="shared" si="231"/>
        <v>41025.874201388891</v>
      </c>
      <c r="T2469" s="10">
        <f t="shared" si="232"/>
        <v>41039.708333333336</v>
      </c>
    </row>
    <row r="2470" spans="1:20" ht="43.75" x14ac:dyDescent="0.4">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9">
        <f t="shared" si="228"/>
        <v>1.0721700000000001</v>
      </c>
      <c r="P2470">
        <f t="shared" si="229"/>
        <v>36.97137931034483</v>
      </c>
      <c r="Q2470" t="str">
        <f t="shared" si="230"/>
        <v>music</v>
      </c>
      <c r="R2470" t="str">
        <f t="shared" si="233"/>
        <v>indie rock</v>
      </c>
      <c r="S2470" s="10">
        <f t="shared" si="231"/>
        <v>41174.154178240737</v>
      </c>
      <c r="T2470" s="10">
        <f t="shared" si="232"/>
        <v>41210.208333333336</v>
      </c>
    </row>
    <row r="2471" spans="1:20" ht="43.75" x14ac:dyDescent="0.4">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9">
        <f t="shared" si="228"/>
        <v>1.1366666666666667</v>
      </c>
      <c r="P2471">
        <f t="shared" si="229"/>
        <v>29.021276595744681</v>
      </c>
      <c r="Q2471" t="str">
        <f t="shared" si="230"/>
        <v>music</v>
      </c>
      <c r="R2471" t="str">
        <f t="shared" si="233"/>
        <v>indie rock</v>
      </c>
      <c r="S2471" s="10">
        <f t="shared" si="231"/>
        <v>40557.429733796293</v>
      </c>
      <c r="T2471" s="10">
        <f t="shared" si="232"/>
        <v>40582.429733796293</v>
      </c>
    </row>
    <row r="2472" spans="1:20" ht="43.75" x14ac:dyDescent="0.4">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9">
        <f t="shared" si="228"/>
        <v>1.0316400000000001</v>
      </c>
      <c r="P2472">
        <f t="shared" si="229"/>
        <v>28.65666666666667</v>
      </c>
      <c r="Q2472" t="str">
        <f t="shared" si="230"/>
        <v>music</v>
      </c>
      <c r="R2472" t="str">
        <f t="shared" si="233"/>
        <v>indie rock</v>
      </c>
      <c r="S2472" s="10">
        <f t="shared" si="231"/>
        <v>41023.07471064815</v>
      </c>
      <c r="T2472" s="10">
        <f t="shared" si="232"/>
        <v>41053.07471064815</v>
      </c>
    </row>
    <row r="2473" spans="1:20" ht="58.3" x14ac:dyDescent="0.4">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9">
        <f t="shared" si="228"/>
        <v>1.28</v>
      </c>
      <c r="P2473">
        <f t="shared" si="229"/>
        <v>37.647058823529413</v>
      </c>
      <c r="Q2473" t="str">
        <f t="shared" si="230"/>
        <v>music</v>
      </c>
      <c r="R2473" t="str">
        <f t="shared" si="233"/>
        <v>indie rock</v>
      </c>
      <c r="S2473" s="10">
        <f t="shared" si="231"/>
        <v>40893.992962962962</v>
      </c>
      <c r="T2473" s="10">
        <f t="shared" si="232"/>
        <v>40933.992962962962</v>
      </c>
    </row>
    <row r="2474" spans="1:20" ht="58.3" x14ac:dyDescent="0.4">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9">
        <f t="shared" si="228"/>
        <v>1.3576026666666667</v>
      </c>
      <c r="P2474">
        <f t="shared" si="229"/>
        <v>97.904038461538462</v>
      </c>
      <c r="Q2474" t="str">
        <f t="shared" si="230"/>
        <v>music</v>
      </c>
      <c r="R2474" t="str">
        <f t="shared" si="233"/>
        <v>indie rock</v>
      </c>
      <c r="S2474" s="10">
        <f t="shared" si="231"/>
        <v>40354.11550925926</v>
      </c>
      <c r="T2474" s="10">
        <f t="shared" si="232"/>
        <v>40425.043749999997</v>
      </c>
    </row>
    <row r="2475" spans="1:20" ht="43.75" x14ac:dyDescent="0.4">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9">
        <f t="shared" si="228"/>
        <v>1</v>
      </c>
      <c r="P2475">
        <f t="shared" si="229"/>
        <v>42.553191489361701</v>
      </c>
      <c r="Q2475" t="str">
        <f t="shared" si="230"/>
        <v>music</v>
      </c>
      <c r="R2475" t="str">
        <f t="shared" si="233"/>
        <v>indie rock</v>
      </c>
      <c r="S2475" s="10">
        <f t="shared" si="231"/>
        <v>41193.748483796298</v>
      </c>
      <c r="T2475" s="10">
        <f t="shared" si="232"/>
        <v>41223.790150462963</v>
      </c>
    </row>
    <row r="2476" spans="1:20" ht="58.3" x14ac:dyDescent="0.4">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9">
        <f t="shared" si="228"/>
        <v>1.0000360000000001</v>
      </c>
      <c r="P2476">
        <f t="shared" si="229"/>
        <v>131.58368421052631</v>
      </c>
      <c r="Q2476" t="str">
        <f t="shared" si="230"/>
        <v>music</v>
      </c>
      <c r="R2476" t="str">
        <f t="shared" si="233"/>
        <v>indie rock</v>
      </c>
      <c r="S2476" s="10">
        <f t="shared" si="231"/>
        <v>40417.011296296296</v>
      </c>
      <c r="T2476" s="10">
        <f t="shared" si="232"/>
        <v>40462.011296296296</v>
      </c>
    </row>
    <row r="2477" spans="1:20" ht="29.15" x14ac:dyDescent="0.4">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9">
        <f t="shared" si="228"/>
        <v>1.0471999999999999</v>
      </c>
      <c r="P2477">
        <f t="shared" si="229"/>
        <v>32.320987654320987</v>
      </c>
      <c r="Q2477" t="str">
        <f t="shared" si="230"/>
        <v>music</v>
      </c>
      <c r="R2477" t="str">
        <f t="shared" si="233"/>
        <v>indie rock</v>
      </c>
      <c r="S2477" s="10">
        <f t="shared" si="231"/>
        <v>40310.287673611114</v>
      </c>
      <c r="T2477" s="10">
        <f t="shared" si="232"/>
        <v>40369.916666666664</v>
      </c>
    </row>
    <row r="2478" spans="1:20" ht="43.75" x14ac:dyDescent="0.4">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9">
        <f t="shared" si="228"/>
        <v>1.050225</v>
      </c>
      <c r="P2478">
        <f t="shared" si="229"/>
        <v>61.103999999999999</v>
      </c>
      <c r="Q2478" t="str">
        <f t="shared" si="230"/>
        <v>music</v>
      </c>
      <c r="R2478" t="str">
        <f t="shared" si="233"/>
        <v>indie rock</v>
      </c>
      <c r="S2478" s="10">
        <f t="shared" si="231"/>
        <v>41913.328356481477</v>
      </c>
      <c r="T2478" s="10">
        <f t="shared" si="232"/>
        <v>41946.370023148149</v>
      </c>
    </row>
    <row r="2479" spans="1:20" ht="29.15" x14ac:dyDescent="0.4">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9">
        <f t="shared" si="228"/>
        <v>1.7133333333333334</v>
      </c>
      <c r="P2479">
        <f t="shared" si="229"/>
        <v>31.341463414634145</v>
      </c>
      <c r="Q2479" t="str">
        <f t="shared" si="230"/>
        <v>music</v>
      </c>
      <c r="R2479" t="str">
        <f t="shared" si="233"/>
        <v>indie rock</v>
      </c>
      <c r="S2479" s="10">
        <f t="shared" si="231"/>
        <v>41088.691493055558</v>
      </c>
      <c r="T2479" s="10">
        <f t="shared" si="232"/>
        <v>41133.691493055558</v>
      </c>
    </row>
    <row r="2480" spans="1:20" ht="43.75" x14ac:dyDescent="0.4">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9">
        <f t="shared" si="228"/>
        <v>1.2749999999999999</v>
      </c>
      <c r="P2480">
        <f t="shared" si="229"/>
        <v>129.1139240506329</v>
      </c>
      <c r="Q2480" t="str">
        <f t="shared" si="230"/>
        <v>music</v>
      </c>
      <c r="R2480" t="str">
        <f t="shared" si="233"/>
        <v>indie rock</v>
      </c>
      <c r="S2480" s="10">
        <f t="shared" si="231"/>
        <v>41257.950381944444</v>
      </c>
      <c r="T2480" s="10">
        <f t="shared" si="232"/>
        <v>41287.950381944444</v>
      </c>
    </row>
    <row r="2481" spans="1:20" ht="29.15" x14ac:dyDescent="0.4">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9">
        <f t="shared" si="228"/>
        <v>1.3344333333333334</v>
      </c>
      <c r="P2481">
        <f t="shared" si="229"/>
        <v>25.020624999999999</v>
      </c>
      <c r="Q2481" t="str">
        <f t="shared" si="230"/>
        <v>music</v>
      </c>
      <c r="R2481" t="str">
        <f t="shared" si="233"/>
        <v>indie rock</v>
      </c>
      <c r="S2481" s="10">
        <f t="shared" si="231"/>
        <v>41107.726782407408</v>
      </c>
      <c r="T2481" s="10">
        <f t="shared" si="232"/>
        <v>41118.083333333336</v>
      </c>
    </row>
    <row r="2482" spans="1:20" ht="43.75" x14ac:dyDescent="0.4">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9">
        <f t="shared" si="228"/>
        <v>1</v>
      </c>
      <c r="P2482">
        <f t="shared" si="229"/>
        <v>250</v>
      </c>
      <c r="Q2482" t="str">
        <f t="shared" si="230"/>
        <v>music</v>
      </c>
      <c r="R2482" t="str">
        <f t="shared" si="233"/>
        <v>indie rock</v>
      </c>
      <c r="S2482" s="10">
        <f t="shared" si="231"/>
        <v>42227.936157407406</v>
      </c>
      <c r="T2482" s="10">
        <f t="shared" si="232"/>
        <v>42287.936157407406</v>
      </c>
    </row>
    <row r="2483" spans="1:20" ht="43.75" x14ac:dyDescent="0.4">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9">
        <f t="shared" si="228"/>
        <v>1.1291099999999998</v>
      </c>
      <c r="P2483">
        <f t="shared" si="229"/>
        <v>47.541473684210523</v>
      </c>
      <c r="Q2483" t="str">
        <f t="shared" si="230"/>
        <v>music</v>
      </c>
      <c r="R2483" t="str">
        <f t="shared" si="233"/>
        <v>indie rock</v>
      </c>
      <c r="S2483" s="10">
        <f t="shared" si="231"/>
        <v>40999.645925925928</v>
      </c>
      <c r="T2483" s="10">
        <f t="shared" si="232"/>
        <v>41029.645925925928</v>
      </c>
    </row>
    <row r="2484" spans="1:20" ht="43.75" x14ac:dyDescent="0.4">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9">
        <f t="shared" si="228"/>
        <v>1.0009999999999999</v>
      </c>
      <c r="P2484">
        <f t="shared" si="229"/>
        <v>40.04</v>
      </c>
      <c r="Q2484" t="str">
        <f t="shared" si="230"/>
        <v>music</v>
      </c>
      <c r="R2484" t="str">
        <f t="shared" si="233"/>
        <v>indie rock</v>
      </c>
      <c r="S2484" s="10">
        <f t="shared" si="231"/>
        <v>40711.782210648147</v>
      </c>
      <c r="T2484" s="10">
        <f t="shared" si="232"/>
        <v>40756.782210648147</v>
      </c>
    </row>
    <row r="2485" spans="1:20" ht="43.75" x14ac:dyDescent="0.4">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9">
        <f t="shared" si="228"/>
        <v>1.1372727272727272</v>
      </c>
      <c r="P2485">
        <f t="shared" si="229"/>
        <v>65.84210526315789</v>
      </c>
      <c r="Q2485" t="str">
        <f t="shared" si="230"/>
        <v>music</v>
      </c>
      <c r="R2485" t="str">
        <f t="shared" si="233"/>
        <v>indie rock</v>
      </c>
      <c r="S2485" s="10">
        <f t="shared" si="231"/>
        <v>40970.750034722223</v>
      </c>
      <c r="T2485" s="10">
        <f t="shared" si="232"/>
        <v>41030.708368055559</v>
      </c>
    </row>
    <row r="2486" spans="1:20" ht="58.3" x14ac:dyDescent="0.4">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9">
        <f t="shared" si="228"/>
        <v>1.1931742857142855</v>
      </c>
      <c r="P2486">
        <f t="shared" si="229"/>
        <v>46.401222222222216</v>
      </c>
      <c r="Q2486" t="str">
        <f t="shared" si="230"/>
        <v>music</v>
      </c>
      <c r="R2486" t="str">
        <f t="shared" si="233"/>
        <v>indie rock</v>
      </c>
      <c r="S2486" s="10">
        <f t="shared" si="231"/>
        <v>40771.916701388887</v>
      </c>
      <c r="T2486" s="10">
        <f t="shared" si="232"/>
        <v>40801.916701388887</v>
      </c>
    </row>
    <row r="2487" spans="1:20" ht="43.75" x14ac:dyDescent="0.4">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9">
        <f t="shared" si="228"/>
        <v>1.0325</v>
      </c>
      <c r="P2487">
        <f t="shared" si="229"/>
        <v>50.365853658536587</v>
      </c>
      <c r="Q2487" t="str">
        <f t="shared" si="230"/>
        <v>music</v>
      </c>
      <c r="R2487" t="str">
        <f t="shared" si="233"/>
        <v>indie rock</v>
      </c>
      <c r="S2487" s="10">
        <f t="shared" si="231"/>
        <v>40793.998599537037</v>
      </c>
      <c r="T2487" s="10">
        <f t="shared" si="232"/>
        <v>40828.998599537037</v>
      </c>
    </row>
    <row r="2488" spans="1:20" ht="43.75" x14ac:dyDescent="0.4">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9">
        <f t="shared" si="228"/>
        <v>2.6566666666666667</v>
      </c>
      <c r="P2488">
        <f t="shared" si="229"/>
        <v>26.566666666666666</v>
      </c>
      <c r="Q2488" t="str">
        <f t="shared" si="230"/>
        <v>music</v>
      </c>
      <c r="R2488" t="str">
        <f t="shared" si="233"/>
        <v>indie rock</v>
      </c>
      <c r="S2488" s="10">
        <f t="shared" si="231"/>
        <v>40991.708055555559</v>
      </c>
      <c r="T2488" s="10">
        <f t="shared" si="232"/>
        <v>41021.708055555559</v>
      </c>
    </row>
    <row r="2489" spans="1:20" ht="43.75" x14ac:dyDescent="0.4">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9">
        <f t="shared" si="228"/>
        <v>1.0005066666666667</v>
      </c>
      <c r="P2489">
        <f t="shared" si="229"/>
        <v>39.493684210526318</v>
      </c>
      <c r="Q2489" t="str">
        <f t="shared" si="230"/>
        <v>music</v>
      </c>
      <c r="R2489" t="str">
        <f t="shared" si="233"/>
        <v>indie rock</v>
      </c>
      <c r="S2489" s="10">
        <f t="shared" si="231"/>
        <v>41026.083298611113</v>
      </c>
      <c r="T2489" s="10">
        <f t="shared" si="232"/>
        <v>41056.083298611113</v>
      </c>
    </row>
    <row r="2490" spans="1:20" ht="58.3" x14ac:dyDescent="0.4">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9">
        <f t="shared" si="228"/>
        <v>1.0669999999999999</v>
      </c>
      <c r="P2490">
        <f t="shared" si="229"/>
        <v>49.246153846153845</v>
      </c>
      <c r="Q2490" t="str">
        <f t="shared" si="230"/>
        <v>music</v>
      </c>
      <c r="R2490" t="str">
        <f t="shared" si="233"/>
        <v>indie rock</v>
      </c>
      <c r="S2490" s="10">
        <f t="shared" si="231"/>
        <v>40833.633194444446</v>
      </c>
      <c r="T2490" s="10">
        <f t="shared" si="232"/>
        <v>40863.674861111111</v>
      </c>
    </row>
    <row r="2491" spans="1:20" ht="43.75" x14ac:dyDescent="0.4">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9">
        <f t="shared" si="228"/>
        <v>1.3367142857142857</v>
      </c>
      <c r="P2491">
        <f t="shared" si="229"/>
        <v>62.38</v>
      </c>
      <c r="Q2491" t="str">
        <f t="shared" si="230"/>
        <v>music</v>
      </c>
      <c r="R2491" t="str">
        <f t="shared" si="233"/>
        <v>indie rock</v>
      </c>
      <c r="S2491" s="10">
        <f t="shared" si="231"/>
        <v>41373.690266203703</v>
      </c>
      <c r="T2491" s="10">
        <f t="shared" si="232"/>
        <v>41403.690266203703</v>
      </c>
    </row>
    <row r="2492" spans="1:20" ht="43.75" x14ac:dyDescent="0.4">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9">
        <f t="shared" si="228"/>
        <v>1.214</v>
      </c>
      <c r="P2492">
        <f t="shared" si="229"/>
        <v>37.9375</v>
      </c>
      <c r="Q2492" t="str">
        <f t="shared" si="230"/>
        <v>music</v>
      </c>
      <c r="R2492" t="str">
        <f t="shared" si="233"/>
        <v>indie rock</v>
      </c>
      <c r="S2492" s="10">
        <f t="shared" si="231"/>
        <v>41023.227731481478</v>
      </c>
      <c r="T2492" s="10">
        <f t="shared" si="232"/>
        <v>41083.227731481478</v>
      </c>
    </row>
    <row r="2493" spans="1:20" ht="43.75" x14ac:dyDescent="0.4">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9">
        <f t="shared" si="228"/>
        <v>1.032</v>
      </c>
      <c r="P2493">
        <f t="shared" si="229"/>
        <v>51.6</v>
      </c>
      <c r="Q2493" t="str">
        <f t="shared" si="230"/>
        <v>music</v>
      </c>
      <c r="R2493" t="str">
        <f t="shared" si="233"/>
        <v>indie rock</v>
      </c>
      <c r="S2493" s="10">
        <f t="shared" si="231"/>
        <v>40542.839282407411</v>
      </c>
      <c r="T2493" s="10">
        <f t="shared" si="232"/>
        <v>40559.07708333333</v>
      </c>
    </row>
    <row r="2494" spans="1:20" ht="29.15" x14ac:dyDescent="0.4">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9">
        <f t="shared" si="228"/>
        <v>1.25</v>
      </c>
      <c r="P2494">
        <f t="shared" si="229"/>
        <v>27.777777777777779</v>
      </c>
      <c r="Q2494" t="str">
        <f t="shared" si="230"/>
        <v>music</v>
      </c>
      <c r="R2494" t="str">
        <f t="shared" si="233"/>
        <v>indie rock</v>
      </c>
      <c r="S2494" s="10">
        <f t="shared" si="231"/>
        <v>41024.985972222225</v>
      </c>
      <c r="T2494" s="10">
        <f t="shared" si="232"/>
        <v>41076.415972222225</v>
      </c>
    </row>
    <row r="2495" spans="1:20" ht="43.75" x14ac:dyDescent="0.4">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9">
        <f t="shared" si="228"/>
        <v>1.2869999999999999</v>
      </c>
      <c r="P2495">
        <f t="shared" si="229"/>
        <v>99.382239382239376</v>
      </c>
      <c r="Q2495" t="str">
        <f t="shared" si="230"/>
        <v>music</v>
      </c>
      <c r="R2495" t="str">
        <f t="shared" si="233"/>
        <v>indie rock</v>
      </c>
      <c r="S2495" s="10">
        <f t="shared" si="231"/>
        <v>41348.168287037035</v>
      </c>
      <c r="T2495" s="10">
        <f t="shared" si="232"/>
        <v>41393.168287037035</v>
      </c>
    </row>
    <row r="2496" spans="1:20" ht="43.75" x14ac:dyDescent="0.4">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9">
        <f t="shared" si="228"/>
        <v>1.0100533333333332</v>
      </c>
      <c r="P2496">
        <f t="shared" si="229"/>
        <v>38.848205128205123</v>
      </c>
      <c r="Q2496" t="str">
        <f t="shared" si="230"/>
        <v>music</v>
      </c>
      <c r="R2496" t="str">
        <f t="shared" si="233"/>
        <v>indie rock</v>
      </c>
      <c r="S2496" s="10">
        <f t="shared" si="231"/>
        <v>41022.645185185182</v>
      </c>
      <c r="T2496" s="10">
        <f t="shared" si="232"/>
        <v>41052.645185185182</v>
      </c>
    </row>
    <row r="2497" spans="1:20" ht="43.75" x14ac:dyDescent="0.4">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9">
        <f t="shared" si="228"/>
        <v>1.2753666666666665</v>
      </c>
      <c r="P2497">
        <f t="shared" si="229"/>
        <v>45.548809523809524</v>
      </c>
      <c r="Q2497" t="str">
        <f t="shared" si="230"/>
        <v>music</v>
      </c>
      <c r="R2497" t="str">
        <f t="shared" si="233"/>
        <v>indie rock</v>
      </c>
      <c r="S2497" s="10">
        <f t="shared" si="231"/>
        <v>41036.946469907409</v>
      </c>
      <c r="T2497" s="10">
        <f t="shared" si="232"/>
        <v>41066.946469907409</v>
      </c>
    </row>
    <row r="2498" spans="1:20" ht="29.15" x14ac:dyDescent="0.4">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9">
        <f t="shared" ref="O2498:O2561" si="234">E2498/D2498</f>
        <v>1</v>
      </c>
      <c r="P2498">
        <f t="shared" ref="P2498:P2561" si="235">IFERROR(E2498/L2498,0)</f>
        <v>600</v>
      </c>
      <c r="Q2498" t="str">
        <f t="shared" ref="Q2498:Q2561" si="236">LEFT(N2498, FIND("/",N2498) - 1)</f>
        <v>music</v>
      </c>
      <c r="R2498" t="str">
        <f t="shared" si="233"/>
        <v>indie rock</v>
      </c>
      <c r="S2498" s="10">
        <f t="shared" ref="S2498:S2561" si="237">(((J2498/60)/60)/24) + DATE(1970,1,1)</f>
        <v>41327.996435185189</v>
      </c>
      <c r="T2498" s="10">
        <f t="shared" ref="T2498:T2561" si="238">(((I2498/60)/60)/24) + DATE(1970,1,1)</f>
        <v>41362.954768518517</v>
      </c>
    </row>
    <row r="2499" spans="1:20" ht="43.75" x14ac:dyDescent="0.4">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9">
        <f t="shared" si="234"/>
        <v>1.127715</v>
      </c>
      <c r="P2499">
        <f t="shared" si="235"/>
        <v>80.551071428571419</v>
      </c>
      <c r="Q2499" t="str">
        <f t="shared" si="236"/>
        <v>music</v>
      </c>
      <c r="R2499" t="str">
        <f t="shared" ref="R2499:R2562" si="239">RIGHT(N2499, LEN(N2499) - FIND("/",N2499))</f>
        <v>indie rock</v>
      </c>
      <c r="S2499" s="10">
        <f t="shared" si="237"/>
        <v>40730.878912037035</v>
      </c>
      <c r="T2499" s="10">
        <f t="shared" si="238"/>
        <v>40760.878912037035</v>
      </c>
    </row>
    <row r="2500" spans="1:20" ht="43.75" x14ac:dyDescent="0.4">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9">
        <f t="shared" si="234"/>
        <v>1.056</v>
      </c>
      <c r="P2500">
        <f t="shared" si="235"/>
        <v>52.8</v>
      </c>
      <c r="Q2500" t="str">
        <f t="shared" si="236"/>
        <v>music</v>
      </c>
      <c r="R2500" t="str">
        <f t="shared" si="239"/>
        <v>indie rock</v>
      </c>
      <c r="S2500" s="10">
        <f t="shared" si="237"/>
        <v>42017.967442129629</v>
      </c>
      <c r="T2500" s="10">
        <f t="shared" si="238"/>
        <v>42031.967442129629</v>
      </c>
    </row>
    <row r="2501" spans="1:20" ht="43.75" x14ac:dyDescent="0.4">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9">
        <f t="shared" si="234"/>
        <v>2.0262500000000001</v>
      </c>
      <c r="P2501">
        <f t="shared" si="235"/>
        <v>47.676470588235297</v>
      </c>
      <c r="Q2501" t="str">
        <f t="shared" si="236"/>
        <v>music</v>
      </c>
      <c r="R2501" t="str">
        <f t="shared" si="239"/>
        <v>indie rock</v>
      </c>
      <c r="S2501" s="10">
        <f t="shared" si="237"/>
        <v>41226.648576388885</v>
      </c>
      <c r="T2501" s="10">
        <f t="shared" si="238"/>
        <v>41274.75</v>
      </c>
    </row>
    <row r="2502" spans="1:20" ht="43.75" x14ac:dyDescent="0.4">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9">
        <f t="shared" si="234"/>
        <v>1.1333333333333333</v>
      </c>
      <c r="P2502">
        <f t="shared" si="235"/>
        <v>23.448275862068964</v>
      </c>
      <c r="Q2502" t="str">
        <f t="shared" si="236"/>
        <v>music</v>
      </c>
      <c r="R2502" t="str">
        <f t="shared" si="239"/>
        <v>indie rock</v>
      </c>
      <c r="S2502" s="10">
        <f t="shared" si="237"/>
        <v>41053.772858796299</v>
      </c>
      <c r="T2502" s="10">
        <f t="shared" si="238"/>
        <v>41083.772858796299</v>
      </c>
    </row>
    <row r="2503" spans="1:20" ht="43.75" x14ac:dyDescent="0.4">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9">
        <f t="shared" si="234"/>
        <v>2.5545454545454545E-2</v>
      </c>
      <c r="P2503">
        <f t="shared" si="235"/>
        <v>40.142857142857146</v>
      </c>
      <c r="Q2503" t="str">
        <f t="shared" si="236"/>
        <v>food</v>
      </c>
      <c r="R2503" t="str">
        <f t="shared" si="239"/>
        <v>restaurants</v>
      </c>
      <c r="S2503" s="10">
        <f t="shared" si="237"/>
        <v>42244.776666666665</v>
      </c>
      <c r="T2503" s="10">
        <f t="shared" si="238"/>
        <v>42274.776666666665</v>
      </c>
    </row>
    <row r="2504" spans="1:20" ht="58.3" x14ac:dyDescent="0.4">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9">
        <f t="shared" si="234"/>
        <v>7.8181818181818181E-4</v>
      </c>
      <c r="P2504">
        <f t="shared" si="235"/>
        <v>17.2</v>
      </c>
      <c r="Q2504" t="str">
        <f t="shared" si="236"/>
        <v>food</v>
      </c>
      <c r="R2504" t="str">
        <f t="shared" si="239"/>
        <v>restaurants</v>
      </c>
      <c r="S2504" s="10">
        <f t="shared" si="237"/>
        <v>41858.825439814813</v>
      </c>
      <c r="T2504" s="10">
        <f t="shared" si="238"/>
        <v>41903.825439814813</v>
      </c>
    </row>
    <row r="2505" spans="1:20" ht="43.75" x14ac:dyDescent="0.4">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9">
        <f t="shared" si="234"/>
        <v>0</v>
      </c>
      <c r="P2505">
        <f t="shared" si="235"/>
        <v>0</v>
      </c>
      <c r="Q2505" t="str">
        <f t="shared" si="236"/>
        <v>food</v>
      </c>
      <c r="R2505" t="str">
        <f t="shared" si="239"/>
        <v>restaurants</v>
      </c>
      <c r="S2505" s="10">
        <f t="shared" si="237"/>
        <v>42498.899398148147</v>
      </c>
      <c r="T2505" s="10">
        <f t="shared" si="238"/>
        <v>42528.879166666666</v>
      </c>
    </row>
    <row r="2506" spans="1:20" ht="29.15" x14ac:dyDescent="0.4">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9">
        <f t="shared" si="234"/>
        <v>0</v>
      </c>
      <c r="P2506">
        <f t="shared" si="235"/>
        <v>0</v>
      </c>
      <c r="Q2506" t="str">
        <f t="shared" si="236"/>
        <v>food</v>
      </c>
      <c r="R2506" t="str">
        <f t="shared" si="239"/>
        <v>restaurants</v>
      </c>
      <c r="S2506" s="10">
        <f t="shared" si="237"/>
        <v>41928.015439814815</v>
      </c>
      <c r="T2506" s="10">
        <f t="shared" si="238"/>
        <v>41958.057106481487</v>
      </c>
    </row>
    <row r="2507" spans="1:20" ht="58.3" x14ac:dyDescent="0.4">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9">
        <f t="shared" si="234"/>
        <v>0</v>
      </c>
      <c r="P2507">
        <f t="shared" si="235"/>
        <v>0</v>
      </c>
      <c r="Q2507" t="str">
        <f t="shared" si="236"/>
        <v>food</v>
      </c>
      <c r="R2507" t="str">
        <f t="shared" si="239"/>
        <v>restaurants</v>
      </c>
      <c r="S2507" s="10">
        <f t="shared" si="237"/>
        <v>42047.05574074074</v>
      </c>
      <c r="T2507" s="10">
        <f t="shared" si="238"/>
        <v>42077.014074074075</v>
      </c>
    </row>
    <row r="2508" spans="1:20" ht="43.75" x14ac:dyDescent="0.4">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9">
        <f t="shared" si="234"/>
        <v>6.0000000000000001E-3</v>
      </c>
      <c r="P2508">
        <f t="shared" si="235"/>
        <v>15</v>
      </c>
      <c r="Q2508" t="str">
        <f t="shared" si="236"/>
        <v>food</v>
      </c>
      <c r="R2508" t="str">
        <f t="shared" si="239"/>
        <v>restaurants</v>
      </c>
      <c r="S2508" s="10">
        <f t="shared" si="237"/>
        <v>42258.297094907408</v>
      </c>
      <c r="T2508" s="10">
        <f t="shared" si="238"/>
        <v>42280.875</v>
      </c>
    </row>
    <row r="2509" spans="1:20" x14ac:dyDescent="0.4">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9">
        <f t="shared" si="234"/>
        <v>0</v>
      </c>
      <c r="P2509">
        <f t="shared" si="235"/>
        <v>0</v>
      </c>
      <c r="Q2509" t="str">
        <f t="shared" si="236"/>
        <v>food</v>
      </c>
      <c r="R2509" t="str">
        <f t="shared" si="239"/>
        <v>restaurants</v>
      </c>
      <c r="S2509" s="10">
        <f t="shared" si="237"/>
        <v>42105.072962962964</v>
      </c>
      <c r="T2509" s="10">
        <f t="shared" si="238"/>
        <v>42135.072962962964</v>
      </c>
    </row>
    <row r="2510" spans="1:20" ht="43.75" x14ac:dyDescent="0.4">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9">
        <f t="shared" si="234"/>
        <v>0</v>
      </c>
      <c r="P2510">
        <f t="shared" si="235"/>
        <v>0</v>
      </c>
      <c r="Q2510" t="str">
        <f t="shared" si="236"/>
        <v>food</v>
      </c>
      <c r="R2510" t="str">
        <f t="shared" si="239"/>
        <v>restaurants</v>
      </c>
      <c r="S2510" s="10">
        <f t="shared" si="237"/>
        <v>41835.951782407406</v>
      </c>
      <c r="T2510" s="10">
        <f t="shared" si="238"/>
        <v>41865.951782407406</v>
      </c>
    </row>
    <row r="2511" spans="1:20" ht="43.75" x14ac:dyDescent="0.4">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9">
        <f t="shared" si="234"/>
        <v>1.0526315789473684E-2</v>
      </c>
      <c r="P2511">
        <f t="shared" si="235"/>
        <v>35.714285714285715</v>
      </c>
      <c r="Q2511" t="str">
        <f t="shared" si="236"/>
        <v>food</v>
      </c>
      <c r="R2511" t="str">
        <f t="shared" si="239"/>
        <v>restaurants</v>
      </c>
      <c r="S2511" s="10">
        <f t="shared" si="237"/>
        <v>42058.809594907405</v>
      </c>
      <c r="T2511" s="10">
        <f t="shared" si="238"/>
        <v>42114.767928240741</v>
      </c>
    </row>
    <row r="2512" spans="1:20" ht="43.75" x14ac:dyDescent="0.4">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9">
        <f t="shared" si="234"/>
        <v>1.5E-3</v>
      </c>
      <c r="P2512">
        <f t="shared" si="235"/>
        <v>37.5</v>
      </c>
      <c r="Q2512" t="str">
        <f t="shared" si="236"/>
        <v>food</v>
      </c>
      <c r="R2512" t="str">
        <f t="shared" si="239"/>
        <v>restaurants</v>
      </c>
      <c r="S2512" s="10">
        <f t="shared" si="237"/>
        <v>42078.997361111105</v>
      </c>
      <c r="T2512" s="10">
        <f t="shared" si="238"/>
        <v>42138.997361111105</v>
      </c>
    </row>
    <row r="2513" spans="1:20" ht="43.75" x14ac:dyDescent="0.4">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9">
        <f t="shared" si="234"/>
        <v>0</v>
      </c>
      <c r="P2513">
        <f t="shared" si="235"/>
        <v>0</v>
      </c>
      <c r="Q2513" t="str">
        <f t="shared" si="236"/>
        <v>food</v>
      </c>
      <c r="R2513" t="str">
        <f t="shared" si="239"/>
        <v>restaurants</v>
      </c>
      <c r="S2513" s="10">
        <f t="shared" si="237"/>
        <v>42371.446909722217</v>
      </c>
      <c r="T2513" s="10">
        <f t="shared" si="238"/>
        <v>42401.446909722217</v>
      </c>
    </row>
    <row r="2514" spans="1:20" ht="43.75" x14ac:dyDescent="0.4">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9">
        <f t="shared" si="234"/>
        <v>0</v>
      </c>
      <c r="P2514">
        <f t="shared" si="235"/>
        <v>0</v>
      </c>
      <c r="Q2514" t="str">
        <f t="shared" si="236"/>
        <v>food</v>
      </c>
      <c r="R2514" t="str">
        <f t="shared" si="239"/>
        <v>restaurants</v>
      </c>
      <c r="S2514" s="10">
        <f t="shared" si="237"/>
        <v>41971.876863425925</v>
      </c>
      <c r="T2514" s="10">
        <f t="shared" si="238"/>
        <v>41986.876863425925</v>
      </c>
    </row>
    <row r="2515" spans="1:20" ht="58.3" x14ac:dyDescent="0.4">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9">
        <f t="shared" si="234"/>
        <v>0</v>
      </c>
      <c r="P2515">
        <f t="shared" si="235"/>
        <v>0</v>
      </c>
      <c r="Q2515" t="str">
        <f t="shared" si="236"/>
        <v>food</v>
      </c>
      <c r="R2515" t="str">
        <f t="shared" si="239"/>
        <v>restaurants</v>
      </c>
      <c r="S2515" s="10">
        <f t="shared" si="237"/>
        <v>42732.00681712963</v>
      </c>
      <c r="T2515" s="10">
        <f t="shared" si="238"/>
        <v>42792.00681712963</v>
      </c>
    </row>
    <row r="2516" spans="1:20" ht="43.75" x14ac:dyDescent="0.4">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9">
        <f t="shared" si="234"/>
        <v>1.7500000000000002E-2</v>
      </c>
      <c r="P2516">
        <f t="shared" si="235"/>
        <v>52.5</v>
      </c>
      <c r="Q2516" t="str">
        <f t="shared" si="236"/>
        <v>food</v>
      </c>
      <c r="R2516" t="str">
        <f t="shared" si="239"/>
        <v>restaurants</v>
      </c>
      <c r="S2516" s="10">
        <f t="shared" si="237"/>
        <v>41854.389780092592</v>
      </c>
      <c r="T2516" s="10">
        <f t="shared" si="238"/>
        <v>41871.389780092592</v>
      </c>
    </row>
    <row r="2517" spans="1:20" ht="43.75" x14ac:dyDescent="0.4">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9">
        <f t="shared" si="234"/>
        <v>0.186</v>
      </c>
      <c r="P2517">
        <f t="shared" si="235"/>
        <v>77.5</v>
      </c>
      <c r="Q2517" t="str">
        <f t="shared" si="236"/>
        <v>food</v>
      </c>
      <c r="R2517" t="str">
        <f t="shared" si="239"/>
        <v>restaurants</v>
      </c>
      <c r="S2517" s="10">
        <f t="shared" si="237"/>
        <v>42027.839733796296</v>
      </c>
      <c r="T2517" s="10">
        <f t="shared" si="238"/>
        <v>42057.839733796296</v>
      </c>
    </row>
    <row r="2518" spans="1:20" ht="43.75" x14ac:dyDescent="0.4">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9">
        <f t="shared" si="234"/>
        <v>0</v>
      </c>
      <c r="P2518">
        <f t="shared" si="235"/>
        <v>0</v>
      </c>
      <c r="Q2518" t="str">
        <f t="shared" si="236"/>
        <v>food</v>
      </c>
      <c r="R2518" t="str">
        <f t="shared" si="239"/>
        <v>restaurants</v>
      </c>
      <c r="S2518" s="10">
        <f t="shared" si="237"/>
        <v>41942.653379629628</v>
      </c>
      <c r="T2518" s="10">
        <f t="shared" si="238"/>
        <v>41972.6950462963</v>
      </c>
    </row>
    <row r="2519" spans="1:20" ht="43.75" x14ac:dyDescent="0.4">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9">
        <f t="shared" si="234"/>
        <v>9.8166666666666666E-2</v>
      </c>
      <c r="P2519">
        <f t="shared" si="235"/>
        <v>53.545454545454547</v>
      </c>
      <c r="Q2519" t="str">
        <f t="shared" si="236"/>
        <v>food</v>
      </c>
      <c r="R2519" t="str">
        <f t="shared" si="239"/>
        <v>restaurants</v>
      </c>
      <c r="S2519" s="10">
        <f t="shared" si="237"/>
        <v>42052.802430555559</v>
      </c>
      <c r="T2519" s="10">
        <f t="shared" si="238"/>
        <v>42082.760763888888</v>
      </c>
    </row>
    <row r="2520" spans="1:20" ht="43.75" x14ac:dyDescent="0.4">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9">
        <f t="shared" si="234"/>
        <v>0</v>
      </c>
      <c r="P2520">
        <f t="shared" si="235"/>
        <v>0</v>
      </c>
      <c r="Q2520" t="str">
        <f t="shared" si="236"/>
        <v>food</v>
      </c>
      <c r="R2520" t="str">
        <f t="shared" si="239"/>
        <v>restaurants</v>
      </c>
      <c r="S2520" s="10">
        <f t="shared" si="237"/>
        <v>41926.680879629632</v>
      </c>
      <c r="T2520" s="10">
        <f t="shared" si="238"/>
        <v>41956.722546296296</v>
      </c>
    </row>
    <row r="2521" spans="1:20" ht="29.15" x14ac:dyDescent="0.4">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9">
        <f t="shared" si="234"/>
        <v>4.3333333333333331E-4</v>
      </c>
      <c r="P2521">
        <f t="shared" si="235"/>
        <v>16.25</v>
      </c>
      <c r="Q2521" t="str">
        <f t="shared" si="236"/>
        <v>food</v>
      </c>
      <c r="R2521" t="str">
        <f t="shared" si="239"/>
        <v>restaurants</v>
      </c>
      <c r="S2521" s="10">
        <f t="shared" si="237"/>
        <v>41809.155138888891</v>
      </c>
      <c r="T2521" s="10">
        <f t="shared" si="238"/>
        <v>41839.155138888891</v>
      </c>
    </row>
    <row r="2522" spans="1:20" ht="43.75" x14ac:dyDescent="0.4">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9">
        <f t="shared" si="234"/>
        <v>0</v>
      </c>
      <c r="P2522">
        <f t="shared" si="235"/>
        <v>0</v>
      </c>
      <c r="Q2522" t="str">
        <f t="shared" si="236"/>
        <v>food</v>
      </c>
      <c r="R2522" t="str">
        <f t="shared" si="239"/>
        <v>restaurants</v>
      </c>
      <c r="S2522" s="10">
        <f t="shared" si="237"/>
        <v>42612.600520833337</v>
      </c>
      <c r="T2522" s="10">
        <f t="shared" si="238"/>
        <v>42658.806249999994</v>
      </c>
    </row>
    <row r="2523" spans="1:20" ht="58.3" x14ac:dyDescent="0.4">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9">
        <f t="shared" si="234"/>
        <v>1.0948792000000001</v>
      </c>
      <c r="P2523">
        <f t="shared" si="235"/>
        <v>103.68174242424243</v>
      </c>
      <c r="Q2523" t="str">
        <f t="shared" si="236"/>
        <v>music</v>
      </c>
      <c r="R2523" t="str">
        <f t="shared" si="239"/>
        <v>classical music</v>
      </c>
      <c r="S2523" s="10">
        <f t="shared" si="237"/>
        <v>42269.967835648145</v>
      </c>
      <c r="T2523" s="10">
        <f t="shared" si="238"/>
        <v>42290.967835648145</v>
      </c>
    </row>
    <row r="2524" spans="1:20" ht="43.75" x14ac:dyDescent="0.4">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9">
        <f t="shared" si="234"/>
        <v>1</v>
      </c>
      <c r="P2524">
        <f t="shared" si="235"/>
        <v>185.18518518518519</v>
      </c>
      <c r="Q2524" t="str">
        <f t="shared" si="236"/>
        <v>music</v>
      </c>
      <c r="R2524" t="str">
        <f t="shared" si="239"/>
        <v>classical music</v>
      </c>
      <c r="S2524" s="10">
        <f t="shared" si="237"/>
        <v>42460.573611111111</v>
      </c>
      <c r="T2524" s="10">
        <f t="shared" si="238"/>
        <v>42482.619444444441</v>
      </c>
    </row>
    <row r="2525" spans="1:20" ht="43.75" x14ac:dyDescent="0.4">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9">
        <f t="shared" si="234"/>
        <v>1.5644444444444445</v>
      </c>
      <c r="P2525">
        <f t="shared" si="235"/>
        <v>54.153846153846153</v>
      </c>
      <c r="Q2525" t="str">
        <f t="shared" si="236"/>
        <v>music</v>
      </c>
      <c r="R2525" t="str">
        <f t="shared" si="239"/>
        <v>classical music</v>
      </c>
      <c r="S2525" s="10">
        <f t="shared" si="237"/>
        <v>41930.975601851853</v>
      </c>
      <c r="T2525" s="10">
        <f t="shared" si="238"/>
        <v>41961.017268518524</v>
      </c>
    </row>
    <row r="2526" spans="1:20" ht="43.75" x14ac:dyDescent="0.4">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9">
        <f t="shared" si="234"/>
        <v>1.016</v>
      </c>
      <c r="P2526">
        <f t="shared" si="235"/>
        <v>177.2093023255814</v>
      </c>
      <c r="Q2526" t="str">
        <f t="shared" si="236"/>
        <v>music</v>
      </c>
      <c r="R2526" t="str">
        <f t="shared" si="239"/>
        <v>classical music</v>
      </c>
      <c r="S2526" s="10">
        <f t="shared" si="237"/>
        <v>41961.807372685187</v>
      </c>
      <c r="T2526" s="10">
        <f t="shared" si="238"/>
        <v>41994.1875</v>
      </c>
    </row>
    <row r="2527" spans="1:20" ht="43.75" x14ac:dyDescent="0.4">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9">
        <f t="shared" si="234"/>
        <v>1.00325</v>
      </c>
      <c r="P2527">
        <f t="shared" si="235"/>
        <v>100.325</v>
      </c>
      <c r="Q2527" t="str">
        <f t="shared" si="236"/>
        <v>music</v>
      </c>
      <c r="R2527" t="str">
        <f t="shared" si="239"/>
        <v>classical music</v>
      </c>
      <c r="S2527" s="10">
        <f t="shared" si="237"/>
        <v>41058.844571759262</v>
      </c>
      <c r="T2527" s="10">
        <f t="shared" si="238"/>
        <v>41088.844571759262</v>
      </c>
    </row>
    <row r="2528" spans="1:20" ht="43.75" x14ac:dyDescent="0.4">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9">
        <f t="shared" si="234"/>
        <v>1.1294999999999999</v>
      </c>
      <c r="P2528">
        <f t="shared" si="235"/>
        <v>136.90909090909091</v>
      </c>
      <c r="Q2528" t="str">
        <f t="shared" si="236"/>
        <v>music</v>
      </c>
      <c r="R2528" t="str">
        <f t="shared" si="239"/>
        <v>classical music</v>
      </c>
      <c r="S2528" s="10">
        <f t="shared" si="237"/>
        <v>41953.091134259259</v>
      </c>
      <c r="T2528" s="10">
        <f t="shared" si="238"/>
        <v>41981.207638888889</v>
      </c>
    </row>
    <row r="2529" spans="1:20" ht="43.75" x14ac:dyDescent="0.4">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9">
        <f t="shared" si="234"/>
        <v>1.02125</v>
      </c>
      <c r="P2529">
        <f t="shared" si="235"/>
        <v>57.535211267605632</v>
      </c>
      <c r="Q2529" t="str">
        <f t="shared" si="236"/>
        <v>music</v>
      </c>
      <c r="R2529" t="str">
        <f t="shared" si="239"/>
        <v>classical music</v>
      </c>
      <c r="S2529" s="10">
        <f t="shared" si="237"/>
        <v>41546.75105324074</v>
      </c>
      <c r="T2529" s="10">
        <f t="shared" si="238"/>
        <v>41565.165972222225</v>
      </c>
    </row>
    <row r="2530" spans="1:20" ht="43.75" x14ac:dyDescent="0.4">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9">
        <f t="shared" si="234"/>
        <v>1.0724974999999999</v>
      </c>
      <c r="P2530">
        <f t="shared" si="235"/>
        <v>52.962839506172834</v>
      </c>
      <c r="Q2530" t="str">
        <f t="shared" si="236"/>
        <v>music</v>
      </c>
      <c r="R2530" t="str">
        <f t="shared" si="239"/>
        <v>classical music</v>
      </c>
      <c r="S2530" s="10">
        <f t="shared" si="237"/>
        <v>42217.834525462968</v>
      </c>
      <c r="T2530" s="10">
        <f t="shared" si="238"/>
        <v>42236.458333333328</v>
      </c>
    </row>
    <row r="2531" spans="1:20" ht="29.15" x14ac:dyDescent="0.4">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9">
        <f t="shared" si="234"/>
        <v>1.0428333333333333</v>
      </c>
      <c r="P2531">
        <f t="shared" si="235"/>
        <v>82.328947368421055</v>
      </c>
      <c r="Q2531" t="str">
        <f t="shared" si="236"/>
        <v>music</v>
      </c>
      <c r="R2531" t="str">
        <f t="shared" si="239"/>
        <v>classical music</v>
      </c>
      <c r="S2531" s="10">
        <f t="shared" si="237"/>
        <v>40948.080729166664</v>
      </c>
      <c r="T2531" s="10">
        <f t="shared" si="238"/>
        <v>40993.0390625</v>
      </c>
    </row>
    <row r="2532" spans="1:20" ht="43.75" x14ac:dyDescent="0.4">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9">
        <f t="shared" si="234"/>
        <v>1</v>
      </c>
      <c r="P2532">
        <f t="shared" si="235"/>
        <v>135.41666666666666</v>
      </c>
      <c r="Q2532" t="str">
        <f t="shared" si="236"/>
        <v>music</v>
      </c>
      <c r="R2532" t="str">
        <f t="shared" si="239"/>
        <v>classical music</v>
      </c>
      <c r="S2532" s="10">
        <f t="shared" si="237"/>
        <v>42081.864641203705</v>
      </c>
      <c r="T2532" s="10">
        <f t="shared" si="238"/>
        <v>42114.201388888891</v>
      </c>
    </row>
    <row r="2533" spans="1:20" ht="58.3" x14ac:dyDescent="0.4">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9">
        <f t="shared" si="234"/>
        <v>1.004</v>
      </c>
      <c r="P2533">
        <f t="shared" si="235"/>
        <v>74.06557377049181</v>
      </c>
      <c r="Q2533" t="str">
        <f t="shared" si="236"/>
        <v>music</v>
      </c>
      <c r="R2533" t="str">
        <f t="shared" si="239"/>
        <v>classical music</v>
      </c>
      <c r="S2533" s="10">
        <f t="shared" si="237"/>
        <v>42208.680023148147</v>
      </c>
      <c r="T2533" s="10">
        <f t="shared" si="238"/>
        <v>42231.165972222225</v>
      </c>
    </row>
    <row r="2534" spans="1:20" ht="43.75" x14ac:dyDescent="0.4">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9">
        <f t="shared" si="234"/>
        <v>1.26125</v>
      </c>
      <c r="P2534">
        <f t="shared" si="235"/>
        <v>84.083333333333329</v>
      </c>
      <c r="Q2534" t="str">
        <f t="shared" si="236"/>
        <v>music</v>
      </c>
      <c r="R2534" t="str">
        <f t="shared" si="239"/>
        <v>classical music</v>
      </c>
      <c r="S2534" s="10">
        <f t="shared" si="237"/>
        <v>41107.849143518521</v>
      </c>
      <c r="T2534" s="10">
        <f t="shared" si="238"/>
        <v>41137.849143518521</v>
      </c>
    </row>
    <row r="2535" spans="1:20" ht="43.75" x14ac:dyDescent="0.4">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9">
        <f t="shared" si="234"/>
        <v>1.1066666666666667</v>
      </c>
      <c r="P2535">
        <f t="shared" si="235"/>
        <v>61.029411764705884</v>
      </c>
      <c r="Q2535" t="str">
        <f t="shared" si="236"/>
        <v>music</v>
      </c>
      <c r="R2535" t="str">
        <f t="shared" si="239"/>
        <v>classical music</v>
      </c>
      <c r="S2535" s="10">
        <f t="shared" si="237"/>
        <v>41304.751284722224</v>
      </c>
      <c r="T2535" s="10">
        <f t="shared" si="238"/>
        <v>41334.750787037039</v>
      </c>
    </row>
    <row r="2536" spans="1:20" ht="58.3" x14ac:dyDescent="0.4">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9">
        <f t="shared" si="234"/>
        <v>1.05</v>
      </c>
      <c r="P2536">
        <f t="shared" si="235"/>
        <v>150</v>
      </c>
      <c r="Q2536" t="str">
        <f t="shared" si="236"/>
        <v>music</v>
      </c>
      <c r="R2536" t="str">
        <f t="shared" si="239"/>
        <v>classical music</v>
      </c>
      <c r="S2536" s="10">
        <f t="shared" si="237"/>
        <v>40127.700370370374</v>
      </c>
      <c r="T2536" s="10">
        <f t="shared" si="238"/>
        <v>40179.25</v>
      </c>
    </row>
    <row r="2537" spans="1:20" x14ac:dyDescent="0.4">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9">
        <f t="shared" si="234"/>
        <v>1.03775</v>
      </c>
      <c r="P2537">
        <f t="shared" si="235"/>
        <v>266.08974358974359</v>
      </c>
      <c r="Q2537" t="str">
        <f t="shared" si="236"/>
        <v>music</v>
      </c>
      <c r="R2537" t="str">
        <f t="shared" si="239"/>
        <v>classical music</v>
      </c>
      <c r="S2537" s="10">
        <f t="shared" si="237"/>
        <v>41943.791030092594</v>
      </c>
      <c r="T2537" s="10">
        <f t="shared" si="238"/>
        <v>41974.832696759258</v>
      </c>
    </row>
    <row r="2538" spans="1:20" ht="43.75" x14ac:dyDescent="0.4">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9">
        <f t="shared" si="234"/>
        <v>1.1599999999999999</v>
      </c>
      <c r="P2538">
        <f t="shared" si="235"/>
        <v>7.25</v>
      </c>
      <c r="Q2538" t="str">
        <f t="shared" si="236"/>
        <v>music</v>
      </c>
      <c r="R2538" t="str">
        <f t="shared" si="239"/>
        <v>classical music</v>
      </c>
      <c r="S2538" s="10">
        <f t="shared" si="237"/>
        <v>41464.106087962966</v>
      </c>
      <c r="T2538" s="10">
        <f t="shared" si="238"/>
        <v>41485.106087962966</v>
      </c>
    </row>
    <row r="2539" spans="1:20" ht="43.75" x14ac:dyDescent="0.4">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9">
        <f t="shared" si="234"/>
        <v>1.1000000000000001</v>
      </c>
      <c r="P2539">
        <f t="shared" si="235"/>
        <v>100</v>
      </c>
      <c r="Q2539" t="str">
        <f t="shared" si="236"/>
        <v>music</v>
      </c>
      <c r="R2539" t="str">
        <f t="shared" si="239"/>
        <v>classical music</v>
      </c>
      <c r="S2539" s="10">
        <f t="shared" si="237"/>
        <v>40696.648784722223</v>
      </c>
      <c r="T2539" s="10">
        <f t="shared" si="238"/>
        <v>40756.648784722223</v>
      </c>
    </row>
    <row r="2540" spans="1:20" ht="29.15" x14ac:dyDescent="0.4">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9">
        <f t="shared" si="234"/>
        <v>1.130176111111111</v>
      </c>
      <c r="P2540">
        <f t="shared" si="235"/>
        <v>109.96308108108107</v>
      </c>
      <c r="Q2540" t="str">
        <f t="shared" si="236"/>
        <v>music</v>
      </c>
      <c r="R2540" t="str">
        <f t="shared" si="239"/>
        <v>classical music</v>
      </c>
      <c r="S2540" s="10">
        <f t="shared" si="237"/>
        <v>41298.509965277779</v>
      </c>
      <c r="T2540" s="10">
        <f t="shared" si="238"/>
        <v>41329.207638888889</v>
      </c>
    </row>
    <row r="2541" spans="1:20" ht="43.75" x14ac:dyDescent="0.4">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9">
        <f t="shared" si="234"/>
        <v>1.0024999999999999</v>
      </c>
      <c r="P2541">
        <f t="shared" si="235"/>
        <v>169.91525423728814</v>
      </c>
      <c r="Q2541" t="str">
        <f t="shared" si="236"/>
        <v>music</v>
      </c>
      <c r="R2541" t="str">
        <f t="shared" si="239"/>
        <v>classical music</v>
      </c>
      <c r="S2541" s="10">
        <f t="shared" si="237"/>
        <v>41977.902222222227</v>
      </c>
      <c r="T2541" s="10">
        <f t="shared" si="238"/>
        <v>42037.902222222227</v>
      </c>
    </row>
    <row r="2542" spans="1:20" ht="58.3" x14ac:dyDescent="0.4">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9">
        <f t="shared" si="234"/>
        <v>1.034</v>
      </c>
      <c r="P2542">
        <f t="shared" si="235"/>
        <v>95.740740740740748</v>
      </c>
      <c r="Q2542" t="str">
        <f t="shared" si="236"/>
        <v>music</v>
      </c>
      <c r="R2542" t="str">
        <f t="shared" si="239"/>
        <v>classical music</v>
      </c>
      <c r="S2542" s="10">
        <f t="shared" si="237"/>
        <v>40785.675011574072</v>
      </c>
      <c r="T2542" s="10">
        <f t="shared" si="238"/>
        <v>40845.675011574072</v>
      </c>
    </row>
    <row r="2543" spans="1:20" ht="58.3" x14ac:dyDescent="0.4">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9">
        <f t="shared" si="234"/>
        <v>1.0702857142857143</v>
      </c>
      <c r="P2543">
        <f t="shared" si="235"/>
        <v>59.460317460317462</v>
      </c>
      <c r="Q2543" t="str">
        <f t="shared" si="236"/>
        <v>music</v>
      </c>
      <c r="R2543" t="str">
        <f t="shared" si="239"/>
        <v>classical music</v>
      </c>
      <c r="S2543" s="10">
        <f t="shared" si="237"/>
        <v>41483.449282407404</v>
      </c>
      <c r="T2543" s="10">
        <f t="shared" si="238"/>
        <v>41543.449282407404</v>
      </c>
    </row>
    <row r="2544" spans="1:20" ht="43.75" x14ac:dyDescent="0.4">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9">
        <f t="shared" si="234"/>
        <v>1.0357142857142858</v>
      </c>
      <c r="P2544">
        <f t="shared" si="235"/>
        <v>55.769230769230766</v>
      </c>
      <c r="Q2544" t="str">
        <f t="shared" si="236"/>
        <v>music</v>
      </c>
      <c r="R2544" t="str">
        <f t="shared" si="239"/>
        <v>classical music</v>
      </c>
      <c r="S2544" s="10">
        <f t="shared" si="237"/>
        <v>41509.426585648151</v>
      </c>
      <c r="T2544" s="10">
        <f t="shared" si="238"/>
        <v>41548.165972222225</v>
      </c>
    </row>
    <row r="2545" spans="1:20" ht="43.75" x14ac:dyDescent="0.4">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9">
        <f t="shared" si="234"/>
        <v>1.5640000000000001</v>
      </c>
      <c r="P2545">
        <f t="shared" si="235"/>
        <v>30.076923076923077</v>
      </c>
      <c r="Q2545" t="str">
        <f t="shared" si="236"/>
        <v>music</v>
      </c>
      <c r="R2545" t="str">
        <f t="shared" si="239"/>
        <v>classical music</v>
      </c>
      <c r="S2545" s="10">
        <f t="shared" si="237"/>
        <v>40514.107615740737</v>
      </c>
      <c r="T2545" s="10">
        <f t="shared" si="238"/>
        <v>40545.125</v>
      </c>
    </row>
    <row r="2546" spans="1:20" ht="43.75" x14ac:dyDescent="0.4">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9">
        <f t="shared" si="234"/>
        <v>1.0082</v>
      </c>
      <c r="P2546">
        <f t="shared" si="235"/>
        <v>88.438596491228068</v>
      </c>
      <c r="Q2546" t="str">
        <f t="shared" si="236"/>
        <v>music</v>
      </c>
      <c r="R2546" t="str">
        <f t="shared" si="239"/>
        <v>classical music</v>
      </c>
      <c r="S2546" s="10">
        <f t="shared" si="237"/>
        <v>41068.520474537036</v>
      </c>
      <c r="T2546" s="10">
        <f t="shared" si="238"/>
        <v>41098.520474537036</v>
      </c>
    </row>
    <row r="2547" spans="1:20" ht="43.75" x14ac:dyDescent="0.4">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9">
        <f t="shared" si="234"/>
        <v>1.9530000000000001</v>
      </c>
      <c r="P2547">
        <f t="shared" si="235"/>
        <v>64.032786885245898</v>
      </c>
      <c r="Q2547" t="str">
        <f t="shared" si="236"/>
        <v>music</v>
      </c>
      <c r="R2547" t="str">
        <f t="shared" si="239"/>
        <v>classical music</v>
      </c>
      <c r="S2547" s="10">
        <f t="shared" si="237"/>
        <v>42027.13817129629</v>
      </c>
      <c r="T2547" s="10">
        <f t="shared" si="238"/>
        <v>42062.020833333328</v>
      </c>
    </row>
    <row r="2548" spans="1:20" ht="43.75" x14ac:dyDescent="0.4">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9">
        <f t="shared" si="234"/>
        <v>1.1171428571428572</v>
      </c>
      <c r="P2548">
        <f t="shared" si="235"/>
        <v>60.153846153846153</v>
      </c>
      <c r="Q2548" t="str">
        <f t="shared" si="236"/>
        <v>music</v>
      </c>
      <c r="R2548" t="str">
        <f t="shared" si="239"/>
        <v>classical music</v>
      </c>
      <c r="S2548" s="10">
        <f t="shared" si="237"/>
        <v>41524.858553240738</v>
      </c>
      <c r="T2548" s="10">
        <f t="shared" si="238"/>
        <v>41552.208333333336</v>
      </c>
    </row>
    <row r="2549" spans="1:20" ht="43.75" x14ac:dyDescent="0.4">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9">
        <f t="shared" si="234"/>
        <v>1.1985454545454546</v>
      </c>
      <c r="P2549">
        <f t="shared" si="235"/>
        <v>49.194029850746269</v>
      </c>
      <c r="Q2549" t="str">
        <f t="shared" si="236"/>
        <v>music</v>
      </c>
      <c r="R2549" t="str">
        <f t="shared" si="239"/>
        <v>classical music</v>
      </c>
      <c r="S2549" s="10">
        <f t="shared" si="237"/>
        <v>40973.773182870369</v>
      </c>
      <c r="T2549" s="10">
        <f t="shared" si="238"/>
        <v>41003.731516203705</v>
      </c>
    </row>
    <row r="2550" spans="1:20" ht="43.75" x14ac:dyDescent="0.4">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9">
        <f t="shared" si="234"/>
        <v>1.0185</v>
      </c>
      <c r="P2550">
        <f t="shared" si="235"/>
        <v>165.16216216216216</v>
      </c>
      <c r="Q2550" t="str">
        <f t="shared" si="236"/>
        <v>music</v>
      </c>
      <c r="R2550" t="str">
        <f t="shared" si="239"/>
        <v>classical music</v>
      </c>
      <c r="S2550" s="10">
        <f t="shared" si="237"/>
        <v>42618.625428240746</v>
      </c>
      <c r="T2550" s="10">
        <f t="shared" si="238"/>
        <v>42643.185416666667</v>
      </c>
    </row>
    <row r="2551" spans="1:20" ht="43.75" x14ac:dyDescent="0.4">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9">
        <f t="shared" si="234"/>
        <v>1.0280254777070064</v>
      </c>
      <c r="P2551">
        <f t="shared" si="235"/>
        <v>43.621621621621621</v>
      </c>
      <c r="Q2551" t="str">
        <f t="shared" si="236"/>
        <v>music</v>
      </c>
      <c r="R2551" t="str">
        <f t="shared" si="239"/>
        <v>classical music</v>
      </c>
      <c r="S2551" s="10">
        <f t="shared" si="237"/>
        <v>41390.757754629631</v>
      </c>
      <c r="T2551" s="10">
        <f t="shared" si="238"/>
        <v>41425.708333333336</v>
      </c>
    </row>
    <row r="2552" spans="1:20" ht="58.3" x14ac:dyDescent="0.4">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9">
        <f t="shared" si="234"/>
        <v>1.0084615384615385</v>
      </c>
      <c r="P2552">
        <f t="shared" si="235"/>
        <v>43.7</v>
      </c>
      <c r="Q2552" t="str">
        <f t="shared" si="236"/>
        <v>music</v>
      </c>
      <c r="R2552" t="str">
        <f t="shared" si="239"/>
        <v>classical music</v>
      </c>
      <c r="S2552" s="10">
        <f t="shared" si="237"/>
        <v>42228.634328703702</v>
      </c>
      <c r="T2552" s="10">
        <f t="shared" si="238"/>
        <v>42285.165972222225</v>
      </c>
    </row>
    <row r="2553" spans="1:20" ht="43.75" x14ac:dyDescent="0.4">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9">
        <f t="shared" si="234"/>
        <v>1.0273469387755103</v>
      </c>
      <c r="P2553">
        <f t="shared" si="235"/>
        <v>67.419642857142861</v>
      </c>
      <c r="Q2553" t="str">
        <f t="shared" si="236"/>
        <v>music</v>
      </c>
      <c r="R2553" t="str">
        <f t="shared" si="239"/>
        <v>classical music</v>
      </c>
      <c r="S2553" s="10">
        <f t="shared" si="237"/>
        <v>40961.252141203702</v>
      </c>
      <c r="T2553" s="10">
        <f t="shared" si="238"/>
        <v>40989.866666666669</v>
      </c>
    </row>
    <row r="2554" spans="1:20" ht="43.75" x14ac:dyDescent="0.4">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9">
        <f t="shared" si="234"/>
        <v>1.0649999999999999</v>
      </c>
      <c r="P2554">
        <f t="shared" si="235"/>
        <v>177.5</v>
      </c>
      <c r="Q2554" t="str">
        <f t="shared" si="236"/>
        <v>music</v>
      </c>
      <c r="R2554" t="str">
        <f t="shared" si="239"/>
        <v>classical music</v>
      </c>
      <c r="S2554" s="10">
        <f t="shared" si="237"/>
        <v>42769.809965277775</v>
      </c>
      <c r="T2554" s="10">
        <f t="shared" si="238"/>
        <v>42799.809965277775</v>
      </c>
    </row>
    <row r="2555" spans="1:20" ht="43.75" x14ac:dyDescent="0.4">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9">
        <f t="shared" si="234"/>
        <v>1.5553333333333332</v>
      </c>
      <c r="P2555">
        <f t="shared" si="235"/>
        <v>38.883333333333333</v>
      </c>
      <c r="Q2555" t="str">
        <f t="shared" si="236"/>
        <v>music</v>
      </c>
      <c r="R2555" t="str">
        <f t="shared" si="239"/>
        <v>classical music</v>
      </c>
      <c r="S2555" s="10">
        <f t="shared" si="237"/>
        <v>41113.199155092596</v>
      </c>
      <c r="T2555" s="10">
        <f t="shared" si="238"/>
        <v>41173.199155092596</v>
      </c>
    </row>
    <row r="2556" spans="1:20" ht="58.3" x14ac:dyDescent="0.4">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9">
        <f t="shared" si="234"/>
        <v>1.228</v>
      </c>
      <c r="P2556">
        <f t="shared" si="235"/>
        <v>54.985074626865675</v>
      </c>
      <c r="Q2556" t="str">
        <f t="shared" si="236"/>
        <v>music</v>
      </c>
      <c r="R2556" t="str">
        <f t="shared" si="239"/>
        <v>classical music</v>
      </c>
      <c r="S2556" s="10">
        <f t="shared" si="237"/>
        <v>42125.078275462962</v>
      </c>
      <c r="T2556" s="10">
        <f t="shared" si="238"/>
        <v>42156.165972222225</v>
      </c>
    </row>
    <row r="2557" spans="1:20" ht="58.3" x14ac:dyDescent="0.4">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9">
        <f t="shared" si="234"/>
        <v>1.0734999999999999</v>
      </c>
      <c r="P2557">
        <f t="shared" si="235"/>
        <v>61.342857142857142</v>
      </c>
      <c r="Q2557" t="str">
        <f t="shared" si="236"/>
        <v>music</v>
      </c>
      <c r="R2557" t="str">
        <f t="shared" si="239"/>
        <v>classical music</v>
      </c>
      <c r="S2557" s="10">
        <f t="shared" si="237"/>
        <v>41026.655011574076</v>
      </c>
      <c r="T2557" s="10">
        <f t="shared" si="238"/>
        <v>41057.655011574076</v>
      </c>
    </row>
    <row r="2558" spans="1:20" ht="43.75" x14ac:dyDescent="0.4">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9">
        <f t="shared" si="234"/>
        <v>1.0550335570469798</v>
      </c>
      <c r="P2558">
        <f t="shared" si="235"/>
        <v>23.117647058823529</v>
      </c>
      <c r="Q2558" t="str">
        <f t="shared" si="236"/>
        <v>music</v>
      </c>
      <c r="R2558" t="str">
        <f t="shared" si="239"/>
        <v>classical music</v>
      </c>
      <c r="S2558" s="10">
        <f t="shared" si="237"/>
        <v>41222.991400462961</v>
      </c>
      <c r="T2558" s="10">
        <f t="shared" si="238"/>
        <v>41267.991400462961</v>
      </c>
    </row>
    <row r="2559" spans="1:20" ht="29.15" x14ac:dyDescent="0.4">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9">
        <f t="shared" si="234"/>
        <v>1.1844444444444444</v>
      </c>
      <c r="P2559">
        <f t="shared" si="235"/>
        <v>29.611111111111111</v>
      </c>
      <c r="Q2559" t="str">
        <f t="shared" si="236"/>
        <v>music</v>
      </c>
      <c r="R2559" t="str">
        <f t="shared" si="239"/>
        <v>classical music</v>
      </c>
      <c r="S2559" s="10">
        <f t="shared" si="237"/>
        <v>41744.745208333334</v>
      </c>
      <c r="T2559" s="10">
        <f t="shared" si="238"/>
        <v>41774.745208333334</v>
      </c>
    </row>
    <row r="2560" spans="1:20" ht="43.75" x14ac:dyDescent="0.4">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9">
        <f t="shared" si="234"/>
        <v>1.0888</v>
      </c>
      <c r="P2560">
        <f t="shared" si="235"/>
        <v>75.611111111111114</v>
      </c>
      <c r="Q2560" t="str">
        <f t="shared" si="236"/>
        <v>music</v>
      </c>
      <c r="R2560" t="str">
        <f t="shared" si="239"/>
        <v>classical music</v>
      </c>
      <c r="S2560" s="10">
        <f t="shared" si="237"/>
        <v>42093.860023148154</v>
      </c>
      <c r="T2560" s="10">
        <f t="shared" si="238"/>
        <v>42125.582638888889</v>
      </c>
    </row>
    <row r="2561" spans="1:20" ht="43.75" x14ac:dyDescent="0.4">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9">
        <f t="shared" si="234"/>
        <v>1.1125</v>
      </c>
      <c r="P2561">
        <f t="shared" si="235"/>
        <v>35.6</v>
      </c>
      <c r="Q2561" t="str">
        <f t="shared" si="236"/>
        <v>music</v>
      </c>
      <c r="R2561" t="str">
        <f t="shared" si="239"/>
        <v>classical music</v>
      </c>
      <c r="S2561" s="10">
        <f t="shared" si="237"/>
        <v>40829.873657407406</v>
      </c>
      <c r="T2561" s="10">
        <f t="shared" si="238"/>
        <v>40862.817361111112</v>
      </c>
    </row>
    <row r="2562" spans="1:20" ht="43.75" x14ac:dyDescent="0.4">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9">
        <f t="shared" ref="O2562:O2625" si="240">E2562/D2562</f>
        <v>1.0009999999999999</v>
      </c>
      <c r="P2562">
        <f t="shared" ref="P2562:P2625" si="241">IFERROR(E2562/L2562,0)</f>
        <v>143</v>
      </c>
      <c r="Q2562" t="str">
        <f t="shared" ref="Q2562:Q2625" si="242">LEFT(N2562, FIND("/",N2562) - 1)</f>
        <v>music</v>
      </c>
      <c r="R2562" t="str">
        <f t="shared" si="239"/>
        <v>classical music</v>
      </c>
      <c r="S2562" s="10">
        <f t="shared" ref="S2562:S2625" si="243">(((J2562/60)/60)/24) + DATE(1970,1,1)</f>
        <v>42039.951087962967</v>
      </c>
      <c r="T2562" s="10">
        <f t="shared" ref="T2562:T2625" si="244">(((I2562/60)/60)/24) + DATE(1970,1,1)</f>
        <v>42069.951087962967</v>
      </c>
    </row>
    <row r="2563" spans="1:20" ht="43.75" x14ac:dyDescent="0.4">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9">
        <f t="shared" si="240"/>
        <v>0</v>
      </c>
      <c r="P2563">
        <f t="shared" si="241"/>
        <v>0</v>
      </c>
      <c r="Q2563" t="str">
        <f t="shared" si="242"/>
        <v>food</v>
      </c>
      <c r="R2563" t="str">
        <f t="shared" ref="R2563:R2626" si="245">RIGHT(N2563, LEN(N2563) - FIND("/",N2563))</f>
        <v>food trucks</v>
      </c>
      <c r="S2563" s="10">
        <f t="shared" si="243"/>
        <v>42260.528807870374</v>
      </c>
      <c r="T2563" s="10">
        <f t="shared" si="244"/>
        <v>42290.528807870374</v>
      </c>
    </row>
    <row r="2564" spans="1:20" ht="58.3" x14ac:dyDescent="0.4">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9">
        <f t="shared" si="240"/>
        <v>7.4999999999999997E-3</v>
      </c>
      <c r="P2564">
        <f t="shared" si="241"/>
        <v>25</v>
      </c>
      <c r="Q2564" t="str">
        <f t="shared" si="242"/>
        <v>food</v>
      </c>
      <c r="R2564" t="str">
        <f t="shared" si="245"/>
        <v>food trucks</v>
      </c>
      <c r="S2564" s="10">
        <f t="shared" si="243"/>
        <v>42594.524756944447</v>
      </c>
      <c r="T2564" s="10">
        <f t="shared" si="244"/>
        <v>42654.524756944447</v>
      </c>
    </row>
    <row r="2565" spans="1:20" ht="29.15" x14ac:dyDescent="0.4">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9">
        <f t="shared" si="240"/>
        <v>0</v>
      </c>
      <c r="P2565">
        <f t="shared" si="241"/>
        <v>0</v>
      </c>
      <c r="Q2565" t="str">
        <f t="shared" si="242"/>
        <v>food</v>
      </c>
      <c r="R2565" t="str">
        <f t="shared" si="245"/>
        <v>food trucks</v>
      </c>
      <c r="S2565" s="10">
        <f t="shared" si="243"/>
        <v>42155.139479166668</v>
      </c>
      <c r="T2565" s="10">
        <f t="shared" si="244"/>
        <v>42215.139479166668</v>
      </c>
    </row>
    <row r="2566" spans="1:20" ht="43.75" x14ac:dyDescent="0.4">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9">
        <f t="shared" si="240"/>
        <v>0</v>
      </c>
      <c r="P2566">
        <f t="shared" si="241"/>
        <v>0</v>
      </c>
      <c r="Q2566" t="str">
        <f t="shared" si="242"/>
        <v>food</v>
      </c>
      <c r="R2566" t="str">
        <f t="shared" si="245"/>
        <v>food trucks</v>
      </c>
      <c r="S2566" s="10">
        <f t="shared" si="243"/>
        <v>41822.040497685186</v>
      </c>
      <c r="T2566" s="10">
        <f t="shared" si="244"/>
        <v>41852.040497685186</v>
      </c>
    </row>
    <row r="2567" spans="1:20" ht="43.75" x14ac:dyDescent="0.4">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9">
        <f t="shared" si="240"/>
        <v>0.01</v>
      </c>
      <c r="P2567">
        <f t="shared" si="241"/>
        <v>100</v>
      </c>
      <c r="Q2567" t="str">
        <f t="shared" si="242"/>
        <v>food</v>
      </c>
      <c r="R2567" t="str">
        <f t="shared" si="245"/>
        <v>food trucks</v>
      </c>
      <c r="S2567" s="10">
        <f t="shared" si="243"/>
        <v>42440.650335648148</v>
      </c>
      <c r="T2567" s="10">
        <f t="shared" si="244"/>
        <v>42499.868055555555</v>
      </c>
    </row>
    <row r="2568" spans="1:20" ht="43.75" x14ac:dyDescent="0.4">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9">
        <f t="shared" si="240"/>
        <v>0</v>
      </c>
      <c r="P2568">
        <f t="shared" si="241"/>
        <v>0</v>
      </c>
      <c r="Q2568" t="str">
        <f t="shared" si="242"/>
        <v>food</v>
      </c>
      <c r="R2568" t="str">
        <f t="shared" si="245"/>
        <v>food trucks</v>
      </c>
      <c r="S2568" s="10">
        <f t="shared" si="243"/>
        <v>41842.980879629627</v>
      </c>
      <c r="T2568" s="10">
        <f t="shared" si="244"/>
        <v>41872.980879629627</v>
      </c>
    </row>
    <row r="2569" spans="1:20" ht="43.75" x14ac:dyDescent="0.4">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9">
        <f t="shared" si="240"/>
        <v>2.6666666666666666E-3</v>
      </c>
      <c r="P2569">
        <f t="shared" si="241"/>
        <v>60</v>
      </c>
      <c r="Q2569" t="str">
        <f t="shared" si="242"/>
        <v>food</v>
      </c>
      <c r="R2569" t="str">
        <f t="shared" si="245"/>
        <v>food trucks</v>
      </c>
      <c r="S2569" s="10">
        <f t="shared" si="243"/>
        <v>42087.878912037035</v>
      </c>
      <c r="T2569" s="10">
        <f t="shared" si="244"/>
        <v>42117.878912037035</v>
      </c>
    </row>
    <row r="2570" spans="1:20" ht="43.75" x14ac:dyDescent="0.4">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9">
        <f t="shared" si="240"/>
        <v>5.0000000000000001E-3</v>
      </c>
      <c r="P2570">
        <f t="shared" si="241"/>
        <v>50</v>
      </c>
      <c r="Q2570" t="str">
        <f t="shared" si="242"/>
        <v>food</v>
      </c>
      <c r="R2570" t="str">
        <f t="shared" si="245"/>
        <v>food trucks</v>
      </c>
      <c r="S2570" s="10">
        <f t="shared" si="243"/>
        <v>42584.666597222225</v>
      </c>
      <c r="T2570" s="10">
        <f t="shared" si="244"/>
        <v>42614.666597222225</v>
      </c>
    </row>
    <row r="2571" spans="1:20" ht="43.75" x14ac:dyDescent="0.4">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9">
        <f t="shared" si="240"/>
        <v>2.2307692307692306E-2</v>
      </c>
      <c r="P2571">
        <f t="shared" si="241"/>
        <v>72.5</v>
      </c>
      <c r="Q2571" t="str">
        <f t="shared" si="242"/>
        <v>food</v>
      </c>
      <c r="R2571" t="str">
        <f t="shared" si="245"/>
        <v>food trucks</v>
      </c>
      <c r="S2571" s="10">
        <f t="shared" si="243"/>
        <v>42234.105462962965</v>
      </c>
      <c r="T2571" s="10">
        <f t="shared" si="244"/>
        <v>42264.105462962965</v>
      </c>
    </row>
    <row r="2572" spans="1:20" ht="43.75" x14ac:dyDescent="0.4">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9">
        <f t="shared" si="240"/>
        <v>8.4285714285714294E-3</v>
      </c>
      <c r="P2572">
        <f t="shared" si="241"/>
        <v>29.5</v>
      </c>
      <c r="Q2572" t="str">
        <f t="shared" si="242"/>
        <v>food</v>
      </c>
      <c r="R2572" t="str">
        <f t="shared" si="245"/>
        <v>food trucks</v>
      </c>
      <c r="S2572" s="10">
        <f t="shared" si="243"/>
        <v>42744.903182870374</v>
      </c>
      <c r="T2572" s="10">
        <f t="shared" si="244"/>
        <v>42774.903182870374</v>
      </c>
    </row>
    <row r="2573" spans="1:20" ht="43.75" x14ac:dyDescent="0.4">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9">
        <f t="shared" si="240"/>
        <v>2.5000000000000001E-3</v>
      </c>
      <c r="P2573">
        <f t="shared" si="241"/>
        <v>62.5</v>
      </c>
      <c r="Q2573" t="str">
        <f t="shared" si="242"/>
        <v>food</v>
      </c>
      <c r="R2573" t="str">
        <f t="shared" si="245"/>
        <v>food trucks</v>
      </c>
      <c r="S2573" s="10">
        <f t="shared" si="243"/>
        <v>42449.341678240744</v>
      </c>
      <c r="T2573" s="10">
        <f t="shared" si="244"/>
        <v>42509.341678240744</v>
      </c>
    </row>
    <row r="2574" spans="1:20" ht="43.75" x14ac:dyDescent="0.4">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9">
        <f t="shared" si="240"/>
        <v>0</v>
      </c>
      <c r="P2574">
        <f t="shared" si="241"/>
        <v>0</v>
      </c>
      <c r="Q2574" t="str">
        <f t="shared" si="242"/>
        <v>food</v>
      </c>
      <c r="R2574" t="str">
        <f t="shared" si="245"/>
        <v>food trucks</v>
      </c>
      <c r="S2574" s="10">
        <f t="shared" si="243"/>
        <v>42077.119409722218</v>
      </c>
      <c r="T2574" s="10">
        <f t="shared" si="244"/>
        <v>42107.119409722218</v>
      </c>
    </row>
    <row r="2575" spans="1:20" ht="58.3" x14ac:dyDescent="0.4">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9">
        <f t="shared" si="240"/>
        <v>0</v>
      </c>
      <c r="P2575">
        <f t="shared" si="241"/>
        <v>0</v>
      </c>
      <c r="Q2575" t="str">
        <f t="shared" si="242"/>
        <v>food</v>
      </c>
      <c r="R2575" t="str">
        <f t="shared" si="245"/>
        <v>food trucks</v>
      </c>
      <c r="S2575" s="10">
        <f t="shared" si="243"/>
        <v>41829.592002314814</v>
      </c>
      <c r="T2575" s="10">
        <f t="shared" si="244"/>
        <v>41874.592002314814</v>
      </c>
    </row>
    <row r="2576" spans="1:20" ht="43.75" x14ac:dyDescent="0.4">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9">
        <f t="shared" si="240"/>
        <v>0</v>
      </c>
      <c r="P2576">
        <f t="shared" si="241"/>
        <v>0</v>
      </c>
      <c r="Q2576" t="str">
        <f t="shared" si="242"/>
        <v>food</v>
      </c>
      <c r="R2576" t="str">
        <f t="shared" si="245"/>
        <v>food trucks</v>
      </c>
      <c r="S2576" s="10">
        <f t="shared" si="243"/>
        <v>42487.825752314813</v>
      </c>
      <c r="T2576" s="10">
        <f t="shared" si="244"/>
        <v>42508.825752314813</v>
      </c>
    </row>
    <row r="2577" spans="1:20" ht="43.75" x14ac:dyDescent="0.4">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9">
        <f t="shared" si="240"/>
        <v>0</v>
      </c>
      <c r="P2577">
        <f t="shared" si="241"/>
        <v>0</v>
      </c>
      <c r="Q2577" t="str">
        <f t="shared" si="242"/>
        <v>food</v>
      </c>
      <c r="R2577" t="str">
        <f t="shared" si="245"/>
        <v>food trucks</v>
      </c>
      <c r="S2577" s="10">
        <f t="shared" si="243"/>
        <v>41986.108726851846</v>
      </c>
      <c r="T2577" s="10">
        <f t="shared" si="244"/>
        <v>42016.108726851846</v>
      </c>
    </row>
    <row r="2578" spans="1:20" ht="29.15" x14ac:dyDescent="0.4">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9">
        <f t="shared" si="240"/>
        <v>0</v>
      </c>
      <c r="P2578">
        <f t="shared" si="241"/>
        <v>0</v>
      </c>
      <c r="Q2578" t="str">
        <f t="shared" si="242"/>
        <v>food</v>
      </c>
      <c r="R2578" t="str">
        <f t="shared" si="245"/>
        <v>food trucks</v>
      </c>
      <c r="S2578" s="10">
        <f t="shared" si="243"/>
        <v>42060.00980324074</v>
      </c>
      <c r="T2578" s="10">
        <f t="shared" si="244"/>
        <v>42104.968136574069</v>
      </c>
    </row>
    <row r="2579" spans="1:20" ht="43.75" x14ac:dyDescent="0.4">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9">
        <f t="shared" si="240"/>
        <v>0</v>
      </c>
      <c r="P2579">
        <f t="shared" si="241"/>
        <v>0</v>
      </c>
      <c r="Q2579" t="str">
        <f t="shared" si="242"/>
        <v>food</v>
      </c>
      <c r="R2579" t="str">
        <f t="shared" si="245"/>
        <v>food trucks</v>
      </c>
      <c r="S2579" s="10">
        <f t="shared" si="243"/>
        <v>41830.820567129631</v>
      </c>
      <c r="T2579" s="10">
        <f t="shared" si="244"/>
        <v>41855.820567129631</v>
      </c>
    </row>
    <row r="2580" spans="1:20" ht="58.3" x14ac:dyDescent="0.4">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9">
        <f t="shared" si="240"/>
        <v>0</v>
      </c>
      <c r="P2580">
        <f t="shared" si="241"/>
        <v>0</v>
      </c>
      <c r="Q2580" t="str">
        <f t="shared" si="242"/>
        <v>food</v>
      </c>
      <c r="R2580" t="str">
        <f t="shared" si="245"/>
        <v>food trucks</v>
      </c>
      <c r="S2580" s="10">
        <f t="shared" si="243"/>
        <v>42238.022905092599</v>
      </c>
      <c r="T2580" s="10">
        <f t="shared" si="244"/>
        <v>42286.708333333328</v>
      </c>
    </row>
    <row r="2581" spans="1:20" ht="43.75" x14ac:dyDescent="0.4">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9">
        <f t="shared" si="240"/>
        <v>1.3849999999999999E-3</v>
      </c>
      <c r="P2581">
        <f t="shared" si="241"/>
        <v>23.083333333333332</v>
      </c>
      <c r="Q2581" t="str">
        <f t="shared" si="242"/>
        <v>food</v>
      </c>
      <c r="R2581" t="str">
        <f t="shared" si="245"/>
        <v>food trucks</v>
      </c>
      <c r="S2581" s="10">
        <f t="shared" si="243"/>
        <v>41837.829895833333</v>
      </c>
      <c r="T2581" s="10">
        <f t="shared" si="244"/>
        <v>41897.829895833333</v>
      </c>
    </row>
    <row r="2582" spans="1:20" ht="43.75" x14ac:dyDescent="0.4">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9">
        <f t="shared" si="240"/>
        <v>6.0000000000000001E-3</v>
      </c>
      <c r="P2582">
        <f t="shared" si="241"/>
        <v>25.5</v>
      </c>
      <c r="Q2582" t="str">
        <f t="shared" si="242"/>
        <v>food</v>
      </c>
      <c r="R2582" t="str">
        <f t="shared" si="245"/>
        <v>food trucks</v>
      </c>
      <c r="S2582" s="10">
        <f t="shared" si="243"/>
        <v>42110.326423611114</v>
      </c>
      <c r="T2582" s="10">
        <f t="shared" si="244"/>
        <v>42140.125</v>
      </c>
    </row>
    <row r="2583" spans="1:20" ht="43.75" x14ac:dyDescent="0.4">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9">
        <f t="shared" si="240"/>
        <v>0.106</v>
      </c>
      <c r="P2583">
        <f t="shared" si="241"/>
        <v>48.18181818181818</v>
      </c>
      <c r="Q2583" t="str">
        <f t="shared" si="242"/>
        <v>food</v>
      </c>
      <c r="R2583" t="str">
        <f t="shared" si="245"/>
        <v>food trucks</v>
      </c>
      <c r="S2583" s="10">
        <f t="shared" si="243"/>
        <v>42294.628449074073</v>
      </c>
      <c r="T2583" s="10">
        <f t="shared" si="244"/>
        <v>42324.670115740737</v>
      </c>
    </row>
    <row r="2584" spans="1:20" ht="29.15" x14ac:dyDescent="0.4">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9">
        <f t="shared" si="240"/>
        <v>1.1111111111111112E-5</v>
      </c>
      <c r="P2584">
        <f t="shared" si="241"/>
        <v>1</v>
      </c>
      <c r="Q2584" t="str">
        <f t="shared" si="242"/>
        <v>food</v>
      </c>
      <c r="R2584" t="str">
        <f t="shared" si="245"/>
        <v>food trucks</v>
      </c>
      <c r="S2584" s="10">
        <f t="shared" si="243"/>
        <v>42642.988819444443</v>
      </c>
      <c r="T2584" s="10">
        <f t="shared" si="244"/>
        <v>42672.988819444443</v>
      </c>
    </row>
    <row r="2585" spans="1:20" ht="43.75" x14ac:dyDescent="0.4">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9">
        <f t="shared" si="240"/>
        <v>5.0000000000000001E-3</v>
      </c>
      <c r="P2585">
        <f t="shared" si="241"/>
        <v>1</v>
      </c>
      <c r="Q2585" t="str">
        <f t="shared" si="242"/>
        <v>food</v>
      </c>
      <c r="R2585" t="str">
        <f t="shared" si="245"/>
        <v>food trucks</v>
      </c>
      <c r="S2585" s="10">
        <f t="shared" si="243"/>
        <v>42019.76944444445</v>
      </c>
      <c r="T2585" s="10">
        <f t="shared" si="244"/>
        <v>42079.727777777778</v>
      </c>
    </row>
    <row r="2586" spans="1:20" ht="29.15" x14ac:dyDescent="0.4">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9">
        <f t="shared" si="240"/>
        <v>0</v>
      </c>
      <c r="P2586">
        <f t="shared" si="241"/>
        <v>0</v>
      </c>
      <c r="Q2586" t="str">
        <f t="shared" si="242"/>
        <v>food</v>
      </c>
      <c r="R2586" t="str">
        <f t="shared" si="245"/>
        <v>food trucks</v>
      </c>
      <c r="S2586" s="10">
        <f t="shared" si="243"/>
        <v>42140.173252314817</v>
      </c>
      <c r="T2586" s="10">
        <f t="shared" si="244"/>
        <v>42170.173252314817</v>
      </c>
    </row>
    <row r="2587" spans="1:20" ht="43.75" x14ac:dyDescent="0.4">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9">
        <f t="shared" si="240"/>
        <v>1.6666666666666668E-3</v>
      </c>
      <c r="P2587">
        <f t="shared" si="241"/>
        <v>50</v>
      </c>
      <c r="Q2587" t="str">
        <f t="shared" si="242"/>
        <v>food</v>
      </c>
      <c r="R2587" t="str">
        <f t="shared" si="245"/>
        <v>food trucks</v>
      </c>
      <c r="S2587" s="10">
        <f t="shared" si="243"/>
        <v>41795.963333333333</v>
      </c>
      <c r="T2587" s="10">
        <f t="shared" si="244"/>
        <v>41825.963333333333</v>
      </c>
    </row>
    <row r="2588" spans="1:20" ht="29.15" x14ac:dyDescent="0.4">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9">
        <f t="shared" si="240"/>
        <v>1.6666666666666668E-3</v>
      </c>
      <c r="P2588">
        <f t="shared" si="241"/>
        <v>5</v>
      </c>
      <c r="Q2588" t="str">
        <f t="shared" si="242"/>
        <v>food</v>
      </c>
      <c r="R2588" t="str">
        <f t="shared" si="245"/>
        <v>food trucks</v>
      </c>
      <c r="S2588" s="10">
        <f t="shared" si="243"/>
        <v>42333.330277777779</v>
      </c>
      <c r="T2588" s="10">
        <f t="shared" si="244"/>
        <v>42363.330277777779</v>
      </c>
    </row>
    <row r="2589" spans="1:20" ht="43.75" x14ac:dyDescent="0.4">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9">
        <f t="shared" si="240"/>
        <v>2.4340000000000001E-2</v>
      </c>
      <c r="P2589">
        <f t="shared" si="241"/>
        <v>202.83333333333334</v>
      </c>
      <c r="Q2589" t="str">
        <f t="shared" si="242"/>
        <v>food</v>
      </c>
      <c r="R2589" t="str">
        <f t="shared" si="245"/>
        <v>food trucks</v>
      </c>
      <c r="S2589" s="10">
        <f t="shared" si="243"/>
        <v>42338.675381944442</v>
      </c>
      <c r="T2589" s="10">
        <f t="shared" si="244"/>
        <v>42368.675381944442</v>
      </c>
    </row>
    <row r="2590" spans="1:20" ht="58.3" x14ac:dyDescent="0.4">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9">
        <f t="shared" si="240"/>
        <v>3.8833333333333331E-2</v>
      </c>
      <c r="P2590">
        <f t="shared" si="241"/>
        <v>29.125</v>
      </c>
      <c r="Q2590" t="str">
        <f t="shared" si="242"/>
        <v>food</v>
      </c>
      <c r="R2590" t="str">
        <f t="shared" si="245"/>
        <v>food trucks</v>
      </c>
      <c r="S2590" s="10">
        <f t="shared" si="243"/>
        <v>42042.676226851851</v>
      </c>
      <c r="T2590" s="10">
        <f t="shared" si="244"/>
        <v>42094.551388888889</v>
      </c>
    </row>
    <row r="2591" spans="1:20" ht="43.75" x14ac:dyDescent="0.4">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9">
        <f t="shared" si="240"/>
        <v>1E-4</v>
      </c>
      <c r="P2591">
        <f t="shared" si="241"/>
        <v>5</v>
      </c>
      <c r="Q2591" t="str">
        <f t="shared" si="242"/>
        <v>food</v>
      </c>
      <c r="R2591" t="str">
        <f t="shared" si="245"/>
        <v>food trucks</v>
      </c>
      <c r="S2591" s="10">
        <f t="shared" si="243"/>
        <v>42422.536192129628</v>
      </c>
      <c r="T2591" s="10">
        <f t="shared" si="244"/>
        <v>42452.494525462964</v>
      </c>
    </row>
    <row r="2592" spans="1:20" ht="43.75" x14ac:dyDescent="0.4">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9">
        <f t="shared" si="240"/>
        <v>0</v>
      </c>
      <c r="P2592">
        <f t="shared" si="241"/>
        <v>0</v>
      </c>
      <c r="Q2592" t="str">
        <f t="shared" si="242"/>
        <v>food</v>
      </c>
      <c r="R2592" t="str">
        <f t="shared" si="245"/>
        <v>food trucks</v>
      </c>
      <c r="S2592" s="10">
        <f t="shared" si="243"/>
        <v>42388.589085648149</v>
      </c>
      <c r="T2592" s="10">
        <f t="shared" si="244"/>
        <v>42395.589085648149</v>
      </c>
    </row>
    <row r="2593" spans="1:20" ht="43.75" x14ac:dyDescent="0.4">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9">
        <f t="shared" si="240"/>
        <v>1.7333333333333333E-2</v>
      </c>
      <c r="P2593">
        <f t="shared" si="241"/>
        <v>13</v>
      </c>
      <c r="Q2593" t="str">
        <f t="shared" si="242"/>
        <v>food</v>
      </c>
      <c r="R2593" t="str">
        <f t="shared" si="245"/>
        <v>food trucks</v>
      </c>
      <c r="S2593" s="10">
        <f t="shared" si="243"/>
        <v>42382.906527777777</v>
      </c>
      <c r="T2593" s="10">
        <f t="shared" si="244"/>
        <v>42442.864861111113</v>
      </c>
    </row>
    <row r="2594" spans="1:20" ht="58.3" x14ac:dyDescent="0.4">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9">
        <f t="shared" si="240"/>
        <v>1.6666666666666668E-3</v>
      </c>
      <c r="P2594">
        <f t="shared" si="241"/>
        <v>50</v>
      </c>
      <c r="Q2594" t="str">
        <f t="shared" si="242"/>
        <v>food</v>
      </c>
      <c r="R2594" t="str">
        <f t="shared" si="245"/>
        <v>food trucks</v>
      </c>
      <c r="S2594" s="10">
        <f t="shared" si="243"/>
        <v>41887.801168981481</v>
      </c>
      <c r="T2594" s="10">
        <f t="shared" si="244"/>
        <v>41917.801168981481</v>
      </c>
    </row>
    <row r="2595" spans="1:20" ht="43.75" x14ac:dyDescent="0.4">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9">
        <f t="shared" si="240"/>
        <v>0</v>
      </c>
      <c r="P2595">
        <f t="shared" si="241"/>
        <v>0</v>
      </c>
      <c r="Q2595" t="str">
        <f t="shared" si="242"/>
        <v>food</v>
      </c>
      <c r="R2595" t="str">
        <f t="shared" si="245"/>
        <v>food trucks</v>
      </c>
      <c r="S2595" s="10">
        <f t="shared" si="243"/>
        <v>42089.84520833334</v>
      </c>
      <c r="T2595" s="10">
        <f t="shared" si="244"/>
        <v>42119.84520833334</v>
      </c>
    </row>
    <row r="2596" spans="1:20" ht="43.75" x14ac:dyDescent="0.4">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9">
        <f t="shared" si="240"/>
        <v>1.2500000000000001E-5</v>
      </c>
      <c r="P2596">
        <f t="shared" si="241"/>
        <v>1</v>
      </c>
      <c r="Q2596" t="str">
        <f t="shared" si="242"/>
        <v>food</v>
      </c>
      <c r="R2596" t="str">
        <f t="shared" si="245"/>
        <v>food trucks</v>
      </c>
      <c r="S2596" s="10">
        <f t="shared" si="243"/>
        <v>41828.967916666668</v>
      </c>
      <c r="T2596" s="10">
        <f t="shared" si="244"/>
        <v>41858.967916666668</v>
      </c>
    </row>
    <row r="2597" spans="1:20" ht="29.15" x14ac:dyDescent="0.4">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9">
        <f t="shared" si="240"/>
        <v>0.12166666666666667</v>
      </c>
      <c r="P2597">
        <f t="shared" si="241"/>
        <v>96.05263157894737</v>
      </c>
      <c r="Q2597" t="str">
        <f t="shared" si="242"/>
        <v>food</v>
      </c>
      <c r="R2597" t="str">
        <f t="shared" si="245"/>
        <v>food trucks</v>
      </c>
      <c r="S2597" s="10">
        <f t="shared" si="243"/>
        <v>42760.244212962964</v>
      </c>
      <c r="T2597" s="10">
        <f t="shared" si="244"/>
        <v>42790.244212962964</v>
      </c>
    </row>
    <row r="2598" spans="1:20" ht="43.75" x14ac:dyDescent="0.4">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9">
        <f t="shared" si="240"/>
        <v>0.23588571428571428</v>
      </c>
      <c r="P2598">
        <f t="shared" si="241"/>
        <v>305.77777777777777</v>
      </c>
      <c r="Q2598" t="str">
        <f t="shared" si="242"/>
        <v>food</v>
      </c>
      <c r="R2598" t="str">
        <f t="shared" si="245"/>
        <v>food trucks</v>
      </c>
      <c r="S2598" s="10">
        <f t="shared" si="243"/>
        <v>41828.664456018516</v>
      </c>
      <c r="T2598" s="10">
        <f t="shared" si="244"/>
        <v>41858.664456018516</v>
      </c>
    </row>
    <row r="2599" spans="1:20" ht="43.75" x14ac:dyDescent="0.4">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9">
        <f t="shared" si="240"/>
        <v>5.6666666666666664E-2</v>
      </c>
      <c r="P2599">
        <f t="shared" si="241"/>
        <v>12.142857142857142</v>
      </c>
      <c r="Q2599" t="str">
        <f t="shared" si="242"/>
        <v>food</v>
      </c>
      <c r="R2599" t="str">
        <f t="shared" si="245"/>
        <v>food trucks</v>
      </c>
      <c r="S2599" s="10">
        <f t="shared" si="243"/>
        <v>42510.341631944444</v>
      </c>
      <c r="T2599" s="10">
        <f t="shared" si="244"/>
        <v>42540.341631944444</v>
      </c>
    </row>
    <row r="2600" spans="1:20" ht="43.75" x14ac:dyDescent="0.4">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9">
        <f t="shared" si="240"/>
        <v>0.39</v>
      </c>
      <c r="P2600">
        <f t="shared" si="241"/>
        <v>83.571428571428569</v>
      </c>
      <c r="Q2600" t="str">
        <f t="shared" si="242"/>
        <v>food</v>
      </c>
      <c r="R2600" t="str">
        <f t="shared" si="245"/>
        <v>food trucks</v>
      </c>
      <c r="S2600" s="10">
        <f t="shared" si="243"/>
        <v>42240.840289351851</v>
      </c>
      <c r="T2600" s="10">
        <f t="shared" si="244"/>
        <v>42270.840289351851</v>
      </c>
    </row>
    <row r="2601" spans="1:20" ht="29.15" x14ac:dyDescent="0.4">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9">
        <f t="shared" si="240"/>
        <v>9.9546510341776348E-3</v>
      </c>
      <c r="P2601">
        <f t="shared" si="241"/>
        <v>18</v>
      </c>
      <c r="Q2601" t="str">
        <f t="shared" si="242"/>
        <v>food</v>
      </c>
      <c r="R2601" t="str">
        <f t="shared" si="245"/>
        <v>food trucks</v>
      </c>
      <c r="S2601" s="10">
        <f t="shared" si="243"/>
        <v>41809.754016203704</v>
      </c>
      <c r="T2601" s="10">
        <f t="shared" si="244"/>
        <v>41854.754016203704</v>
      </c>
    </row>
    <row r="2602" spans="1:20" ht="43.75" x14ac:dyDescent="0.4">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9">
        <f t="shared" si="240"/>
        <v>6.9320000000000007E-2</v>
      </c>
      <c r="P2602">
        <f t="shared" si="241"/>
        <v>115.53333333333333</v>
      </c>
      <c r="Q2602" t="str">
        <f t="shared" si="242"/>
        <v>food</v>
      </c>
      <c r="R2602" t="str">
        <f t="shared" si="245"/>
        <v>food trucks</v>
      </c>
      <c r="S2602" s="10">
        <f t="shared" si="243"/>
        <v>42394.900462962964</v>
      </c>
      <c r="T2602" s="10">
        <f t="shared" si="244"/>
        <v>42454.858796296292</v>
      </c>
    </row>
    <row r="2603" spans="1:20" ht="58.3" x14ac:dyDescent="0.4">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9">
        <f t="shared" si="240"/>
        <v>6.6139999999999999</v>
      </c>
      <c r="P2603">
        <f t="shared" si="241"/>
        <v>21.900662251655628</v>
      </c>
      <c r="Q2603" t="str">
        <f t="shared" si="242"/>
        <v>technology</v>
      </c>
      <c r="R2603" t="str">
        <f t="shared" si="245"/>
        <v>space exploration</v>
      </c>
      <c r="S2603" s="10">
        <f t="shared" si="243"/>
        <v>41150.902187499996</v>
      </c>
      <c r="T2603" s="10">
        <f t="shared" si="244"/>
        <v>41165.165972222225</v>
      </c>
    </row>
    <row r="2604" spans="1:20" ht="43.75" x14ac:dyDescent="0.4">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9">
        <f t="shared" si="240"/>
        <v>3.2609166666666667</v>
      </c>
      <c r="P2604">
        <f t="shared" si="241"/>
        <v>80.022494887525568</v>
      </c>
      <c r="Q2604" t="str">
        <f t="shared" si="242"/>
        <v>technology</v>
      </c>
      <c r="R2604" t="str">
        <f t="shared" si="245"/>
        <v>space exploration</v>
      </c>
      <c r="S2604" s="10">
        <f t="shared" si="243"/>
        <v>41915.747314814813</v>
      </c>
      <c r="T2604" s="10">
        <f t="shared" si="244"/>
        <v>41955.888888888891</v>
      </c>
    </row>
    <row r="2605" spans="1:20" ht="29.15" x14ac:dyDescent="0.4">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9">
        <f t="shared" si="240"/>
        <v>1.0148571428571429</v>
      </c>
      <c r="P2605">
        <f t="shared" si="241"/>
        <v>35.520000000000003</v>
      </c>
      <c r="Q2605" t="str">
        <f t="shared" si="242"/>
        <v>technology</v>
      </c>
      <c r="R2605" t="str">
        <f t="shared" si="245"/>
        <v>space exploration</v>
      </c>
      <c r="S2605" s="10">
        <f t="shared" si="243"/>
        <v>41617.912662037037</v>
      </c>
      <c r="T2605" s="10">
        <f t="shared" si="244"/>
        <v>41631.912662037037</v>
      </c>
    </row>
    <row r="2606" spans="1:20" ht="43.75" x14ac:dyDescent="0.4">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9">
        <f t="shared" si="240"/>
        <v>1.0421799999999999</v>
      </c>
      <c r="P2606">
        <f t="shared" si="241"/>
        <v>64.933333333333323</v>
      </c>
      <c r="Q2606" t="str">
        <f t="shared" si="242"/>
        <v>technology</v>
      </c>
      <c r="R2606" t="str">
        <f t="shared" si="245"/>
        <v>space exploration</v>
      </c>
      <c r="S2606" s="10">
        <f t="shared" si="243"/>
        <v>40998.051192129627</v>
      </c>
      <c r="T2606" s="10">
        <f t="shared" si="244"/>
        <v>41028.051192129627</v>
      </c>
    </row>
    <row r="2607" spans="1:20" ht="43.75" x14ac:dyDescent="0.4">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9">
        <f t="shared" si="240"/>
        <v>1.0742157000000001</v>
      </c>
      <c r="P2607">
        <f t="shared" si="241"/>
        <v>60.965703745743475</v>
      </c>
      <c r="Q2607" t="str">
        <f t="shared" si="242"/>
        <v>technology</v>
      </c>
      <c r="R2607" t="str">
        <f t="shared" si="245"/>
        <v>space exploration</v>
      </c>
      <c r="S2607" s="10">
        <f t="shared" si="243"/>
        <v>42508.541550925926</v>
      </c>
      <c r="T2607" s="10">
        <f t="shared" si="244"/>
        <v>42538.541550925926</v>
      </c>
    </row>
    <row r="2608" spans="1:20" ht="58.3" x14ac:dyDescent="0.4">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9">
        <f t="shared" si="240"/>
        <v>1.1005454545454545</v>
      </c>
      <c r="P2608">
        <f t="shared" si="241"/>
        <v>31.444155844155844</v>
      </c>
      <c r="Q2608" t="str">
        <f t="shared" si="242"/>
        <v>technology</v>
      </c>
      <c r="R2608" t="str">
        <f t="shared" si="245"/>
        <v>space exploration</v>
      </c>
      <c r="S2608" s="10">
        <f t="shared" si="243"/>
        <v>41726.712754629632</v>
      </c>
      <c r="T2608" s="10">
        <f t="shared" si="244"/>
        <v>41758.712754629632</v>
      </c>
    </row>
    <row r="2609" spans="1:20" ht="43.75" x14ac:dyDescent="0.4">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9">
        <f t="shared" si="240"/>
        <v>4.077</v>
      </c>
      <c r="P2609">
        <f t="shared" si="241"/>
        <v>81.949748743718587</v>
      </c>
      <c r="Q2609" t="str">
        <f t="shared" si="242"/>
        <v>technology</v>
      </c>
      <c r="R2609" t="str">
        <f t="shared" si="245"/>
        <v>space exploration</v>
      </c>
      <c r="S2609" s="10">
        <f t="shared" si="243"/>
        <v>42184.874675925923</v>
      </c>
      <c r="T2609" s="10">
        <f t="shared" si="244"/>
        <v>42228.083333333328</v>
      </c>
    </row>
    <row r="2610" spans="1:20" ht="43.75" x14ac:dyDescent="0.4">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9">
        <f t="shared" si="240"/>
        <v>2.2392500000000002</v>
      </c>
      <c r="P2610">
        <f t="shared" si="241"/>
        <v>58.92763157894737</v>
      </c>
      <c r="Q2610" t="str">
        <f t="shared" si="242"/>
        <v>technology</v>
      </c>
      <c r="R2610" t="str">
        <f t="shared" si="245"/>
        <v>space exploration</v>
      </c>
      <c r="S2610" s="10">
        <f t="shared" si="243"/>
        <v>42767.801712962959</v>
      </c>
      <c r="T2610" s="10">
        <f t="shared" si="244"/>
        <v>42809</v>
      </c>
    </row>
    <row r="2611" spans="1:20" ht="58.3" x14ac:dyDescent="0.4">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9">
        <f t="shared" si="240"/>
        <v>3.038011142857143</v>
      </c>
      <c r="P2611">
        <f t="shared" si="241"/>
        <v>157.29347633136095</v>
      </c>
      <c r="Q2611" t="str">
        <f t="shared" si="242"/>
        <v>technology</v>
      </c>
      <c r="R2611" t="str">
        <f t="shared" si="245"/>
        <v>space exploration</v>
      </c>
      <c r="S2611" s="10">
        <f t="shared" si="243"/>
        <v>41075.237858796296</v>
      </c>
      <c r="T2611" s="10">
        <f t="shared" si="244"/>
        <v>41105.237858796296</v>
      </c>
    </row>
    <row r="2612" spans="1:20" ht="43.75" x14ac:dyDescent="0.4">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9">
        <f t="shared" si="240"/>
        <v>1.4132510432681749</v>
      </c>
      <c r="P2612">
        <f t="shared" si="241"/>
        <v>55.758509532062391</v>
      </c>
      <c r="Q2612" t="str">
        <f t="shared" si="242"/>
        <v>technology</v>
      </c>
      <c r="R2612" t="str">
        <f t="shared" si="245"/>
        <v>space exploration</v>
      </c>
      <c r="S2612" s="10">
        <f t="shared" si="243"/>
        <v>42564.881076388891</v>
      </c>
      <c r="T2612" s="10">
        <f t="shared" si="244"/>
        <v>42604.290972222225</v>
      </c>
    </row>
    <row r="2613" spans="1:20" ht="58.3" x14ac:dyDescent="0.4">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9">
        <f t="shared" si="240"/>
        <v>27.906363636363636</v>
      </c>
      <c r="P2613">
        <f t="shared" si="241"/>
        <v>83.802893802893806</v>
      </c>
      <c r="Q2613" t="str">
        <f t="shared" si="242"/>
        <v>technology</v>
      </c>
      <c r="R2613" t="str">
        <f t="shared" si="245"/>
        <v>space exploration</v>
      </c>
      <c r="S2613" s="10">
        <f t="shared" si="243"/>
        <v>42704.335810185185</v>
      </c>
      <c r="T2613" s="10">
        <f t="shared" si="244"/>
        <v>42737.957638888889</v>
      </c>
    </row>
    <row r="2614" spans="1:20" ht="43.75" x14ac:dyDescent="0.4">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9">
        <f t="shared" si="240"/>
        <v>1.7176130000000001</v>
      </c>
      <c r="P2614">
        <f t="shared" si="241"/>
        <v>58.422210884353746</v>
      </c>
      <c r="Q2614" t="str">
        <f t="shared" si="242"/>
        <v>technology</v>
      </c>
      <c r="R2614" t="str">
        <f t="shared" si="245"/>
        <v>space exploration</v>
      </c>
      <c r="S2614" s="10">
        <f t="shared" si="243"/>
        <v>41982.143171296295</v>
      </c>
      <c r="T2614" s="10">
        <f t="shared" si="244"/>
        <v>42013.143171296295</v>
      </c>
    </row>
    <row r="2615" spans="1:20" ht="43.75" x14ac:dyDescent="0.4">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9">
        <f t="shared" si="240"/>
        <v>1.0101333333333333</v>
      </c>
      <c r="P2615">
        <f t="shared" si="241"/>
        <v>270.57142857142856</v>
      </c>
      <c r="Q2615" t="str">
        <f t="shared" si="242"/>
        <v>technology</v>
      </c>
      <c r="R2615" t="str">
        <f t="shared" si="245"/>
        <v>space exploration</v>
      </c>
      <c r="S2615" s="10">
        <f t="shared" si="243"/>
        <v>41143.81821759259</v>
      </c>
      <c r="T2615" s="10">
        <f t="shared" si="244"/>
        <v>41173.81821759259</v>
      </c>
    </row>
    <row r="2616" spans="1:20" ht="43.75" x14ac:dyDescent="0.4">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9">
        <f t="shared" si="240"/>
        <v>1.02</v>
      </c>
      <c r="P2616">
        <f t="shared" si="241"/>
        <v>107.1</v>
      </c>
      <c r="Q2616" t="str">
        <f t="shared" si="242"/>
        <v>technology</v>
      </c>
      <c r="R2616" t="str">
        <f t="shared" si="245"/>
        <v>space exploration</v>
      </c>
      <c r="S2616" s="10">
        <f t="shared" si="243"/>
        <v>41730.708472222221</v>
      </c>
      <c r="T2616" s="10">
        <f t="shared" si="244"/>
        <v>41759.208333333336</v>
      </c>
    </row>
    <row r="2617" spans="1:20" ht="43.75" x14ac:dyDescent="0.4">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9">
        <f t="shared" si="240"/>
        <v>1.6976511744127936</v>
      </c>
      <c r="P2617">
        <f t="shared" si="241"/>
        <v>47.180555555555557</v>
      </c>
      <c r="Q2617" t="str">
        <f t="shared" si="242"/>
        <v>technology</v>
      </c>
      <c r="R2617" t="str">
        <f t="shared" si="245"/>
        <v>space exploration</v>
      </c>
      <c r="S2617" s="10">
        <f t="shared" si="243"/>
        <v>42453.49726851852</v>
      </c>
      <c r="T2617" s="10">
        <f t="shared" si="244"/>
        <v>42490.5</v>
      </c>
    </row>
    <row r="2618" spans="1:20" ht="43.75" x14ac:dyDescent="0.4">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9">
        <f t="shared" si="240"/>
        <v>1.14534</v>
      </c>
      <c r="P2618">
        <f t="shared" si="241"/>
        <v>120.30882352941177</v>
      </c>
      <c r="Q2618" t="str">
        <f t="shared" si="242"/>
        <v>technology</v>
      </c>
      <c r="R2618" t="str">
        <f t="shared" si="245"/>
        <v>space exploration</v>
      </c>
      <c r="S2618" s="10">
        <f t="shared" si="243"/>
        <v>42211.99454861111</v>
      </c>
      <c r="T2618" s="10">
        <f t="shared" si="244"/>
        <v>42241.99454861111</v>
      </c>
    </row>
    <row r="2619" spans="1:20" ht="43.75" x14ac:dyDescent="0.4">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9">
        <f t="shared" si="240"/>
        <v>8.7759999999999998</v>
      </c>
      <c r="P2619">
        <f t="shared" si="241"/>
        <v>27.59748427672956</v>
      </c>
      <c r="Q2619" t="str">
        <f t="shared" si="242"/>
        <v>technology</v>
      </c>
      <c r="R2619" t="str">
        <f t="shared" si="245"/>
        <v>space exploration</v>
      </c>
      <c r="S2619" s="10">
        <f t="shared" si="243"/>
        <v>41902.874432870369</v>
      </c>
      <c r="T2619" s="10">
        <f t="shared" si="244"/>
        <v>41932.874432870369</v>
      </c>
    </row>
    <row r="2620" spans="1:20" ht="29.15" x14ac:dyDescent="0.4">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9">
        <f t="shared" si="240"/>
        <v>1.0538666666666667</v>
      </c>
      <c r="P2620">
        <f t="shared" si="241"/>
        <v>205.2987012987013</v>
      </c>
      <c r="Q2620" t="str">
        <f t="shared" si="242"/>
        <v>technology</v>
      </c>
      <c r="R2620" t="str">
        <f t="shared" si="245"/>
        <v>space exploration</v>
      </c>
      <c r="S2620" s="10">
        <f t="shared" si="243"/>
        <v>42279.792372685188</v>
      </c>
      <c r="T2620" s="10">
        <f t="shared" si="244"/>
        <v>42339.834039351852</v>
      </c>
    </row>
    <row r="2621" spans="1:20" ht="43.75" x14ac:dyDescent="0.4">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9">
        <f t="shared" si="240"/>
        <v>1.8839999999999999</v>
      </c>
      <c r="P2621">
        <f t="shared" si="241"/>
        <v>35.547169811320757</v>
      </c>
      <c r="Q2621" t="str">
        <f t="shared" si="242"/>
        <v>technology</v>
      </c>
      <c r="R2621" t="str">
        <f t="shared" si="245"/>
        <v>space exploration</v>
      </c>
      <c r="S2621" s="10">
        <f t="shared" si="243"/>
        <v>42273.884305555555</v>
      </c>
      <c r="T2621" s="10">
        <f t="shared" si="244"/>
        <v>42300.458333333328</v>
      </c>
    </row>
    <row r="2622" spans="1:20" ht="43.75" x14ac:dyDescent="0.4">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9">
        <f t="shared" si="240"/>
        <v>1.436523076923077</v>
      </c>
      <c r="P2622">
        <f t="shared" si="241"/>
        <v>74.639488409272587</v>
      </c>
      <c r="Q2622" t="str">
        <f t="shared" si="242"/>
        <v>technology</v>
      </c>
      <c r="R2622" t="str">
        <f t="shared" si="245"/>
        <v>space exploration</v>
      </c>
      <c r="S2622" s="10">
        <f t="shared" si="243"/>
        <v>42251.16715277778</v>
      </c>
      <c r="T2622" s="10">
        <f t="shared" si="244"/>
        <v>42288.041666666672</v>
      </c>
    </row>
    <row r="2623" spans="1:20" ht="43.75" x14ac:dyDescent="0.4">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9">
        <f t="shared" si="240"/>
        <v>1.4588000000000001</v>
      </c>
      <c r="P2623">
        <f t="shared" si="241"/>
        <v>47.058064516129029</v>
      </c>
      <c r="Q2623" t="str">
        <f t="shared" si="242"/>
        <v>technology</v>
      </c>
      <c r="R2623" t="str">
        <f t="shared" si="245"/>
        <v>space exploration</v>
      </c>
      <c r="S2623" s="10">
        <f t="shared" si="243"/>
        <v>42115.74754629629</v>
      </c>
      <c r="T2623" s="10">
        <f t="shared" si="244"/>
        <v>42145.74754629629</v>
      </c>
    </row>
    <row r="2624" spans="1:20" ht="43.75" x14ac:dyDescent="0.4">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9">
        <f t="shared" si="240"/>
        <v>1.3118399999999999</v>
      </c>
      <c r="P2624">
        <f t="shared" si="241"/>
        <v>26.591351351351353</v>
      </c>
      <c r="Q2624" t="str">
        <f t="shared" si="242"/>
        <v>technology</v>
      </c>
      <c r="R2624" t="str">
        <f t="shared" si="245"/>
        <v>space exploration</v>
      </c>
      <c r="S2624" s="10">
        <f t="shared" si="243"/>
        <v>42689.74324074074</v>
      </c>
      <c r="T2624" s="10">
        <f t="shared" si="244"/>
        <v>42734.74324074074</v>
      </c>
    </row>
    <row r="2625" spans="1:20" ht="43.75" x14ac:dyDescent="0.4">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9">
        <f t="shared" si="240"/>
        <v>1.1399999999999999</v>
      </c>
      <c r="P2625">
        <f t="shared" si="241"/>
        <v>36.774193548387096</v>
      </c>
      <c r="Q2625" t="str">
        <f t="shared" si="242"/>
        <v>technology</v>
      </c>
      <c r="R2625" t="str">
        <f t="shared" si="245"/>
        <v>space exploration</v>
      </c>
      <c r="S2625" s="10">
        <f t="shared" si="243"/>
        <v>42692.256550925929</v>
      </c>
      <c r="T2625" s="10">
        <f t="shared" si="244"/>
        <v>42706.256550925929</v>
      </c>
    </row>
    <row r="2626" spans="1:20" ht="43.75" x14ac:dyDescent="0.4">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9">
        <f t="shared" ref="O2626:O2689" si="246">E2626/D2626</f>
        <v>13.794206249999998</v>
      </c>
      <c r="P2626">
        <f t="shared" ref="P2626:P2689" si="247">IFERROR(E2626/L2626,0)</f>
        <v>31.820544982698959</v>
      </c>
      <c r="Q2626" t="str">
        <f t="shared" ref="Q2626:Q2689" si="248">LEFT(N2626, FIND("/",N2626) - 1)</f>
        <v>technology</v>
      </c>
      <c r="R2626" t="str">
        <f t="shared" si="245"/>
        <v>space exploration</v>
      </c>
      <c r="S2626" s="10">
        <f t="shared" ref="S2626:S2689" si="249">(((J2626/60)/60)/24) + DATE(1970,1,1)</f>
        <v>41144.42155092593</v>
      </c>
      <c r="T2626" s="10">
        <f t="shared" ref="T2626:T2689" si="250">(((I2626/60)/60)/24) + DATE(1970,1,1)</f>
        <v>41165.42155092593</v>
      </c>
    </row>
    <row r="2627" spans="1:20" ht="58.3" x14ac:dyDescent="0.4">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9">
        <f t="shared" si="246"/>
        <v>9.56</v>
      </c>
      <c r="P2627">
        <f t="shared" si="247"/>
        <v>27.576923076923077</v>
      </c>
      <c r="Q2627" t="str">
        <f t="shared" si="248"/>
        <v>technology</v>
      </c>
      <c r="R2627" t="str">
        <f t="shared" ref="R2627:R2690" si="251">RIGHT(N2627, LEN(N2627) - FIND("/",N2627))</f>
        <v>space exploration</v>
      </c>
      <c r="S2627" s="10">
        <f t="shared" si="249"/>
        <v>42658.810277777782</v>
      </c>
      <c r="T2627" s="10">
        <f t="shared" si="250"/>
        <v>42683.851944444439</v>
      </c>
    </row>
    <row r="2628" spans="1:20" ht="43.75" x14ac:dyDescent="0.4">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9">
        <f t="shared" si="246"/>
        <v>1.1200000000000001</v>
      </c>
      <c r="P2628">
        <f t="shared" si="247"/>
        <v>56</v>
      </c>
      <c r="Q2628" t="str">
        <f t="shared" si="248"/>
        <v>technology</v>
      </c>
      <c r="R2628" t="str">
        <f t="shared" si="251"/>
        <v>space exploration</v>
      </c>
      <c r="S2628" s="10">
        <f t="shared" si="249"/>
        <v>42128.628113425926</v>
      </c>
      <c r="T2628" s="10">
        <f t="shared" si="250"/>
        <v>42158.628113425926</v>
      </c>
    </row>
    <row r="2629" spans="1:20" ht="43.75" x14ac:dyDescent="0.4">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9">
        <f t="shared" si="246"/>
        <v>6.4666666666666668</v>
      </c>
      <c r="P2629">
        <f t="shared" si="247"/>
        <v>21.555555555555557</v>
      </c>
      <c r="Q2629" t="str">
        <f t="shared" si="248"/>
        <v>technology</v>
      </c>
      <c r="R2629" t="str">
        <f t="shared" si="251"/>
        <v>space exploration</v>
      </c>
      <c r="S2629" s="10">
        <f t="shared" si="249"/>
        <v>42304.829409722224</v>
      </c>
      <c r="T2629" s="10">
        <f t="shared" si="250"/>
        <v>42334.871076388896</v>
      </c>
    </row>
    <row r="2630" spans="1:20" ht="43.75" x14ac:dyDescent="0.4">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9">
        <f t="shared" si="246"/>
        <v>1.1036948748510131</v>
      </c>
      <c r="P2630">
        <f t="shared" si="247"/>
        <v>44.095238095238095</v>
      </c>
      <c r="Q2630" t="str">
        <f t="shared" si="248"/>
        <v>technology</v>
      </c>
      <c r="R2630" t="str">
        <f t="shared" si="251"/>
        <v>space exploration</v>
      </c>
      <c r="S2630" s="10">
        <f t="shared" si="249"/>
        <v>41953.966053240743</v>
      </c>
      <c r="T2630" s="10">
        <f t="shared" si="250"/>
        <v>41973.966053240743</v>
      </c>
    </row>
    <row r="2631" spans="1:20" ht="29.15" x14ac:dyDescent="0.4">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9">
        <f t="shared" si="246"/>
        <v>1.2774000000000001</v>
      </c>
      <c r="P2631">
        <f t="shared" si="247"/>
        <v>63.87</v>
      </c>
      <c r="Q2631" t="str">
        <f t="shared" si="248"/>
        <v>technology</v>
      </c>
      <c r="R2631" t="str">
        <f t="shared" si="251"/>
        <v>space exploration</v>
      </c>
      <c r="S2631" s="10">
        <f t="shared" si="249"/>
        <v>42108.538449074069</v>
      </c>
      <c r="T2631" s="10">
        <f t="shared" si="250"/>
        <v>42138.538449074069</v>
      </c>
    </row>
    <row r="2632" spans="1:20" ht="43.75" x14ac:dyDescent="0.4">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9">
        <f t="shared" si="246"/>
        <v>1.579</v>
      </c>
      <c r="P2632">
        <f t="shared" si="247"/>
        <v>38.987654320987652</v>
      </c>
      <c r="Q2632" t="str">
        <f t="shared" si="248"/>
        <v>technology</v>
      </c>
      <c r="R2632" t="str">
        <f t="shared" si="251"/>
        <v>space exploration</v>
      </c>
      <c r="S2632" s="10">
        <f t="shared" si="249"/>
        <v>42524.105462962965</v>
      </c>
      <c r="T2632" s="10">
        <f t="shared" si="250"/>
        <v>42551.416666666672</v>
      </c>
    </row>
    <row r="2633" spans="1:20" ht="43.75" x14ac:dyDescent="0.4">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9">
        <f t="shared" si="246"/>
        <v>1.1466525000000001</v>
      </c>
      <c r="P2633">
        <f t="shared" si="247"/>
        <v>80.185489510489504</v>
      </c>
      <c r="Q2633" t="str">
        <f t="shared" si="248"/>
        <v>technology</v>
      </c>
      <c r="R2633" t="str">
        <f t="shared" si="251"/>
        <v>space exploration</v>
      </c>
      <c r="S2633" s="10">
        <f t="shared" si="249"/>
        <v>42218.169293981482</v>
      </c>
      <c r="T2633" s="10">
        <f t="shared" si="250"/>
        <v>42246.169293981482</v>
      </c>
    </row>
    <row r="2634" spans="1:20" ht="43.75" x14ac:dyDescent="0.4">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9">
        <f t="shared" si="246"/>
        <v>1.3700934579439252</v>
      </c>
      <c r="P2634">
        <f t="shared" si="247"/>
        <v>34.904761904761905</v>
      </c>
      <c r="Q2634" t="str">
        <f t="shared" si="248"/>
        <v>technology</v>
      </c>
      <c r="R2634" t="str">
        <f t="shared" si="251"/>
        <v>space exploration</v>
      </c>
      <c r="S2634" s="10">
        <f t="shared" si="249"/>
        <v>42494.061793981484</v>
      </c>
      <c r="T2634" s="10">
        <f t="shared" si="250"/>
        <v>42519.061793981484</v>
      </c>
    </row>
    <row r="2635" spans="1:20" ht="43.75" x14ac:dyDescent="0.4">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9">
        <f t="shared" si="246"/>
        <v>3.5461999999999998</v>
      </c>
      <c r="P2635">
        <f t="shared" si="247"/>
        <v>89.100502512562812</v>
      </c>
      <c r="Q2635" t="str">
        <f t="shared" si="248"/>
        <v>technology</v>
      </c>
      <c r="R2635" t="str">
        <f t="shared" si="251"/>
        <v>space exploration</v>
      </c>
      <c r="S2635" s="10">
        <f t="shared" si="249"/>
        <v>41667.823287037041</v>
      </c>
      <c r="T2635" s="10">
        <f t="shared" si="250"/>
        <v>41697.958333333336</v>
      </c>
    </row>
    <row r="2636" spans="1:20" ht="43.75" x14ac:dyDescent="0.4">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9">
        <f t="shared" si="246"/>
        <v>1.0602150537634409</v>
      </c>
      <c r="P2636">
        <f t="shared" si="247"/>
        <v>39.44</v>
      </c>
      <c r="Q2636" t="str">
        <f t="shared" si="248"/>
        <v>technology</v>
      </c>
      <c r="R2636" t="str">
        <f t="shared" si="251"/>
        <v>space exploration</v>
      </c>
      <c r="S2636" s="10">
        <f t="shared" si="249"/>
        <v>42612.656493055561</v>
      </c>
      <c r="T2636" s="10">
        <f t="shared" si="250"/>
        <v>42642.656493055561</v>
      </c>
    </row>
    <row r="2637" spans="1:20" ht="43.75" x14ac:dyDescent="0.4">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9">
        <f t="shared" si="246"/>
        <v>1</v>
      </c>
      <c r="P2637">
        <f t="shared" si="247"/>
        <v>136.9047619047619</v>
      </c>
      <c r="Q2637" t="str">
        <f t="shared" si="248"/>
        <v>technology</v>
      </c>
      <c r="R2637" t="str">
        <f t="shared" si="251"/>
        <v>space exploration</v>
      </c>
      <c r="S2637" s="10">
        <f t="shared" si="249"/>
        <v>42037.950937500005</v>
      </c>
      <c r="T2637" s="10">
        <f t="shared" si="250"/>
        <v>42072.909270833334</v>
      </c>
    </row>
    <row r="2638" spans="1:20" ht="58.3" x14ac:dyDescent="0.4">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9">
        <f t="shared" si="246"/>
        <v>1.873</v>
      </c>
      <c r="P2638">
        <f t="shared" si="247"/>
        <v>37.46</v>
      </c>
      <c r="Q2638" t="str">
        <f t="shared" si="248"/>
        <v>technology</v>
      </c>
      <c r="R2638" t="str">
        <f t="shared" si="251"/>
        <v>space exploration</v>
      </c>
      <c r="S2638" s="10">
        <f t="shared" si="249"/>
        <v>42636.614745370374</v>
      </c>
      <c r="T2638" s="10">
        <f t="shared" si="250"/>
        <v>42659.041666666672</v>
      </c>
    </row>
    <row r="2639" spans="1:20" ht="29.15" x14ac:dyDescent="0.4">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9">
        <f t="shared" si="246"/>
        <v>1.6619999999999999</v>
      </c>
      <c r="P2639">
        <f t="shared" si="247"/>
        <v>31.96153846153846</v>
      </c>
      <c r="Q2639" t="str">
        <f t="shared" si="248"/>
        <v>technology</v>
      </c>
      <c r="R2639" t="str">
        <f t="shared" si="251"/>
        <v>space exploration</v>
      </c>
      <c r="S2639" s="10">
        <f t="shared" si="249"/>
        <v>42639.549479166672</v>
      </c>
      <c r="T2639" s="10">
        <f t="shared" si="250"/>
        <v>42655.549479166672</v>
      </c>
    </row>
    <row r="2640" spans="1:20" ht="43.75" x14ac:dyDescent="0.4">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9">
        <f t="shared" si="246"/>
        <v>1.0172910662824208</v>
      </c>
      <c r="P2640">
        <f t="shared" si="247"/>
        <v>25.214285714285715</v>
      </c>
      <c r="Q2640" t="str">
        <f t="shared" si="248"/>
        <v>technology</v>
      </c>
      <c r="R2640" t="str">
        <f t="shared" si="251"/>
        <v>space exploration</v>
      </c>
      <c r="S2640" s="10">
        <f t="shared" si="249"/>
        <v>41989.913136574076</v>
      </c>
      <c r="T2640" s="10">
        <f t="shared" si="250"/>
        <v>42019.913136574076</v>
      </c>
    </row>
    <row r="2641" spans="1:20" ht="43.75" x14ac:dyDescent="0.4">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9">
        <f t="shared" si="246"/>
        <v>1.64</v>
      </c>
      <c r="P2641">
        <f t="shared" si="247"/>
        <v>10.040816326530612</v>
      </c>
      <c r="Q2641" t="str">
        <f t="shared" si="248"/>
        <v>technology</v>
      </c>
      <c r="R2641" t="str">
        <f t="shared" si="251"/>
        <v>space exploration</v>
      </c>
      <c r="S2641" s="10">
        <f t="shared" si="249"/>
        <v>42024.86513888889</v>
      </c>
      <c r="T2641" s="10">
        <f t="shared" si="250"/>
        <v>42054.86513888889</v>
      </c>
    </row>
    <row r="2642" spans="1:20" ht="58.3" x14ac:dyDescent="0.4">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9">
        <f t="shared" si="246"/>
        <v>1.0566666666666666</v>
      </c>
      <c r="P2642">
        <f t="shared" si="247"/>
        <v>45.94202898550725</v>
      </c>
      <c r="Q2642" t="str">
        <f t="shared" si="248"/>
        <v>technology</v>
      </c>
      <c r="R2642" t="str">
        <f t="shared" si="251"/>
        <v>space exploration</v>
      </c>
      <c r="S2642" s="10">
        <f t="shared" si="249"/>
        <v>42103.160578703704</v>
      </c>
      <c r="T2642" s="10">
        <f t="shared" si="250"/>
        <v>42163.160578703704</v>
      </c>
    </row>
    <row r="2643" spans="1:20" ht="29.15" x14ac:dyDescent="0.4">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9">
        <f t="shared" si="246"/>
        <v>0.01</v>
      </c>
      <c r="P2643">
        <f t="shared" si="247"/>
        <v>15</v>
      </c>
      <c r="Q2643" t="str">
        <f t="shared" si="248"/>
        <v>technology</v>
      </c>
      <c r="R2643" t="str">
        <f t="shared" si="251"/>
        <v>space exploration</v>
      </c>
      <c r="S2643" s="10">
        <f t="shared" si="249"/>
        <v>41880.827118055553</v>
      </c>
      <c r="T2643" s="10">
        <f t="shared" si="250"/>
        <v>41897.839583333334</v>
      </c>
    </row>
    <row r="2644" spans="1:20" ht="58.3" x14ac:dyDescent="0.4">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9">
        <f t="shared" si="246"/>
        <v>0</v>
      </c>
      <c r="P2644">
        <f t="shared" si="247"/>
        <v>0</v>
      </c>
      <c r="Q2644" t="str">
        <f t="shared" si="248"/>
        <v>technology</v>
      </c>
      <c r="R2644" t="str">
        <f t="shared" si="251"/>
        <v>space exploration</v>
      </c>
      <c r="S2644" s="10">
        <f t="shared" si="249"/>
        <v>42536.246620370366</v>
      </c>
      <c r="T2644" s="10">
        <f t="shared" si="250"/>
        <v>42566.289583333331</v>
      </c>
    </row>
    <row r="2645" spans="1:20" ht="58.3" x14ac:dyDescent="0.4">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9">
        <f t="shared" si="246"/>
        <v>0.33559730999999998</v>
      </c>
      <c r="P2645">
        <f t="shared" si="247"/>
        <v>223.58248500999335</v>
      </c>
      <c r="Q2645" t="str">
        <f t="shared" si="248"/>
        <v>technology</v>
      </c>
      <c r="R2645" t="str">
        <f t="shared" si="251"/>
        <v>space exploration</v>
      </c>
      <c r="S2645" s="10">
        <f t="shared" si="249"/>
        <v>42689.582349537035</v>
      </c>
      <c r="T2645" s="10">
        <f t="shared" si="250"/>
        <v>42725.332638888889</v>
      </c>
    </row>
    <row r="2646" spans="1:20" ht="43.75" x14ac:dyDescent="0.4">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9">
        <f t="shared" si="246"/>
        <v>2.053E-2</v>
      </c>
      <c r="P2646">
        <f t="shared" si="247"/>
        <v>39.480769230769234</v>
      </c>
      <c r="Q2646" t="str">
        <f t="shared" si="248"/>
        <v>technology</v>
      </c>
      <c r="R2646" t="str">
        <f t="shared" si="251"/>
        <v>space exploration</v>
      </c>
      <c r="S2646" s="10">
        <f t="shared" si="249"/>
        <v>42774.792071759264</v>
      </c>
      <c r="T2646" s="10">
        <f t="shared" si="250"/>
        <v>42804.792071759264</v>
      </c>
    </row>
    <row r="2647" spans="1:20" ht="43.75" x14ac:dyDescent="0.4">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9">
        <f t="shared" si="246"/>
        <v>0.105</v>
      </c>
      <c r="P2647">
        <f t="shared" si="247"/>
        <v>91.304347826086953</v>
      </c>
      <c r="Q2647" t="str">
        <f t="shared" si="248"/>
        <v>technology</v>
      </c>
      <c r="R2647" t="str">
        <f t="shared" si="251"/>
        <v>space exploration</v>
      </c>
      <c r="S2647" s="10">
        <f t="shared" si="249"/>
        <v>41921.842627314814</v>
      </c>
      <c r="T2647" s="10">
        <f t="shared" si="250"/>
        <v>41951.884293981479</v>
      </c>
    </row>
    <row r="2648" spans="1:20" ht="43.75" x14ac:dyDescent="0.4">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9">
        <f t="shared" si="246"/>
        <v>8.4172839999999999E-2</v>
      </c>
      <c r="P2648">
        <f t="shared" si="247"/>
        <v>78.666205607476627</v>
      </c>
      <c r="Q2648" t="str">
        <f t="shared" si="248"/>
        <v>technology</v>
      </c>
      <c r="R2648" t="str">
        <f t="shared" si="251"/>
        <v>space exploration</v>
      </c>
      <c r="S2648" s="10">
        <f t="shared" si="249"/>
        <v>42226.313298611116</v>
      </c>
      <c r="T2648" s="10">
        <f t="shared" si="250"/>
        <v>42256.313298611116</v>
      </c>
    </row>
    <row r="2649" spans="1:20" ht="43.75" x14ac:dyDescent="0.4">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9">
        <f t="shared" si="246"/>
        <v>1.44E-2</v>
      </c>
      <c r="P2649">
        <f t="shared" si="247"/>
        <v>12</v>
      </c>
      <c r="Q2649" t="str">
        <f t="shared" si="248"/>
        <v>technology</v>
      </c>
      <c r="R2649" t="str">
        <f t="shared" si="251"/>
        <v>space exploration</v>
      </c>
      <c r="S2649" s="10">
        <f t="shared" si="249"/>
        <v>42200.261793981481</v>
      </c>
      <c r="T2649" s="10">
        <f t="shared" si="250"/>
        <v>42230.261793981481</v>
      </c>
    </row>
    <row r="2650" spans="1:20" ht="58.3" x14ac:dyDescent="0.4">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9">
        <f t="shared" si="246"/>
        <v>8.8333333333333337E-3</v>
      </c>
      <c r="P2650">
        <f t="shared" si="247"/>
        <v>17.666666666666668</v>
      </c>
      <c r="Q2650" t="str">
        <f t="shared" si="248"/>
        <v>technology</v>
      </c>
      <c r="R2650" t="str">
        <f t="shared" si="251"/>
        <v>space exploration</v>
      </c>
      <c r="S2650" s="10">
        <f t="shared" si="249"/>
        <v>42408.714814814812</v>
      </c>
      <c r="T2650" s="10">
        <f t="shared" si="250"/>
        <v>42438.714814814812</v>
      </c>
    </row>
    <row r="2651" spans="1:20" ht="29.15" x14ac:dyDescent="0.4">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9">
        <f t="shared" si="246"/>
        <v>9.9200000000000004E-4</v>
      </c>
      <c r="P2651">
        <f t="shared" si="247"/>
        <v>41.333333333333336</v>
      </c>
      <c r="Q2651" t="str">
        <f t="shared" si="248"/>
        <v>technology</v>
      </c>
      <c r="R2651" t="str">
        <f t="shared" si="251"/>
        <v>space exploration</v>
      </c>
      <c r="S2651" s="10">
        <f t="shared" si="249"/>
        <v>42341.99700231482</v>
      </c>
      <c r="T2651" s="10">
        <f t="shared" si="250"/>
        <v>42401.99700231482</v>
      </c>
    </row>
    <row r="2652" spans="1:20" ht="58.3" x14ac:dyDescent="0.4">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9">
        <f t="shared" si="246"/>
        <v>5.966666666666667E-3</v>
      </c>
      <c r="P2652">
        <f t="shared" si="247"/>
        <v>71.599999999999994</v>
      </c>
      <c r="Q2652" t="str">
        <f t="shared" si="248"/>
        <v>technology</v>
      </c>
      <c r="R2652" t="str">
        <f t="shared" si="251"/>
        <v>space exploration</v>
      </c>
      <c r="S2652" s="10">
        <f t="shared" si="249"/>
        <v>42695.624340277776</v>
      </c>
      <c r="T2652" s="10">
        <f t="shared" si="250"/>
        <v>42725.624340277776</v>
      </c>
    </row>
    <row r="2653" spans="1:20" ht="43.75" x14ac:dyDescent="0.4">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9">
        <f t="shared" si="246"/>
        <v>1.8689285714285714E-2</v>
      </c>
      <c r="P2653">
        <f t="shared" si="247"/>
        <v>307.8235294117647</v>
      </c>
      <c r="Q2653" t="str">
        <f t="shared" si="248"/>
        <v>technology</v>
      </c>
      <c r="R2653" t="str">
        <f t="shared" si="251"/>
        <v>space exploration</v>
      </c>
      <c r="S2653" s="10">
        <f t="shared" si="249"/>
        <v>42327.805659722217</v>
      </c>
      <c r="T2653" s="10">
        <f t="shared" si="250"/>
        <v>42355.805659722217</v>
      </c>
    </row>
    <row r="2654" spans="1:20" ht="43.75" x14ac:dyDescent="0.4">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9">
        <f t="shared" si="246"/>
        <v>8.8500000000000002E-3</v>
      </c>
      <c r="P2654">
        <f t="shared" si="247"/>
        <v>80.454545454545453</v>
      </c>
      <c r="Q2654" t="str">
        <f t="shared" si="248"/>
        <v>technology</v>
      </c>
      <c r="R2654" t="str">
        <f t="shared" si="251"/>
        <v>space exploration</v>
      </c>
      <c r="S2654" s="10">
        <f t="shared" si="249"/>
        <v>41953.158854166672</v>
      </c>
      <c r="T2654" s="10">
        <f t="shared" si="250"/>
        <v>41983.158854166672</v>
      </c>
    </row>
    <row r="2655" spans="1:20" ht="43.75" x14ac:dyDescent="0.4">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9">
        <f t="shared" si="246"/>
        <v>0.1152156862745098</v>
      </c>
      <c r="P2655">
        <f t="shared" si="247"/>
        <v>83.942857142857136</v>
      </c>
      <c r="Q2655" t="str">
        <f t="shared" si="248"/>
        <v>technology</v>
      </c>
      <c r="R2655" t="str">
        <f t="shared" si="251"/>
        <v>space exploration</v>
      </c>
      <c r="S2655" s="10">
        <f t="shared" si="249"/>
        <v>41771.651932870373</v>
      </c>
      <c r="T2655" s="10">
        <f t="shared" si="250"/>
        <v>41803.166666666664</v>
      </c>
    </row>
    <row r="2656" spans="1:20" ht="43.75" x14ac:dyDescent="0.4">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9">
        <f t="shared" si="246"/>
        <v>5.1000000000000004E-4</v>
      </c>
      <c r="P2656">
        <f t="shared" si="247"/>
        <v>8.5</v>
      </c>
      <c r="Q2656" t="str">
        <f t="shared" si="248"/>
        <v>technology</v>
      </c>
      <c r="R2656" t="str">
        <f t="shared" si="251"/>
        <v>space exploration</v>
      </c>
      <c r="S2656" s="10">
        <f t="shared" si="249"/>
        <v>42055.600995370376</v>
      </c>
      <c r="T2656" s="10">
        <f t="shared" si="250"/>
        <v>42115.559328703705</v>
      </c>
    </row>
    <row r="2657" spans="1:20" x14ac:dyDescent="0.4">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9">
        <f t="shared" si="246"/>
        <v>0.21033333333333334</v>
      </c>
      <c r="P2657">
        <f t="shared" si="247"/>
        <v>73.372093023255815</v>
      </c>
      <c r="Q2657" t="str">
        <f t="shared" si="248"/>
        <v>technology</v>
      </c>
      <c r="R2657" t="str">
        <f t="shared" si="251"/>
        <v>space exploration</v>
      </c>
      <c r="S2657" s="10">
        <f t="shared" si="249"/>
        <v>42381.866284722222</v>
      </c>
      <c r="T2657" s="10">
        <f t="shared" si="250"/>
        <v>42409.833333333328</v>
      </c>
    </row>
    <row r="2658" spans="1:20" ht="29.15" x14ac:dyDescent="0.4">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9">
        <f t="shared" si="246"/>
        <v>0.11436666666666667</v>
      </c>
      <c r="P2658">
        <f t="shared" si="247"/>
        <v>112.86184210526316</v>
      </c>
      <c r="Q2658" t="str">
        <f t="shared" si="248"/>
        <v>technology</v>
      </c>
      <c r="R2658" t="str">
        <f t="shared" si="251"/>
        <v>space exploration</v>
      </c>
      <c r="S2658" s="10">
        <f t="shared" si="249"/>
        <v>42767.688518518517</v>
      </c>
      <c r="T2658" s="10">
        <f t="shared" si="250"/>
        <v>42806.791666666672</v>
      </c>
    </row>
    <row r="2659" spans="1:20" ht="43.75" x14ac:dyDescent="0.4">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9">
        <f t="shared" si="246"/>
        <v>0.18737933333333334</v>
      </c>
      <c r="P2659">
        <f t="shared" si="247"/>
        <v>95.277627118644077</v>
      </c>
      <c r="Q2659" t="str">
        <f t="shared" si="248"/>
        <v>technology</v>
      </c>
      <c r="R2659" t="str">
        <f t="shared" si="251"/>
        <v>space exploration</v>
      </c>
      <c r="S2659" s="10">
        <f t="shared" si="249"/>
        <v>42551.928854166668</v>
      </c>
      <c r="T2659" s="10">
        <f t="shared" si="250"/>
        <v>42585.0625</v>
      </c>
    </row>
    <row r="2660" spans="1:20" ht="43.75" x14ac:dyDescent="0.4">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9">
        <f t="shared" si="246"/>
        <v>9.2857142857142856E-4</v>
      </c>
      <c r="P2660">
        <f t="shared" si="247"/>
        <v>22.75</v>
      </c>
      <c r="Q2660" t="str">
        <f t="shared" si="248"/>
        <v>technology</v>
      </c>
      <c r="R2660" t="str">
        <f t="shared" si="251"/>
        <v>space exploration</v>
      </c>
      <c r="S2660" s="10">
        <f t="shared" si="249"/>
        <v>42551.884189814817</v>
      </c>
      <c r="T2660" s="10">
        <f t="shared" si="250"/>
        <v>42581.884189814817</v>
      </c>
    </row>
    <row r="2661" spans="1:20" x14ac:dyDescent="0.4">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9">
        <f t="shared" si="246"/>
        <v>2.720408163265306E-2</v>
      </c>
      <c r="P2661">
        <f t="shared" si="247"/>
        <v>133.30000000000001</v>
      </c>
      <c r="Q2661" t="str">
        <f t="shared" si="248"/>
        <v>technology</v>
      </c>
      <c r="R2661" t="str">
        <f t="shared" si="251"/>
        <v>space exploration</v>
      </c>
      <c r="S2661" s="10">
        <f t="shared" si="249"/>
        <v>42082.069560185191</v>
      </c>
      <c r="T2661" s="10">
        <f t="shared" si="250"/>
        <v>42112.069560185191</v>
      </c>
    </row>
    <row r="2662" spans="1:20" ht="58.3" x14ac:dyDescent="0.4">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9">
        <f t="shared" si="246"/>
        <v>9.5E-4</v>
      </c>
      <c r="P2662">
        <f t="shared" si="247"/>
        <v>3.8</v>
      </c>
      <c r="Q2662" t="str">
        <f t="shared" si="248"/>
        <v>technology</v>
      </c>
      <c r="R2662" t="str">
        <f t="shared" si="251"/>
        <v>space exploration</v>
      </c>
      <c r="S2662" s="10">
        <f t="shared" si="249"/>
        <v>42272.713171296295</v>
      </c>
      <c r="T2662" s="10">
        <f t="shared" si="250"/>
        <v>42332.754837962959</v>
      </c>
    </row>
    <row r="2663" spans="1:20" ht="43.75" x14ac:dyDescent="0.4">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9">
        <f t="shared" si="246"/>
        <v>1.0289999999999999</v>
      </c>
      <c r="P2663">
        <f t="shared" si="247"/>
        <v>85.75</v>
      </c>
      <c r="Q2663" t="str">
        <f t="shared" si="248"/>
        <v>technology</v>
      </c>
      <c r="R2663" t="str">
        <f t="shared" si="251"/>
        <v>makerspaces</v>
      </c>
      <c r="S2663" s="10">
        <f t="shared" si="249"/>
        <v>41542.958449074074</v>
      </c>
      <c r="T2663" s="10">
        <f t="shared" si="250"/>
        <v>41572.958449074074</v>
      </c>
    </row>
    <row r="2664" spans="1:20" ht="43.75" x14ac:dyDescent="0.4">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9">
        <f t="shared" si="246"/>
        <v>1.0680000000000001</v>
      </c>
      <c r="P2664">
        <f t="shared" si="247"/>
        <v>267</v>
      </c>
      <c r="Q2664" t="str">
        <f t="shared" si="248"/>
        <v>technology</v>
      </c>
      <c r="R2664" t="str">
        <f t="shared" si="251"/>
        <v>makerspaces</v>
      </c>
      <c r="S2664" s="10">
        <f t="shared" si="249"/>
        <v>42207.746678240743</v>
      </c>
      <c r="T2664" s="10">
        <f t="shared" si="250"/>
        <v>42237.746678240743</v>
      </c>
    </row>
    <row r="2665" spans="1:20" ht="43.75" x14ac:dyDescent="0.4">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9">
        <f t="shared" si="246"/>
        <v>1.0459624999999999</v>
      </c>
      <c r="P2665">
        <f t="shared" si="247"/>
        <v>373.55803571428572</v>
      </c>
      <c r="Q2665" t="str">
        <f t="shared" si="248"/>
        <v>technology</v>
      </c>
      <c r="R2665" t="str">
        <f t="shared" si="251"/>
        <v>makerspaces</v>
      </c>
      <c r="S2665" s="10">
        <f t="shared" si="249"/>
        <v>42222.622766203705</v>
      </c>
      <c r="T2665" s="10">
        <f t="shared" si="250"/>
        <v>42251.625</v>
      </c>
    </row>
    <row r="2666" spans="1:20" ht="43.75" x14ac:dyDescent="0.4">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9">
        <f t="shared" si="246"/>
        <v>1.0342857142857143</v>
      </c>
      <c r="P2666">
        <f t="shared" si="247"/>
        <v>174.03846153846155</v>
      </c>
      <c r="Q2666" t="str">
        <f t="shared" si="248"/>
        <v>technology</v>
      </c>
      <c r="R2666" t="str">
        <f t="shared" si="251"/>
        <v>makerspaces</v>
      </c>
      <c r="S2666" s="10">
        <f t="shared" si="249"/>
        <v>42313.02542824074</v>
      </c>
      <c r="T2666" s="10">
        <f t="shared" si="250"/>
        <v>42347.290972222225</v>
      </c>
    </row>
    <row r="2667" spans="1:20" ht="43.75" x14ac:dyDescent="0.4">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9">
        <f t="shared" si="246"/>
        <v>1.2314285714285715</v>
      </c>
      <c r="P2667">
        <f t="shared" si="247"/>
        <v>93.695652173913047</v>
      </c>
      <c r="Q2667" t="str">
        <f t="shared" si="248"/>
        <v>technology</v>
      </c>
      <c r="R2667" t="str">
        <f t="shared" si="251"/>
        <v>makerspaces</v>
      </c>
      <c r="S2667" s="10">
        <f t="shared" si="249"/>
        <v>42083.895532407405</v>
      </c>
      <c r="T2667" s="10">
        <f t="shared" si="250"/>
        <v>42128.895532407405</v>
      </c>
    </row>
    <row r="2668" spans="1:20" ht="43.75" x14ac:dyDescent="0.4">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9">
        <f t="shared" si="246"/>
        <v>1.592951</v>
      </c>
      <c r="P2668">
        <f t="shared" si="247"/>
        <v>77.327718446601949</v>
      </c>
      <c r="Q2668" t="str">
        <f t="shared" si="248"/>
        <v>technology</v>
      </c>
      <c r="R2668" t="str">
        <f t="shared" si="251"/>
        <v>makerspaces</v>
      </c>
      <c r="S2668" s="10">
        <f t="shared" si="249"/>
        <v>42235.764340277776</v>
      </c>
      <c r="T2668" s="10">
        <f t="shared" si="250"/>
        <v>42272.875</v>
      </c>
    </row>
    <row r="2669" spans="1:20" ht="58.3" x14ac:dyDescent="0.4">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9">
        <f t="shared" si="246"/>
        <v>1.1066666666666667</v>
      </c>
      <c r="P2669">
        <f t="shared" si="247"/>
        <v>92.222222222222229</v>
      </c>
      <c r="Q2669" t="str">
        <f t="shared" si="248"/>
        <v>technology</v>
      </c>
      <c r="R2669" t="str">
        <f t="shared" si="251"/>
        <v>makerspaces</v>
      </c>
      <c r="S2669" s="10">
        <f t="shared" si="249"/>
        <v>42380.926111111112</v>
      </c>
      <c r="T2669" s="10">
        <f t="shared" si="250"/>
        <v>42410.926111111112</v>
      </c>
    </row>
    <row r="2670" spans="1:20" ht="29.15" x14ac:dyDescent="0.4">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9">
        <f t="shared" si="246"/>
        <v>1.7070000000000001</v>
      </c>
      <c r="P2670">
        <f t="shared" si="247"/>
        <v>60.964285714285715</v>
      </c>
      <c r="Q2670" t="str">
        <f t="shared" si="248"/>
        <v>technology</v>
      </c>
      <c r="R2670" t="str">
        <f t="shared" si="251"/>
        <v>makerspaces</v>
      </c>
      <c r="S2670" s="10">
        <f t="shared" si="249"/>
        <v>42275.588715277772</v>
      </c>
      <c r="T2670" s="10">
        <f t="shared" si="250"/>
        <v>42317.60555555555</v>
      </c>
    </row>
    <row r="2671" spans="1:20" ht="43.75" x14ac:dyDescent="0.4">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9">
        <f t="shared" si="246"/>
        <v>1.25125</v>
      </c>
      <c r="P2671">
        <f t="shared" si="247"/>
        <v>91</v>
      </c>
      <c r="Q2671" t="str">
        <f t="shared" si="248"/>
        <v>technology</v>
      </c>
      <c r="R2671" t="str">
        <f t="shared" si="251"/>
        <v>makerspaces</v>
      </c>
      <c r="S2671" s="10">
        <f t="shared" si="249"/>
        <v>42319.035833333335</v>
      </c>
      <c r="T2671" s="10">
        <f t="shared" si="250"/>
        <v>42379.035833333335</v>
      </c>
    </row>
    <row r="2672" spans="1:20" ht="43.75" x14ac:dyDescent="0.4">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9">
        <f t="shared" si="246"/>
        <v>6.4158609339642042E-2</v>
      </c>
      <c r="P2672">
        <f t="shared" si="247"/>
        <v>41.583333333333336</v>
      </c>
      <c r="Q2672" t="str">
        <f t="shared" si="248"/>
        <v>technology</v>
      </c>
      <c r="R2672" t="str">
        <f t="shared" si="251"/>
        <v>makerspaces</v>
      </c>
      <c r="S2672" s="10">
        <f t="shared" si="249"/>
        <v>41821.020601851851</v>
      </c>
      <c r="T2672" s="10">
        <f t="shared" si="250"/>
        <v>41849.020601851851</v>
      </c>
    </row>
    <row r="2673" spans="1:20" ht="43.75" x14ac:dyDescent="0.4">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9">
        <f t="shared" si="246"/>
        <v>0.11344</v>
      </c>
      <c r="P2673">
        <f t="shared" si="247"/>
        <v>33.761904761904759</v>
      </c>
      <c r="Q2673" t="str">
        <f t="shared" si="248"/>
        <v>technology</v>
      </c>
      <c r="R2673" t="str">
        <f t="shared" si="251"/>
        <v>makerspaces</v>
      </c>
      <c r="S2673" s="10">
        <f t="shared" si="249"/>
        <v>41962.749027777783</v>
      </c>
      <c r="T2673" s="10">
        <f t="shared" si="250"/>
        <v>41992.818055555559</v>
      </c>
    </row>
    <row r="2674" spans="1:20" ht="43.75" x14ac:dyDescent="0.4">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9">
        <f t="shared" si="246"/>
        <v>0.33189999999999997</v>
      </c>
      <c r="P2674">
        <f t="shared" si="247"/>
        <v>70.61702127659575</v>
      </c>
      <c r="Q2674" t="str">
        <f t="shared" si="248"/>
        <v>technology</v>
      </c>
      <c r="R2674" t="str">
        <f t="shared" si="251"/>
        <v>makerspaces</v>
      </c>
      <c r="S2674" s="10">
        <f t="shared" si="249"/>
        <v>42344.884143518517</v>
      </c>
      <c r="T2674" s="10">
        <f t="shared" si="250"/>
        <v>42366.25</v>
      </c>
    </row>
    <row r="2675" spans="1:20" ht="43.75" x14ac:dyDescent="0.4">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9">
        <f t="shared" si="246"/>
        <v>0.27579999999999999</v>
      </c>
      <c r="P2675">
        <f t="shared" si="247"/>
        <v>167.15151515151516</v>
      </c>
      <c r="Q2675" t="str">
        <f t="shared" si="248"/>
        <v>technology</v>
      </c>
      <c r="R2675" t="str">
        <f t="shared" si="251"/>
        <v>makerspaces</v>
      </c>
      <c r="S2675" s="10">
        <f t="shared" si="249"/>
        <v>41912.541655092595</v>
      </c>
      <c r="T2675" s="10">
        <f t="shared" si="250"/>
        <v>41941.947916666664</v>
      </c>
    </row>
    <row r="2676" spans="1:20" ht="58.3" x14ac:dyDescent="0.4">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9">
        <f t="shared" si="246"/>
        <v>0.62839999999999996</v>
      </c>
      <c r="P2676">
        <f t="shared" si="247"/>
        <v>128.61988304093566</v>
      </c>
      <c r="Q2676" t="str">
        <f t="shared" si="248"/>
        <v>technology</v>
      </c>
      <c r="R2676" t="str">
        <f t="shared" si="251"/>
        <v>makerspaces</v>
      </c>
      <c r="S2676" s="10">
        <f t="shared" si="249"/>
        <v>42529.632754629631</v>
      </c>
      <c r="T2676" s="10">
        <f t="shared" si="250"/>
        <v>42556.207638888889</v>
      </c>
    </row>
    <row r="2677" spans="1:20" ht="58.3" x14ac:dyDescent="0.4">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9">
        <f t="shared" si="246"/>
        <v>7.5880000000000003E-2</v>
      </c>
      <c r="P2677">
        <f t="shared" si="247"/>
        <v>65.41379310344827</v>
      </c>
      <c r="Q2677" t="str">
        <f t="shared" si="248"/>
        <v>technology</v>
      </c>
      <c r="R2677" t="str">
        <f t="shared" si="251"/>
        <v>makerspaces</v>
      </c>
      <c r="S2677" s="10">
        <f t="shared" si="249"/>
        <v>41923.857511574075</v>
      </c>
      <c r="T2677" s="10">
        <f t="shared" si="250"/>
        <v>41953.899178240739</v>
      </c>
    </row>
    <row r="2678" spans="1:20" ht="43.75" x14ac:dyDescent="0.4">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9">
        <f t="shared" si="246"/>
        <v>0.50380952380952382</v>
      </c>
      <c r="P2678">
        <f t="shared" si="247"/>
        <v>117.55555555555556</v>
      </c>
      <c r="Q2678" t="str">
        <f t="shared" si="248"/>
        <v>technology</v>
      </c>
      <c r="R2678" t="str">
        <f t="shared" si="251"/>
        <v>makerspaces</v>
      </c>
      <c r="S2678" s="10">
        <f t="shared" si="249"/>
        <v>42482.624699074076</v>
      </c>
      <c r="T2678" s="10">
        <f t="shared" si="250"/>
        <v>42512.624699074076</v>
      </c>
    </row>
    <row r="2679" spans="1:20" ht="43.75" x14ac:dyDescent="0.4">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9">
        <f t="shared" si="246"/>
        <v>0.17512820512820512</v>
      </c>
      <c r="P2679">
        <f t="shared" si="247"/>
        <v>126.48148148148148</v>
      </c>
      <c r="Q2679" t="str">
        <f t="shared" si="248"/>
        <v>technology</v>
      </c>
      <c r="R2679" t="str">
        <f t="shared" si="251"/>
        <v>makerspaces</v>
      </c>
      <c r="S2679" s="10">
        <f t="shared" si="249"/>
        <v>41793.029432870368</v>
      </c>
      <c r="T2679" s="10">
        <f t="shared" si="250"/>
        <v>41823.029432870368</v>
      </c>
    </row>
    <row r="2680" spans="1:20" ht="43.75" x14ac:dyDescent="0.4">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9">
        <f t="shared" si="246"/>
        <v>1.3750000000000001E-4</v>
      </c>
      <c r="P2680">
        <f t="shared" si="247"/>
        <v>550</v>
      </c>
      <c r="Q2680" t="str">
        <f t="shared" si="248"/>
        <v>technology</v>
      </c>
      <c r="R2680" t="str">
        <f t="shared" si="251"/>
        <v>makerspaces</v>
      </c>
      <c r="S2680" s="10">
        <f t="shared" si="249"/>
        <v>42241.798206018517</v>
      </c>
      <c r="T2680" s="10">
        <f t="shared" si="250"/>
        <v>42271.798206018517</v>
      </c>
    </row>
    <row r="2681" spans="1:20" ht="58.3" x14ac:dyDescent="0.4">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9">
        <f t="shared" si="246"/>
        <v>3.3E-3</v>
      </c>
      <c r="P2681">
        <f t="shared" si="247"/>
        <v>44</v>
      </c>
      <c r="Q2681" t="str">
        <f t="shared" si="248"/>
        <v>technology</v>
      </c>
      <c r="R2681" t="str">
        <f t="shared" si="251"/>
        <v>makerspaces</v>
      </c>
      <c r="S2681" s="10">
        <f t="shared" si="249"/>
        <v>42033.001087962963</v>
      </c>
      <c r="T2681" s="10">
        <f t="shared" si="250"/>
        <v>42063.001087962963</v>
      </c>
    </row>
    <row r="2682" spans="1:20" x14ac:dyDescent="0.4">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9">
        <f t="shared" si="246"/>
        <v>8.6250000000000007E-3</v>
      </c>
      <c r="P2682">
        <f t="shared" si="247"/>
        <v>69</v>
      </c>
      <c r="Q2682" t="str">
        <f t="shared" si="248"/>
        <v>technology</v>
      </c>
      <c r="R2682" t="str">
        <f t="shared" si="251"/>
        <v>makerspaces</v>
      </c>
      <c r="S2682" s="10">
        <f t="shared" si="249"/>
        <v>42436.211701388893</v>
      </c>
      <c r="T2682" s="10">
        <f t="shared" si="250"/>
        <v>42466.170034722221</v>
      </c>
    </row>
    <row r="2683" spans="1:20" ht="43.75" x14ac:dyDescent="0.4">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9">
        <f t="shared" si="246"/>
        <v>6.875E-3</v>
      </c>
      <c r="P2683">
        <f t="shared" si="247"/>
        <v>27.5</v>
      </c>
      <c r="Q2683" t="str">
        <f t="shared" si="248"/>
        <v>food</v>
      </c>
      <c r="R2683" t="str">
        <f t="shared" si="251"/>
        <v>food trucks</v>
      </c>
      <c r="S2683" s="10">
        <f t="shared" si="249"/>
        <v>41805.895254629628</v>
      </c>
      <c r="T2683" s="10">
        <f t="shared" si="250"/>
        <v>41830.895254629628</v>
      </c>
    </row>
    <row r="2684" spans="1:20" ht="43.75" x14ac:dyDescent="0.4">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9">
        <f t="shared" si="246"/>
        <v>0.28299999999999997</v>
      </c>
      <c r="P2684">
        <f t="shared" si="247"/>
        <v>84.9</v>
      </c>
      <c r="Q2684" t="str">
        <f t="shared" si="248"/>
        <v>food</v>
      </c>
      <c r="R2684" t="str">
        <f t="shared" si="251"/>
        <v>food trucks</v>
      </c>
      <c r="S2684" s="10">
        <f t="shared" si="249"/>
        <v>41932.871990740743</v>
      </c>
      <c r="T2684" s="10">
        <f t="shared" si="250"/>
        <v>41965.249305555553</v>
      </c>
    </row>
    <row r="2685" spans="1:20" ht="43.75" x14ac:dyDescent="0.4">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9">
        <f t="shared" si="246"/>
        <v>2.3999999999999998E-3</v>
      </c>
      <c r="P2685">
        <f t="shared" si="247"/>
        <v>12</v>
      </c>
      <c r="Q2685" t="str">
        <f t="shared" si="248"/>
        <v>food</v>
      </c>
      <c r="R2685" t="str">
        <f t="shared" si="251"/>
        <v>food trucks</v>
      </c>
      <c r="S2685" s="10">
        <f t="shared" si="249"/>
        <v>42034.75509259259</v>
      </c>
      <c r="T2685" s="10">
        <f t="shared" si="250"/>
        <v>42064.75509259259</v>
      </c>
    </row>
    <row r="2686" spans="1:20" ht="43.75" x14ac:dyDescent="0.4">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9">
        <f t="shared" si="246"/>
        <v>1.1428571428571429E-2</v>
      </c>
      <c r="P2686">
        <f t="shared" si="247"/>
        <v>200</v>
      </c>
      <c r="Q2686" t="str">
        <f t="shared" si="248"/>
        <v>food</v>
      </c>
      <c r="R2686" t="str">
        <f t="shared" si="251"/>
        <v>food trucks</v>
      </c>
      <c r="S2686" s="10">
        <f t="shared" si="249"/>
        <v>41820.914641203701</v>
      </c>
      <c r="T2686" s="10">
        <f t="shared" si="250"/>
        <v>41860.914641203701</v>
      </c>
    </row>
    <row r="2687" spans="1:20" ht="43.75" x14ac:dyDescent="0.4">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9">
        <f t="shared" si="246"/>
        <v>2.0000000000000001E-4</v>
      </c>
      <c r="P2687">
        <f t="shared" si="247"/>
        <v>10</v>
      </c>
      <c r="Q2687" t="str">
        <f t="shared" si="248"/>
        <v>food</v>
      </c>
      <c r="R2687" t="str">
        <f t="shared" si="251"/>
        <v>food trucks</v>
      </c>
      <c r="S2687" s="10">
        <f t="shared" si="249"/>
        <v>42061.69594907407</v>
      </c>
      <c r="T2687" s="10">
        <f t="shared" si="250"/>
        <v>42121.654282407413</v>
      </c>
    </row>
    <row r="2688" spans="1:20" ht="43.75" x14ac:dyDescent="0.4">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9">
        <f t="shared" si="246"/>
        <v>0</v>
      </c>
      <c r="P2688">
        <f t="shared" si="247"/>
        <v>0</v>
      </c>
      <c r="Q2688" t="str">
        <f t="shared" si="248"/>
        <v>food</v>
      </c>
      <c r="R2688" t="str">
        <f t="shared" si="251"/>
        <v>food trucks</v>
      </c>
      <c r="S2688" s="10">
        <f t="shared" si="249"/>
        <v>41892.974803240737</v>
      </c>
      <c r="T2688" s="10">
        <f t="shared" si="250"/>
        <v>41912.974803240737</v>
      </c>
    </row>
    <row r="2689" spans="1:20" ht="43.75" x14ac:dyDescent="0.4">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9">
        <f t="shared" si="246"/>
        <v>0</v>
      </c>
      <c r="P2689">
        <f t="shared" si="247"/>
        <v>0</v>
      </c>
      <c r="Q2689" t="str">
        <f t="shared" si="248"/>
        <v>food</v>
      </c>
      <c r="R2689" t="str">
        <f t="shared" si="251"/>
        <v>food trucks</v>
      </c>
      <c r="S2689" s="10">
        <f t="shared" si="249"/>
        <v>42154.64025462963</v>
      </c>
      <c r="T2689" s="10">
        <f t="shared" si="250"/>
        <v>42184.64025462963</v>
      </c>
    </row>
    <row r="2690" spans="1:20" ht="29.15" x14ac:dyDescent="0.4">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9">
        <f t="shared" ref="O2690:O2753" si="252">E2690/D2690</f>
        <v>1.48E-3</v>
      </c>
      <c r="P2690">
        <f t="shared" ref="P2690:P2753" si="253">IFERROR(E2690/L2690,0)</f>
        <v>5.2857142857142856</v>
      </c>
      <c r="Q2690" t="str">
        <f t="shared" ref="Q2690:Q2753" si="254">LEFT(N2690, FIND("/",N2690) - 1)</f>
        <v>food</v>
      </c>
      <c r="R2690" t="str">
        <f t="shared" si="251"/>
        <v>food trucks</v>
      </c>
      <c r="S2690" s="10">
        <f t="shared" ref="S2690:S2753" si="255">(((J2690/60)/60)/24) + DATE(1970,1,1)</f>
        <v>42028.118865740747</v>
      </c>
      <c r="T2690" s="10">
        <f t="shared" ref="T2690:T2753" si="256">(((I2690/60)/60)/24) + DATE(1970,1,1)</f>
        <v>42059.125</v>
      </c>
    </row>
    <row r="2691" spans="1:20" ht="43.75" x14ac:dyDescent="0.4">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9">
        <f t="shared" si="252"/>
        <v>2.8571428571428571E-5</v>
      </c>
      <c r="P2691">
        <f t="shared" si="253"/>
        <v>1</v>
      </c>
      <c r="Q2691" t="str">
        <f t="shared" si="254"/>
        <v>food</v>
      </c>
      <c r="R2691" t="str">
        <f t="shared" ref="R2691:R2754" si="257">RIGHT(N2691, LEN(N2691) - FIND("/",N2691))</f>
        <v>food trucks</v>
      </c>
      <c r="S2691" s="10">
        <f t="shared" si="255"/>
        <v>42551.961689814809</v>
      </c>
      <c r="T2691" s="10">
        <f t="shared" si="256"/>
        <v>42581.961689814809</v>
      </c>
    </row>
    <row r="2692" spans="1:20" ht="58.3" x14ac:dyDescent="0.4">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9">
        <f t="shared" si="252"/>
        <v>0.107325</v>
      </c>
      <c r="P2692">
        <f t="shared" si="253"/>
        <v>72.762711864406782</v>
      </c>
      <c r="Q2692" t="str">
        <f t="shared" si="254"/>
        <v>food</v>
      </c>
      <c r="R2692" t="str">
        <f t="shared" si="257"/>
        <v>food trucks</v>
      </c>
      <c r="S2692" s="10">
        <f t="shared" si="255"/>
        <v>42113.105046296296</v>
      </c>
      <c r="T2692" s="10">
        <f t="shared" si="256"/>
        <v>42158.105046296296</v>
      </c>
    </row>
    <row r="2693" spans="1:20" ht="29.15" x14ac:dyDescent="0.4">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9">
        <f t="shared" si="252"/>
        <v>5.3846153846153844E-4</v>
      </c>
      <c r="P2693">
        <f t="shared" si="253"/>
        <v>17.5</v>
      </c>
      <c r="Q2693" t="str">
        <f t="shared" si="254"/>
        <v>food</v>
      </c>
      <c r="R2693" t="str">
        <f t="shared" si="257"/>
        <v>food trucks</v>
      </c>
      <c r="S2693" s="10">
        <f t="shared" si="255"/>
        <v>42089.724039351851</v>
      </c>
      <c r="T2693" s="10">
        <f t="shared" si="256"/>
        <v>42134.724039351851</v>
      </c>
    </row>
    <row r="2694" spans="1:20" ht="43.75" x14ac:dyDescent="0.4">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9">
        <f t="shared" si="252"/>
        <v>7.1428571428571426E-3</v>
      </c>
      <c r="P2694">
        <f t="shared" si="253"/>
        <v>25</v>
      </c>
      <c r="Q2694" t="str">
        <f t="shared" si="254"/>
        <v>food</v>
      </c>
      <c r="R2694" t="str">
        <f t="shared" si="257"/>
        <v>food trucks</v>
      </c>
      <c r="S2694" s="10">
        <f t="shared" si="255"/>
        <v>42058.334027777775</v>
      </c>
      <c r="T2694" s="10">
        <f t="shared" si="256"/>
        <v>42088.292361111111</v>
      </c>
    </row>
    <row r="2695" spans="1:20" ht="43.75" x14ac:dyDescent="0.4">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9">
        <f t="shared" si="252"/>
        <v>8.0000000000000002E-3</v>
      </c>
      <c r="P2695">
        <f t="shared" si="253"/>
        <v>13.333333333333334</v>
      </c>
      <c r="Q2695" t="str">
        <f t="shared" si="254"/>
        <v>food</v>
      </c>
      <c r="R2695" t="str">
        <f t="shared" si="257"/>
        <v>food trucks</v>
      </c>
      <c r="S2695" s="10">
        <f t="shared" si="255"/>
        <v>41834.138495370367</v>
      </c>
      <c r="T2695" s="10">
        <f t="shared" si="256"/>
        <v>41864.138495370367</v>
      </c>
    </row>
    <row r="2696" spans="1:20" ht="58.3" x14ac:dyDescent="0.4">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9">
        <f t="shared" si="252"/>
        <v>3.3333333333333335E-5</v>
      </c>
      <c r="P2696">
        <f t="shared" si="253"/>
        <v>1</v>
      </c>
      <c r="Q2696" t="str">
        <f t="shared" si="254"/>
        <v>food</v>
      </c>
      <c r="R2696" t="str">
        <f t="shared" si="257"/>
        <v>food trucks</v>
      </c>
      <c r="S2696" s="10">
        <f t="shared" si="255"/>
        <v>41878.140497685185</v>
      </c>
      <c r="T2696" s="10">
        <f t="shared" si="256"/>
        <v>41908.140497685185</v>
      </c>
    </row>
    <row r="2697" spans="1:20" ht="43.75" x14ac:dyDescent="0.4">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9">
        <f t="shared" si="252"/>
        <v>4.7333333333333333E-3</v>
      </c>
      <c r="P2697">
        <f t="shared" si="253"/>
        <v>23.666666666666668</v>
      </c>
      <c r="Q2697" t="str">
        <f t="shared" si="254"/>
        <v>food</v>
      </c>
      <c r="R2697" t="str">
        <f t="shared" si="257"/>
        <v>food trucks</v>
      </c>
      <c r="S2697" s="10">
        <f t="shared" si="255"/>
        <v>42048.181921296295</v>
      </c>
      <c r="T2697" s="10">
        <f t="shared" si="256"/>
        <v>42108.14025462963</v>
      </c>
    </row>
    <row r="2698" spans="1:20" ht="58.3" x14ac:dyDescent="0.4">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9">
        <f t="shared" si="252"/>
        <v>5.6500000000000002E-2</v>
      </c>
      <c r="P2698">
        <f t="shared" si="253"/>
        <v>89.21052631578948</v>
      </c>
      <c r="Q2698" t="str">
        <f t="shared" si="254"/>
        <v>food</v>
      </c>
      <c r="R2698" t="str">
        <f t="shared" si="257"/>
        <v>food trucks</v>
      </c>
      <c r="S2698" s="10">
        <f t="shared" si="255"/>
        <v>41964.844444444447</v>
      </c>
      <c r="T2698" s="10">
        <f t="shared" si="256"/>
        <v>41998.844444444447</v>
      </c>
    </row>
    <row r="2699" spans="1:20" ht="43.75" x14ac:dyDescent="0.4">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9">
        <f t="shared" si="252"/>
        <v>0.26352173913043481</v>
      </c>
      <c r="P2699">
        <f t="shared" si="253"/>
        <v>116.55769230769231</v>
      </c>
      <c r="Q2699" t="str">
        <f t="shared" si="254"/>
        <v>food</v>
      </c>
      <c r="R2699" t="str">
        <f t="shared" si="257"/>
        <v>food trucks</v>
      </c>
      <c r="S2699" s="10">
        <f t="shared" si="255"/>
        <v>42187.940081018518</v>
      </c>
      <c r="T2699" s="10">
        <f t="shared" si="256"/>
        <v>42218.916666666672</v>
      </c>
    </row>
    <row r="2700" spans="1:20" ht="43.75" x14ac:dyDescent="0.4">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9">
        <f t="shared" si="252"/>
        <v>3.2512500000000002E-3</v>
      </c>
      <c r="P2700">
        <f t="shared" si="253"/>
        <v>13.005000000000001</v>
      </c>
      <c r="Q2700" t="str">
        <f t="shared" si="254"/>
        <v>food</v>
      </c>
      <c r="R2700" t="str">
        <f t="shared" si="257"/>
        <v>food trucks</v>
      </c>
      <c r="S2700" s="10">
        <f t="shared" si="255"/>
        <v>41787.898240740738</v>
      </c>
      <c r="T2700" s="10">
        <f t="shared" si="256"/>
        <v>41817.898240740738</v>
      </c>
    </row>
    <row r="2701" spans="1:20" ht="43.75" x14ac:dyDescent="0.4">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9">
        <f t="shared" si="252"/>
        <v>0</v>
      </c>
      <c r="P2701">
        <f t="shared" si="253"/>
        <v>0</v>
      </c>
      <c r="Q2701" t="str">
        <f t="shared" si="254"/>
        <v>food</v>
      </c>
      <c r="R2701" t="str">
        <f t="shared" si="257"/>
        <v>food trucks</v>
      </c>
      <c r="S2701" s="10">
        <f t="shared" si="255"/>
        <v>41829.896562499998</v>
      </c>
      <c r="T2701" s="10">
        <f t="shared" si="256"/>
        <v>41859.896562499998</v>
      </c>
    </row>
    <row r="2702" spans="1:20" ht="43.75" x14ac:dyDescent="0.4">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9">
        <f t="shared" si="252"/>
        <v>7.0007000700070005E-3</v>
      </c>
      <c r="P2702">
        <f t="shared" si="253"/>
        <v>17.5</v>
      </c>
      <c r="Q2702" t="str">
        <f t="shared" si="254"/>
        <v>food</v>
      </c>
      <c r="R2702" t="str">
        <f t="shared" si="257"/>
        <v>food trucks</v>
      </c>
      <c r="S2702" s="10">
        <f t="shared" si="255"/>
        <v>41870.87467592593</v>
      </c>
      <c r="T2702" s="10">
        <f t="shared" si="256"/>
        <v>41900.87467592593</v>
      </c>
    </row>
    <row r="2703" spans="1:20" ht="43.75" x14ac:dyDescent="0.4">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9">
        <f t="shared" si="252"/>
        <v>0.46176470588235297</v>
      </c>
      <c r="P2703">
        <f t="shared" si="253"/>
        <v>34.130434782608695</v>
      </c>
      <c r="Q2703" t="str">
        <f t="shared" si="254"/>
        <v>theater</v>
      </c>
      <c r="R2703" t="str">
        <f t="shared" si="257"/>
        <v>spaces</v>
      </c>
      <c r="S2703" s="10">
        <f t="shared" si="255"/>
        <v>42801.774699074071</v>
      </c>
      <c r="T2703" s="10">
        <f t="shared" si="256"/>
        <v>42832.733032407406</v>
      </c>
    </row>
    <row r="2704" spans="1:20" ht="43.75" x14ac:dyDescent="0.4">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9">
        <f t="shared" si="252"/>
        <v>0.34410000000000002</v>
      </c>
      <c r="P2704">
        <f t="shared" si="253"/>
        <v>132.34615384615384</v>
      </c>
      <c r="Q2704" t="str">
        <f t="shared" si="254"/>
        <v>theater</v>
      </c>
      <c r="R2704" t="str">
        <f t="shared" si="257"/>
        <v>spaces</v>
      </c>
      <c r="S2704" s="10">
        <f t="shared" si="255"/>
        <v>42800.801817129628</v>
      </c>
      <c r="T2704" s="10">
        <f t="shared" si="256"/>
        <v>42830.760150462964</v>
      </c>
    </row>
    <row r="2705" spans="1:20" ht="29.15" x14ac:dyDescent="0.4">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9">
        <f t="shared" si="252"/>
        <v>1.0375000000000001</v>
      </c>
      <c r="P2705">
        <f t="shared" si="253"/>
        <v>922.22222222222217</v>
      </c>
      <c r="Q2705" t="str">
        <f t="shared" si="254"/>
        <v>theater</v>
      </c>
      <c r="R2705" t="str">
        <f t="shared" si="257"/>
        <v>spaces</v>
      </c>
      <c r="S2705" s="10">
        <f t="shared" si="255"/>
        <v>42756.690162037034</v>
      </c>
      <c r="T2705" s="10">
        <f t="shared" si="256"/>
        <v>42816.648495370369</v>
      </c>
    </row>
    <row r="2706" spans="1:20" ht="43.75" x14ac:dyDescent="0.4">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9">
        <f t="shared" si="252"/>
        <v>6.0263157894736845E-2</v>
      </c>
      <c r="P2706">
        <f t="shared" si="253"/>
        <v>163.57142857142858</v>
      </c>
      <c r="Q2706" t="str">
        <f t="shared" si="254"/>
        <v>theater</v>
      </c>
      <c r="R2706" t="str">
        <f t="shared" si="257"/>
        <v>spaces</v>
      </c>
      <c r="S2706" s="10">
        <f t="shared" si="255"/>
        <v>42787.862430555557</v>
      </c>
      <c r="T2706" s="10">
        <f t="shared" si="256"/>
        <v>42830.820763888885</v>
      </c>
    </row>
    <row r="2707" spans="1:20" ht="29.15" x14ac:dyDescent="0.4">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9">
        <f t="shared" si="252"/>
        <v>0.10539393939393939</v>
      </c>
      <c r="P2707">
        <f t="shared" si="253"/>
        <v>217.375</v>
      </c>
      <c r="Q2707" t="str">
        <f t="shared" si="254"/>
        <v>theater</v>
      </c>
      <c r="R2707" t="str">
        <f t="shared" si="257"/>
        <v>spaces</v>
      </c>
      <c r="S2707" s="10">
        <f t="shared" si="255"/>
        <v>42773.916180555556</v>
      </c>
      <c r="T2707" s="10">
        <f t="shared" si="256"/>
        <v>42818.874513888892</v>
      </c>
    </row>
    <row r="2708" spans="1:20" ht="43.75" x14ac:dyDescent="0.4">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9">
        <f t="shared" si="252"/>
        <v>1.1229714285714285</v>
      </c>
      <c r="P2708">
        <f t="shared" si="253"/>
        <v>149.44486692015209</v>
      </c>
      <c r="Q2708" t="str">
        <f t="shared" si="254"/>
        <v>theater</v>
      </c>
      <c r="R2708" t="str">
        <f t="shared" si="257"/>
        <v>spaces</v>
      </c>
      <c r="S2708" s="10">
        <f t="shared" si="255"/>
        <v>41899.294942129629</v>
      </c>
      <c r="T2708" s="10">
        <f t="shared" si="256"/>
        <v>41928.290972222225</v>
      </c>
    </row>
    <row r="2709" spans="1:20" ht="43.75" x14ac:dyDescent="0.4">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9">
        <f t="shared" si="252"/>
        <v>3.50844625</v>
      </c>
      <c r="P2709">
        <f t="shared" si="253"/>
        <v>71.237487309644663</v>
      </c>
      <c r="Q2709" t="str">
        <f t="shared" si="254"/>
        <v>theater</v>
      </c>
      <c r="R2709" t="str">
        <f t="shared" si="257"/>
        <v>spaces</v>
      </c>
      <c r="S2709" s="10">
        <f t="shared" si="255"/>
        <v>41391.782905092594</v>
      </c>
      <c r="T2709" s="10">
        <f t="shared" si="256"/>
        <v>41421.290972222225</v>
      </c>
    </row>
    <row r="2710" spans="1:20" ht="43.75" x14ac:dyDescent="0.4">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9">
        <f t="shared" si="252"/>
        <v>2.3321535</v>
      </c>
      <c r="P2710">
        <f t="shared" si="253"/>
        <v>44.464318398474738</v>
      </c>
      <c r="Q2710" t="str">
        <f t="shared" si="254"/>
        <v>theater</v>
      </c>
      <c r="R2710" t="str">
        <f t="shared" si="257"/>
        <v>spaces</v>
      </c>
      <c r="S2710" s="10">
        <f t="shared" si="255"/>
        <v>42512.698217592595</v>
      </c>
      <c r="T2710" s="10">
        <f t="shared" si="256"/>
        <v>42572.698217592595</v>
      </c>
    </row>
    <row r="2711" spans="1:20" ht="43.75" x14ac:dyDescent="0.4">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9">
        <f t="shared" si="252"/>
        <v>1.01606</v>
      </c>
      <c r="P2711">
        <f t="shared" si="253"/>
        <v>164.94480519480518</v>
      </c>
      <c r="Q2711" t="str">
        <f t="shared" si="254"/>
        <v>theater</v>
      </c>
      <c r="R2711" t="str">
        <f t="shared" si="257"/>
        <v>spaces</v>
      </c>
      <c r="S2711" s="10">
        <f t="shared" si="255"/>
        <v>42612.149780092594</v>
      </c>
      <c r="T2711" s="10">
        <f t="shared" si="256"/>
        <v>42647.165972222225</v>
      </c>
    </row>
    <row r="2712" spans="1:20" ht="29.15" x14ac:dyDescent="0.4">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9">
        <f t="shared" si="252"/>
        <v>1.5390035000000002</v>
      </c>
      <c r="P2712">
        <f t="shared" si="253"/>
        <v>84.871516544117654</v>
      </c>
      <c r="Q2712" t="str">
        <f t="shared" si="254"/>
        <v>theater</v>
      </c>
      <c r="R2712" t="str">
        <f t="shared" si="257"/>
        <v>spaces</v>
      </c>
      <c r="S2712" s="10">
        <f t="shared" si="255"/>
        <v>41828.229490740741</v>
      </c>
      <c r="T2712" s="10">
        <f t="shared" si="256"/>
        <v>41860.083333333336</v>
      </c>
    </row>
    <row r="2713" spans="1:20" ht="43.75" x14ac:dyDescent="0.4">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9">
        <f t="shared" si="252"/>
        <v>1.007161125319693</v>
      </c>
      <c r="P2713">
        <f t="shared" si="253"/>
        <v>53.945205479452056</v>
      </c>
      <c r="Q2713" t="str">
        <f t="shared" si="254"/>
        <v>theater</v>
      </c>
      <c r="R2713" t="str">
        <f t="shared" si="257"/>
        <v>spaces</v>
      </c>
      <c r="S2713" s="10">
        <f t="shared" si="255"/>
        <v>41780.745254629634</v>
      </c>
      <c r="T2713" s="10">
        <f t="shared" si="256"/>
        <v>41810.917361111111</v>
      </c>
    </row>
    <row r="2714" spans="1:20" ht="43.75" x14ac:dyDescent="0.4">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9">
        <f t="shared" si="252"/>
        <v>1.3138181818181818</v>
      </c>
      <c r="P2714">
        <f t="shared" si="253"/>
        <v>50.531468531468533</v>
      </c>
      <c r="Q2714" t="str">
        <f t="shared" si="254"/>
        <v>theater</v>
      </c>
      <c r="R2714" t="str">
        <f t="shared" si="257"/>
        <v>spaces</v>
      </c>
      <c r="S2714" s="10">
        <f t="shared" si="255"/>
        <v>41432.062037037038</v>
      </c>
      <c r="T2714" s="10">
        <f t="shared" si="256"/>
        <v>41468.75</v>
      </c>
    </row>
    <row r="2715" spans="1:20" ht="43.75" x14ac:dyDescent="0.4">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9">
        <f t="shared" si="252"/>
        <v>1.0224133333333334</v>
      </c>
      <c r="P2715">
        <f t="shared" si="253"/>
        <v>108.00140845070422</v>
      </c>
      <c r="Q2715" t="str">
        <f t="shared" si="254"/>
        <v>theater</v>
      </c>
      <c r="R2715" t="str">
        <f t="shared" si="257"/>
        <v>spaces</v>
      </c>
      <c r="S2715" s="10">
        <f t="shared" si="255"/>
        <v>42322.653749999998</v>
      </c>
      <c r="T2715" s="10">
        <f t="shared" si="256"/>
        <v>42362.653749999998</v>
      </c>
    </row>
    <row r="2716" spans="1:20" ht="29.15" x14ac:dyDescent="0.4">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9">
        <f t="shared" si="252"/>
        <v>1.1635599999999999</v>
      </c>
      <c r="P2716">
        <f t="shared" si="253"/>
        <v>95.373770491803285</v>
      </c>
      <c r="Q2716" t="str">
        <f t="shared" si="254"/>
        <v>theater</v>
      </c>
      <c r="R2716" t="str">
        <f t="shared" si="257"/>
        <v>spaces</v>
      </c>
      <c r="S2716" s="10">
        <f t="shared" si="255"/>
        <v>42629.655046296291</v>
      </c>
      <c r="T2716" s="10">
        <f t="shared" si="256"/>
        <v>42657.958333333328</v>
      </c>
    </row>
    <row r="2717" spans="1:20" ht="43.75" x14ac:dyDescent="0.4">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9">
        <f t="shared" si="252"/>
        <v>2.6462241666666664</v>
      </c>
      <c r="P2717">
        <f t="shared" si="253"/>
        <v>57.631016333938291</v>
      </c>
      <c r="Q2717" t="str">
        <f t="shared" si="254"/>
        <v>theater</v>
      </c>
      <c r="R2717" t="str">
        <f t="shared" si="257"/>
        <v>spaces</v>
      </c>
      <c r="S2717" s="10">
        <f t="shared" si="255"/>
        <v>42387.398472222223</v>
      </c>
      <c r="T2717" s="10">
        <f t="shared" si="256"/>
        <v>42421.398472222223</v>
      </c>
    </row>
    <row r="2718" spans="1:20" ht="72.900000000000006" x14ac:dyDescent="0.4">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9">
        <f t="shared" si="252"/>
        <v>1.1998010000000001</v>
      </c>
      <c r="P2718">
        <f t="shared" si="253"/>
        <v>64.160481283422456</v>
      </c>
      <c r="Q2718" t="str">
        <f t="shared" si="254"/>
        <v>theater</v>
      </c>
      <c r="R2718" t="str">
        <f t="shared" si="257"/>
        <v>spaces</v>
      </c>
      <c r="S2718" s="10">
        <f t="shared" si="255"/>
        <v>42255.333252314813</v>
      </c>
      <c r="T2718" s="10">
        <f t="shared" si="256"/>
        <v>42285.333252314813</v>
      </c>
    </row>
    <row r="2719" spans="1:20" ht="43.75" x14ac:dyDescent="0.4">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9">
        <f t="shared" si="252"/>
        <v>1.2010400000000001</v>
      </c>
      <c r="P2719">
        <f t="shared" si="253"/>
        <v>92.387692307692305</v>
      </c>
      <c r="Q2719" t="str">
        <f t="shared" si="254"/>
        <v>theater</v>
      </c>
      <c r="R2719" t="str">
        <f t="shared" si="257"/>
        <v>spaces</v>
      </c>
      <c r="S2719" s="10">
        <f t="shared" si="255"/>
        <v>41934.914918981485</v>
      </c>
      <c r="T2719" s="10">
        <f t="shared" si="256"/>
        <v>41979.956585648149</v>
      </c>
    </row>
    <row r="2720" spans="1:20" ht="43.75" x14ac:dyDescent="0.4">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9">
        <f t="shared" si="252"/>
        <v>1.0358333333333334</v>
      </c>
      <c r="P2720">
        <f t="shared" si="253"/>
        <v>125.97972972972973</v>
      </c>
      <c r="Q2720" t="str">
        <f t="shared" si="254"/>
        <v>theater</v>
      </c>
      <c r="R2720" t="str">
        <f t="shared" si="257"/>
        <v>spaces</v>
      </c>
      <c r="S2720" s="10">
        <f t="shared" si="255"/>
        <v>42465.596585648149</v>
      </c>
      <c r="T2720" s="10">
        <f t="shared" si="256"/>
        <v>42493.958333333328</v>
      </c>
    </row>
    <row r="2721" spans="1:20" ht="43.75" x14ac:dyDescent="0.4">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9">
        <f t="shared" si="252"/>
        <v>1.0883333333333334</v>
      </c>
      <c r="P2721">
        <f t="shared" si="253"/>
        <v>94.637681159420296</v>
      </c>
      <c r="Q2721" t="str">
        <f t="shared" si="254"/>
        <v>theater</v>
      </c>
      <c r="R2721" t="str">
        <f t="shared" si="257"/>
        <v>spaces</v>
      </c>
      <c r="S2721" s="10">
        <f t="shared" si="255"/>
        <v>42418.031180555554</v>
      </c>
      <c r="T2721" s="10">
        <f t="shared" si="256"/>
        <v>42477.989513888882</v>
      </c>
    </row>
    <row r="2722" spans="1:20" ht="43.75" x14ac:dyDescent="0.4">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9">
        <f t="shared" si="252"/>
        <v>1.1812400000000001</v>
      </c>
      <c r="P2722">
        <f t="shared" si="253"/>
        <v>170.69942196531792</v>
      </c>
      <c r="Q2722" t="str">
        <f t="shared" si="254"/>
        <v>theater</v>
      </c>
      <c r="R2722" t="str">
        <f t="shared" si="257"/>
        <v>spaces</v>
      </c>
      <c r="S2722" s="10">
        <f t="shared" si="255"/>
        <v>42655.465891203698</v>
      </c>
      <c r="T2722" s="10">
        <f t="shared" si="256"/>
        <v>42685.507557870369</v>
      </c>
    </row>
    <row r="2723" spans="1:20" ht="43.75" x14ac:dyDescent="0.4">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9">
        <f t="shared" si="252"/>
        <v>14.62</v>
      </c>
      <c r="P2723">
        <f t="shared" si="253"/>
        <v>40.762081784386616</v>
      </c>
      <c r="Q2723" t="str">
        <f t="shared" si="254"/>
        <v>technology</v>
      </c>
      <c r="R2723" t="str">
        <f t="shared" si="257"/>
        <v>hardware</v>
      </c>
      <c r="S2723" s="10">
        <f t="shared" si="255"/>
        <v>41493.543958333335</v>
      </c>
      <c r="T2723" s="10">
        <f t="shared" si="256"/>
        <v>41523.791666666664</v>
      </c>
    </row>
    <row r="2724" spans="1:20" ht="43.75" x14ac:dyDescent="0.4">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9">
        <f t="shared" si="252"/>
        <v>2.5253999999999999</v>
      </c>
      <c r="P2724">
        <f t="shared" si="253"/>
        <v>68.254054054054052</v>
      </c>
      <c r="Q2724" t="str">
        <f t="shared" si="254"/>
        <v>technology</v>
      </c>
      <c r="R2724" t="str">
        <f t="shared" si="257"/>
        <v>hardware</v>
      </c>
      <c r="S2724" s="10">
        <f t="shared" si="255"/>
        <v>42704.857094907406</v>
      </c>
      <c r="T2724" s="10">
        <f t="shared" si="256"/>
        <v>42764.857094907406</v>
      </c>
    </row>
    <row r="2725" spans="1:20" ht="58.3" x14ac:dyDescent="0.4">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9">
        <f t="shared" si="252"/>
        <v>1.4005000000000001</v>
      </c>
      <c r="P2725">
        <f t="shared" si="253"/>
        <v>95.48863636363636</v>
      </c>
      <c r="Q2725" t="str">
        <f t="shared" si="254"/>
        <v>technology</v>
      </c>
      <c r="R2725" t="str">
        <f t="shared" si="257"/>
        <v>hardware</v>
      </c>
      <c r="S2725" s="10">
        <f t="shared" si="255"/>
        <v>41944.83898148148</v>
      </c>
      <c r="T2725" s="10">
        <f t="shared" si="256"/>
        <v>42004.880648148144</v>
      </c>
    </row>
    <row r="2726" spans="1:20" ht="43.75" x14ac:dyDescent="0.4">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9">
        <f t="shared" si="252"/>
        <v>2.9687520259319289</v>
      </c>
      <c r="P2726">
        <f t="shared" si="253"/>
        <v>7.1902649656526005</v>
      </c>
      <c r="Q2726" t="str">
        <f t="shared" si="254"/>
        <v>technology</v>
      </c>
      <c r="R2726" t="str">
        <f t="shared" si="257"/>
        <v>hardware</v>
      </c>
      <c r="S2726" s="10">
        <f t="shared" si="255"/>
        <v>42199.32707175926</v>
      </c>
      <c r="T2726" s="10">
        <f t="shared" si="256"/>
        <v>42231.32707175926</v>
      </c>
    </row>
    <row r="2727" spans="1:20" ht="43.75" x14ac:dyDescent="0.4">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9">
        <f t="shared" si="252"/>
        <v>1.445425</v>
      </c>
      <c r="P2727">
        <f t="shared" si="253"/>
        <v>511.65486725663715</v>
      </c>
      <c r="Q2727" t="str">
        <f t="shared" si="254"/>
        <v>technology</v>
      </c>
      <c r="R2727" t="str">
        <f t="shared" si="257"/>
        <v>hardware</v>
      </c>
      <c r="S2727" s="10">
        <f t="shared" si="255"/>
        <v>42745.744618055556</v>
      </c>
      <c r="T2727" s="10">
        <f t="shared" si="256"/>
        <v>42795.744618055556</v>
      </c>
    </row>
    <row r="2728" spans="1:20" x14ac:dyDescent="0.4">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9">
        <f t="shared" si="252"/>
        <v>1.05745</v>
      </c>
      <c r="P2728">
        <f t="shared" si="253"/>
        <v>261.74504950495049</v>
      </c>
      <c r="Q2728" t="str">
        <f t="shared" si="254"/>
        <v>technology</v>
      </c>
      <c r="R2728" t="str">
        <f t="shared" si="257"/>
        <v>hardware</v>
      </c>
      <c r="S2728" s="10">
        <f t="shared" si="255"/>
        <v>42452.579988425925</v>
      </c>
      <c r="T2728" s="10">
        <f t="shared" si="256"/>
        <v>42482.579988425925</v>
      </c>
    </row>
    <row r="2729" spans="1:20" ht="43.75" x14ac:dyDescent="0.4">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9">
        <f t="shared" si="252"/>
        <v>4.9321000000000002</v>
      </c>
      <c r="P2729">
        <f t="shared" si="253"/>
        <v>69.760961810466767</v>
      </c>
      <c r="Q2729" t="str">
        <f t="shared" si="254"/>
        <v>technology</v>
      </c>
      <c r="R2729" t="str">
        <f t="shared" si="257"/>
        <v>hardware</v>
      </c>
      <c r="S2729" s="10">
        <f t="shared" si="255"/>
        <v>42198.676655092597</v>
      </c>
      <c r="T2729" s="10">
        <f t="shared" si="256"/>
        <v>42223.676655092597</v>
      </c>
    </row>
    <row r="2730" spans="1:20" ht="29.15" x14ac:dyDescent="0.4">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9">
        <f t="shared" si="252"/>
        <v>2.0182666666666669</v>
      </c>
      <c r="P2730">
        <f t="shared" si="253"/>
        <v>77.229591836734699</v>
      </c>
      <c r="Q2730" t="str">
        <f t="shared" si="254"/>
        <v>technology</v>
      </c>
      <c r="R2730" t="str">
        <f t="shared" si="257"/>
        <v>hardware</v>
      </c>
      <c r="S2730" s="10">
        <f t="shared" si="255"/>
        <v>42333.59993055556</v>
      </c>
      <c r="T2730" s="10">
        <f t="shared" si="256"/>
        <v>42368.59993055556</v>
      </c>
    </row>
    <row r="2731" spans="1:20" ht="29.15" x14ac:dyDescent="0.4">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9">
        <f t="shared" si="252"/>
        <v>1.0444</v>
      </c>
      <c r="P2731">
        <f t="shared" si="253"/>
        <v>340.56521739130437</v>
      </c>
      <c r="Q2731" t="str">
        <f t="shared" si="254"/>
        <v>technology</v>
      </c>
      <c r="R2731" t="str">
        <f t="shared" si="257"/>
        <v>hardware</v>
      </c>
      <c r="S2731" s="10">
        <f t="shared" si="255"/>
        <v>42095.240706018521</v>
      </c>
      <c r="T2731" s="10">
        <f t="shared" si="256"/>
        <v>42125.240706018521</v>
      </c>
    </row>
    <row r="2732" spans="1:20" ht="43.75" x14ac:dyDescent="0.4">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9">
        <f t="shared" si="252"/>
        <v>1.7029262962962963</v>
      </c>
      <c r="P2732">
        <f t="shared" si="253"/>
        <v>67.417903225806455</v>
      </c>
      <c r="Q2732" t="str">
        <f t="shared" si="254"/>
        <v>technology</v>
      </c>
      <c r="R2732" t="str">
        <f t="shared" si="257"/>
        <v>hardware</v>
      </c>
      <c r="S2732" s="10">
        <f t="shared" si="255"/>
        <v>41351.541377314818</v>
      </c>
      <c r="T2732" s="10">
        <f t="shared" si="256"/>
        <v>41386.541377314818</v>
      </c>
    </row>
    <row r="2733" spans="1:20" ht="58.3" x14ac:dyDescent="0.4">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9">
        <f t="shared" si="252"/>
        <v>1.0430333333333333</v>
      </c>
      <c r="P2733">
        <f t="shared" si="253"/>
        <v>845.70270270270271</v>
      </c>
      <c r="Q2733" t="str">
        <f t="shared" si="254"/>
        <v>technology</v>
      </c>
      <c r="R2733" t="str">
        <f t="shared" si="257"/>
        <v>hardware</v>
      </c>
      <c r="S2733" s="10">
        <f t="shared" si="255"/>
        <v>41872.525717592594</v>
      </c>
      <c r="T2733" s="10">
        <f t="shared" si="256"/>
        <v>41930.166666666664</v>
      </c>
    </row>
    <row r="2734" spans="1:20" ht="43.75" x14ac:dyDescent="0.4">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9">
        <f t="shared" si="252"/>
        <v>1.1825000000000001</v>
      </c>
      <c r="P2734">
        <f t="shared" si="253"/>
        <v>97.191780821917803</v>
      </c>
      <c r="Q2734" t="str">
        <f t="shared" si="254"/>
        <v>technology</v>
      </c>
      <c r="R2734" t="str">
        <f t="shared" si="257"/>
        <v>hardware</v>
      </c>
      <c r="S2734" s="10">
        <f t="shared" si="255"/>
        <v>41389.808194444442</v>
      </c>
      <c r="T2734" s="10">
        <f t="shared" si="256"/>
        <v>41422</v>
      </c>
    </row>
    <row r="2735" spans="1:20" ht="58.3" x14ac:dyDescent="0.4">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9">
        <f t="shared" si="252"/>
        <v>1.07538</v>
      </c>
      <c r="P2735">
        <f t="shared" si="253"/>
        <v>451.84033613445376</v>
      </c>
      <c r="Q2735" t="str">
        <f t="shared" si="254"/>
        <v>technology</v>
      </c>
      <c r="R2735" t="str">
        <f t="shared" si="257"/>
        <v>hardware</v>
      </c>
      <c r="S2735" s="10">
        <f t="shared" si="255"/>
        <v>42044.272847222222</v>
      </c>
      <c r="T2735" s="10">
        <f t="shared" si="256"/>
        <v>42104.231180555551</v>
      </c>
    </row>
    <row r="2736" spans="1:20" ht="43.75" x14ac:dyDescent="0.4">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9">
        <f t="shared" si="252"/>
        <v>22603</v>
      </c>
      <c r="P2736">
        <f t="shared" si="253"/>
        <v>138.66871165644173</v>
      </c>
      <c r="Q2736" t="str">
        <f t="shared" si="254"/>
        <v>technology</v>
      </c>
      <c r="R2736" t="str">
        <f t="shared" si="257"/>
        <v>hardware</v>
      </c>
      <c r="S2736" s="10">
        <f t="shared" si="255"/>
        <v>42626.668888888889</v>
      </c>
      <c r="T2736" s="10">
        <f t="shared" si="256"/>
        <v>42656.915972222225</v>
      </c>
    </row>
    <row r="2737" spans="1:20" ht="43.75" x14ac:dyDescent="0.4">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9">
        <f t="shared" si="252"/>
        <v>9.7813466666666677</v>
      </c>
      <c r="P2737">
        <f t="shared" si="253"/>
        <v>21.640147492625371</v>
      </c>
      <c r="Q2737" t="str">
        <f t="shared" si="254"/>
        <v>technology</v>
      </c>
      <c r="R2737" t="str">
        <f t="shared" si="257"/>
        <v>hardware</v>
      </c>
      <c r="S2737" s="10">
        <f t="shared" si="255"/>
        <v>41316.120949074073</v>
      </c>
      <c r="T2737" s="10">
        <f t="shared" si="256"/>
        <v>41346.833333333336</v>
      </c>
    </row>
    <row r="2738" spans="1:20" ht="58.3" x14ac:dyDescent="0.4">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9">
        <f t="shared" si="252"/>
        <v>1.2290000000000001</v>
      </c>
      <c r="P2738">
        <f t="shared" si="253"/>
        <v>169.51724137931035</v>
      </c>
      <c r="Q2738" t="str">
        <f t="shared" si="254"/>
        <v>technology</v>
      </c>
      <c r="R2738" t="str">
        <f t="shared" si="257"/>
        <v>hardware</v>
      </c>
      <c r="S2738" s="10">
        <f t="shared" si="255"/>
        <v>41722.666354166664</v>
      </c>
      <c r="T2738" s="10">
        <f t="shared" si="256"/>
        <v>41752.666354166664</v>
      </c>
    </row>
    <row r="2739" spans="1:20" ht="43.75" x14ac:dyDescent="0.4">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9">
        <f t="shared" si="252"/>
        <v>2.4606080000000001</v>
      </c>
      <c r="P2739">
        <f t="shared" si="253"/>
        <v>161.88210526315791</v>
      </c>
      <c r="Q2739" t="str">
        <f t="shared" si="254"/>
        <v>technology</v>
      </c>
      <c r="R2739" t="str">
        <f t="shared" si="257"/>
        <v>hardware</v>
      </c>
      <c r="S2739" s="10">
        <f t="shared" si="255"/>
        <v>41611.917673611111</v>
      </c>
      <c r="T2739" s="10">
        <f t="shared" si="256"/>
        <v>41654.791666666664</v>
      </c>
    </row>
    <row r="2740" spans="1:20" ht="43.75" x14ac:dyDescent="0.4">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9">
        <f t="shared" si="252"/>
        <v>1.4794</v>
      </c>
      <c r="P2740">
        <f t="shared" si="253"/>
        <v>493.13333333333333</v>
      </c>
      <c r="Q2740" t="str">
        <f t="shared" si="254"/>
        <v>technology</v>
      </c>
      <c r="R2740" t="str">
        <f t="shared" si="257"/>
        <v>hardware</v>
      </c>
      <c r="S2740" s="10">
        <f t="shared" si="255"/>
        <v>42620.143564814818</v>
      </c>
      <c r="T2740" s="10">
        <f t="shared" si="256"/>
        <v>42680.143564814818</v>
      </c>
    </row>
    <row r="2741" spans="1:20" ht="43.75" x14ac:dyDescent="0.4">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9">
        <f t="shared" si="252"/>
        <v>3.8409090909090908</v>
      </c>
      <c r="P2741">
        <f t="shared" si="253"/>
        <v>22.120418848167539</v>
      </c>
      <c r="Q2741" t="str">
        <f t="shared" si="254"/>
        <v>technology</v>
      </c>
      <c r="R2741" t="str">
        <f t="shared" si="257"/>
        <v>hardware</v>
      </c>
      <c r="S2741" s="10">
        <f t="shared" si="255"/>
        <v>41719.887928240743</v>
      </c>
      <c r="T2741" s="10">
        <f t="shared" si="256"/>
        <v>41764.887928240743</v>
      </c>
    </row>
    <row r="2742" spans="1:20" ht="43.75" x14ac:dyDescent="0.4">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9">
        <f t="shared" si="252"/>
        <v>1.0333333333333334</v>
      </c>
      <c r="P2742">
        <f t="shared" si="253"/>
        <v>18.235294117647058</v>
      </c>
      <c r="Q2742" t="str">
        <f t="shared" si="254"/>
        <v>technology</v>
      </c>
      <c r="R2742" t="str">
        <f t="shared" si="257"/>
        <v>hardware</v>
      </c>
      <c r="S2742" s="10">
        <f t="shared" si="255"/>
        <v>42045.031851851847</v>
      </c>
      <c r="T2742" s="10">
        <f t="shared" si="256"/>
        <v>42074.99018518519</v>
      </c>
    </row>
    <row r="2743" spans="1:20" ht="29.15" x14ac:dyDescent="0.4">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9">
        <f t="shared" si="252"/>
        <v>4.3750000000000004E-3</v>
      </c>
      <c r="P2743">
        <f t="shared" si="253"/>
        <v>8.75</v>
      </c>
      <c r="Q2743" t="str">
        <f t="shared" si="254"/>
        <v>publishing</v>
      </c>
      <c r="R2743" t="str">
        <f t="shared" si="257"/>
        <v>children's books</v>
      </c>
      <c r="S2743" s="10">
        <f t="shared" si="255"/>
        <v>41911.657430555555</v>
      </c>
      <c r="T2743" s="10">
        <f t="shared" si="256"/>
        <v>41932.088194444441</v>
      </c>
    </row>
    <row r="2744" spans="1:20" ht="43.75" x14ac:dyDescent="0.4">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9">
        <f t="shared" si="252"/>
        <v>0.29239999999999999</v>
      </c>
      <c r="P2744">
        <f t="shared" si="253"/>
        <v>40.611111111111114</v>
      </c>
      <c r="Q2744" t="str">
        <f t="shared" si="254"/>
        <v>publishing</v>
      </c>
      <c r="R2744" t="str">
        <f t="shared" si="257"/>
        <v>children's books</v>
      </c>
      <c r="S2744" s="10">
        <f t="shared" si="255"/>
        <v>41030.719756944447</v>
      </c>
      <c r="T2744" s="10">
        <f t="shared" si="256"/>
        <v>41044.719756944447</v>
      </c>
    </row>
    <row r="2745" spans="1:20" ht="58.3" x14ac:dyDescent="0.4">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9">
        <f t="shared" si="252"/>
        <v>0</v>
      </c>
      <c r="P2745">
        <f t="shared" si="253"/>
        <v>0</v>
      </c>
      <c r="Q2745" t="str">
        <f t="shared" si="254"/>
        <v>publishing</v>
      </c>
      <c r="R2745" t="str">
        <f t="shared" si="257"/>
        <v>children's books</v>
      </c>
      <c r="S2745" s="10">
        <f t="shared" si="255"/>
        <v>42632.328784722224</v>
      </c>
      <c r="T2745" s="10">
        <f t="shared" si="256"/>
        <v>42662.328784722224</v>
      </c>
    </row>
    <row r="2746" spans="1:20" ht="43.75" x14ac:dyDescent="0.4">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9">
        <f t="shared" si="252"/>
        <v>5.2187499999999998E-2</v>
      </c>
      <c r="P2746">
        <f t="shared" si="253"/>
        <v>37.954545454545453</v>
      </c>
      <c r="Q2746" t="str">
        <f t="shared" si="254"/>
        <v>publishing</v>
      </c>
      <c r="R2746" t="str">
        <f t="shared" si="257"/>
        <v>children's books</v>
      </c>
      <c r="S2746" s="10">
        <f t="shared" si="255"/>
        <v>40938.062476851854</v>
      </c>
      <c r="T2746" s="10">
        <f t="shared" si="256"/>
        <v>40968.062476851854</v>
      </c>
    </row>
    <row r="2747" spans="1:20" ht="43.75" x14ac:dyDescent="0.4">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9">
        <f t="shared" si="252"/>
        <v>0.21887499999999999</v>
      </c>
      <c r="P2747">
        <f t="shared" si="253"/>
        <v>35.734693877551024</v>
      </c>
      <c r="Q2747" t="str">
        <f t="shared" si="254"/>
        <v>publishing</v>
      </c>
      <c r="R2747" t="str">
        <f t="shared" si="257"/>
        <v>children's books</v>
      </c>
      <c r="S2747" s="10">
        <f t="shared" si="255"/>
        <v>41044.988055555557</v>
      </c>
      <c r="T2747" s="10">
        <f t="shared" si="256"/>
        <v>41104.988055555557</v>
      </c>
    </row>
    <row r="2748" spans="1:20" ht="43.75" x14ac:dyDescent="0.4">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9">
        <f t="shared" si="252"/>
        <v>0.26700000000000002</v>
      </c>
      <c r="P2748">
        <f t="shared" si="253"/>
        <v>42.157894736842103</v>
      </c>
      <c r="Q2748" t="str">
        <f t="shared" si="254"/>
        <v>publishing</v>
      </c>
      <c r="R2748" t="str">
        <f t="shared" si="257"/>
        <v>children's books</v>
      </c>
      <c r="S2748" s="10">
        <f t="shared" si="255"/>
        <v>41850.781377314815</v>
      </c>
      <c r="T2748" s="10">
        <f t="shared" si="256"/>
        <v>41880.781377314815</v>
      </c>
    </row>
    <row r="2749" spans="1:20" ht="43.75" x14ac:dyDescent="0.4">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9">
        <f t="shared" si="252"/>
        <v>0.28000000000000003</v>
      </c>
      <c r="P2749">
        <f t="shared" si="253"/>
        <v>35</v>
      </c>
      <c r="Q2749" t="str">
        <f t="shared" si="254"/>
        <v>publishing</v>
      </c>
      <c r="R2749" t="str">
        <f t="shared" si="257"/>
        <v>children's books</v>
      </c>
      <c r="S2749" s="10">
        <f t="shared" si="255"/>
        <v>41044.64811342593</v>
      </c>
      <c r="T2749" s="10">
        <f t="shared" si="256"/>
        <v>41076.131944444445</v>
      </c>
    </row>
    <row r="2750" spans="1:20" ht="43.75" x14ac:dyDescent="0.4">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9">
        <f t="shared" si="252"/>
        <v>1.06E-2</v>
      </c>
      <c r="P2750">
        <f t="shared" si="253"/>
        <v>13.25</v>
      </c>
      <c r="Q2750" t="str">
        <f t="shared" si="254"/>
        <v>publishing</v>
      </c>
      <c r="R2750" t="str">
        <f t="shared" si="257"/>
        <v>children's books</v>
      </c>
      <c r="S2750" s="10">
        <f t="shared" si="255"/>
        <v>42585.7106712963</v>
      </c>
      <c r="T2750" s="10">
        <f t="shared" si="256"/>
        <v>42615.7106712963</v>
      </c>
    </row>
    <row r="2751" spans="1:20" ht="29.15" x14ac:dyDescent="0.4">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9">
        <f t="shared" si="252"/>
        <v>1.0999999999999999E-2</v>
      </c>
      <c r="P2751">
        <f t="shared" si="253"/>
        <v>55</v>
      </c>
      <c r="Q2751" t="str">
        <f t="shared" si="254"/>
        <v>publishing</v>
      </c>
      <c r="R2751" t="str">
        <f t="shared" si="257"/>
        <v>children's books</v>
      </c>
      <c r="S2751" s="10">
        <f t="shared" si="255"/>
        <v>42068.799039351856</v>
      </c>
      <c r="T2751" s="10">
        <f t="shared" si="256"/>
        <v>42098.757372685184</v>
      </c>
    </row>
    <row r="2752" spans="1:20" ht="43.75" x14ac:dyDescent="0.4">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9">
        <f t="shared" si="252"/>
        <v>0</v>
      </c>
      <c r="P2752">
        <f t="shared" si="253"/>
        <v>0</v>
      </c>
      <c r="Q2752" t="str">
        <f t="shared" si="254"/>
        <v>publishing</v>
      </c>
      <c r="R2752" t="str">
        <f t="shared" si="257"/>
        <v>children's books</v>
      </c>
      <c r="S2752" s="10">
        <f t="shared" si="255"/>
        <v>41078.899826388886</v>
      </c>
      <c r="T2752" s="10">
        <f t="shared" si="256"/>
        <v>41090.833333333336</v>
      </c>
    </row>
    <row r="2753" spans="1:20" ht="43.75" x14ac:dyDescent="0.4">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9">
        <f t="shared" si="252"/>
        <v>0</v>
      </c>
      <c r="P2753">
        <f t="shared" si="253"/>
        <v>0</v>
      </c>
      <c r="Q2753" t="str">
        <f t="shared" si="254"/>
        <v>publishing</v>
      </c>
      <c r="R2753" t="str">
        <f t="shared" si="257"/>
        <v>children's books</v>
      </c>
      <c r="S2753" s="10">
        <f t="shared" si="255"/>
        <v>41747.887060185189</v>
      </c>
      <c r="T2753" s="10">
        <f t="shared" si="256"/>
        <v>41807.887060185189</v>
      </c>
    </row>
    <row r="2754" spans="1:20" ht="43.75" x14ac:dyDescent="0.4">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9">
        <f t="shared" ref="O2754:O2817" si="258">E2754/D2754</f>
        <v>0.11458333333333333</v>
      </c>
      <c r="P2754">
        <f t="shared" ref="P2754:P2817" si="259">IFERROR(E2754/L2754,0)</f>
        <v>39.285714285714285</v>
      </c>
      <c r="Q2754" t="str">
        <f t="shared" ref="Q2754:Q2817" si="260">LEFT(N2754, FIND("/",N2754) - 1)</f>
        <v>publishing</v>
      </c>
      <c r="R2754" t="str">
        <f t="shared" si="257"/>
        <v>children's books</v>
      </c>
      <c r="S2754" s="10">
        <f t="shared" ref="S2754:S2817" si="261">(((J2754/60)/60)/24) + DATE(1970,1,1)</f>
        <v>40855.765092592592</v>
      </c>
      <c r="T2754" s="10">
        <f t="shared" ref="T2754:T2817" si="262">(((I2754/60)/60)/24) + DATE(1970,1,1)</f>
        <v>40895.765092592592</v>
      </c>
    </row>
    <row r="2755" spans="1:20" ht="43.75" x14ac:dyDescent="0.4">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9">
        <f t="shared" si="258"/>
        <v>0.19</v>
      </c>
      <c r="P2755">
        <f t="shared" si="259"/>
        <v>47.5</v>
      </c>
      <c r="Q2755" t="str">
        <f t="shared" si="260"/>
        <v>publishing</v>
      </c>
      <c r="R2755" t="str">
        <f t="shared" ref="R2755:R2818" si="263">RIGHT(N2755, LEN(N2755) - FIND("/",N2755))</f>
        <v>children's books</v>
      </c>
      <c r="S2755" s="10">
        <f t="shared" si="261"/>
        <v>41117.900729166664</v>
      </c>
      <c r="T2755" s="10">
        <f t="shared" si="262"/>
        <v>41147.900729166664</v>
      </c>
    </row>
    <row r="2756" spans="1:20" ht="43.75" x14ac:dyDescent="0.4">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9">
        <f t="shared" si="258"/>
        <v>0</v>
      </c>
      <c r="P2756">
        <f t="shared" si="259"/>
        <v>0</v>
      </c>
      <c r="Q2756" t="str">
        <f t="shared" si="260"/>
        <v>publishing</v>
      </c>
      <c r="R2756" t="str">
        <f t="shared" si="263"/>
        <v>children's books</v>
      </c>
      <c r="S2756" s="10">
        <f t="shared" si="261"/>
        <v>41863.636006944449</v>
      </c>
      <c r="T2756" s="10">
        <f t="shared" si="262"/>
        <v>41893.636006944449</v>
      </c>
    </row>
    <row r="2757" spans="1:20" ht="43.75" x14ac:dyDescent="0.4">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9">
        <f t="shared" si="258"/>
        <v>0.52</v>
      </c>
      <c r="P2757">
        <f t="shared" si="259"/>
        <v>17.333333333333332</v>
      </c>
      <c r="Q2757" t="str">
        <f t="shared" si="260"/>
        <v>publishing</v>
      </c>
      <c r="R2757" t="str">
        <f t="shared" si="263"/>
        <v>children's books</v>
      </c>
      <c r="S2757" s="10">
        <f t="shared" si="261"/>
        <v>42072.790821759263</v>
      </c>
      <c r="T2757" s="10">
        <f t="shared" si="262"/>
        <v>42102.790821759263</v>
      </c>
    </row>
    <row r="2758" spans="1:20" ht="43.75" x14ac:dyDescent="0.4">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9">
        <f t="shared" si="258"/>
        <v>0.1048</v>
      </c>
      <c r="P2758">
        <f t="shared" si="259"/>
        <v>31.757575757575758</v>
      </c>
      <c r="Q2758" t="str">
        <f t="shared" si="260"/>
        <v>publishing</v>
      </c>
      <c r="R2758" t="str">
        <f t="shared" si="263"/>
        <v>children's books</v>
      </c>
      <c r="S2758" s="10">
        <f t="shared" si="261"/>
        <v>41620.90047453704</v>
      </c>
      <c r="T2758" s="10">
        <f t="shared" si="262"/>
        <v>41650.90047453704</v>
      </c>
    </row>
    <row r="2759" spans="1:20" ht="29.15" x14ac:dyDescent="0.4">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9">
        <f t="shared" si="258"/>
        <v>6.6666666666666671E-3</v>
      </c>
      <c r="P2759">
        <f t="shared" si="259"/>
        <v>5</v>
      </c>
      <c r="Q2759" t="str">
        <f t="shared" si="260"/>
        <v>publishing</v>
      </c>
      <c r="R2759" t="str">
        <f t="shared" si="263"/>
        <v>children's books</v>
      </c>
      <c r="S2759" s="10">
        <f t="shared" si="261"/>
        <v>42573.65662037037</v>
      </c>
      <c r="T2759" s="10">
        <f t="shared" si="262"/>
        <v>42588.65662037037</v>
      </c>
    </row>
    <row r="2760" spans="1:20" ht="58.3" x14ac:dyDescent="0.4">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9">
        <f t="shared" si="258"/>
        <v>0.11700000000000001</v>
      </c>
      <c r="P2760">
        <f t="shared" si="259"/>
        <v>39</v>
      </c>
      <c r="Q2760" t="str">
        <f t="shared" si="260"/>
        <v>publishing</v>
      </c>
      <c r="R2760" t="str">
        <f t="shared" si="263"/>
        <v>children's books</v>
      </c>
      <c r="S2760" s="10">
        <f t="shared" si="261"/>
        <v>42639.441932870366</v>
      </c>
      <c r="T2760" s="10">
        <f t="shared" si="262"/>
        <v>42653.441932870366</v>
      </c>
    </row>
    <row r="2761" spans="1:20" ht="43.75" x14ac:dyDescent="0.4">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9">
        <f t="shared" si="258"/>
        <v>0.105</v>
      </c>
      <c r="P2761">
        <f t="shared" si="259"/>
        <v>52.5</v>
      </c>
      <c r="Q2761" t="str">
        <f t="shared" si="260"/>
        <v>publishing</v>
      </c>
      <c r="R2761" t="str">
        <f t="shared" si="263"/>
        <v>children's books</v>
      </c>
      <c r="S2761" s="10">
        <f t="shared" si="261"/>
        <v>42524.36650462963</v>
      </c>
      <c r="T2761" s="10">
        <f t="shared" si="262"/>
        <v>42567.36650462963</v>
      </c>
    </row>
    <row r="2762" spans="1:20" ht="43.75" x14ac:dyDescent="0.4">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9">
        <f t="shared" si="258"/>
        <v>0</v>
      </c>
      <c r="P2762">
        <f t="shared" si="259"/>
        <v>0</v>
      </c>
      <c r="Q2762" t="str">
        <f t="shared" si="260"/>
        <v>publishing</v>
      </c>
      <c r="R2762" t="str">
        <f t="shared" si="263"/>
        <v>children's books</v>
      </c>
      <c r="S2762" s="10">
        <f t="shared" si="261"/>
        <v>41415.461319444446</v>
      </c>
      <c r="T2762" s="10">
        <f t="shared" si="262"/>
        <v>41445.461319444446</v>
      </c>
    </row>
    <row r="2763" spans="1:20" ht="29.15" x14ac:dyDescent="0.4">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9">
        <f t="shared" si="258"/>
        <v>7.1999999999999998E-3</v>
      </c>
      <c r="P2763">
        <f t="shared" si="259"/>
        <v>9</v>
      </c>
      <c r="Q2763" t="str">
        <f t="shared" si="260"/>
        <v>publishing</v>
      </c>
      <c r="R2763" t="str">
        <f t="shared" si="263"/>
        <v>children's books</v>
      </c>
      <c r="S2763" s="10">
        <f t="shared" si="261"/>
        <v>41247.063576388886</v>
      </c>
      <c r="T2763" s="10">
        <f t="shared" si="262"/>
        <v>41277.063576388886</v>
      </c>
    </row>
    <row r="2764" spans="1:20" ht="43.75" x14ac:dyDescent="0.4">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9">
        <f t="shared" si="258"/>
        <v>7.6923076923076927E-3</v>
      </c>
      <c r="P2764">
        <f t="shared" si="259"/>
        <v>25</v>
      </c>
      <c r="Q2764" t="str">
        <f t="shared" si="260"/>
        <v>publishing</v>
      </c>
      <c r="R2764" t="str">
        <f t="shared" si="263"/>
        <v>children's books</v>
      </c>
      <c r="S2764" s="10">
        <f t="shared" si="261"/>
        <v>40927.036979166667</v>
      </c>
      <c r="T2764" s="10">
        <f t="shared" si="262"/>
        <v>40986.995312500003</v>
      </c>
    </row>
    <row r="2765" spans="1:20" ht="29.15" x14ac:dyDescent="0.4">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9">
        <f t="shared" si="258"/>
        <v>2.2842639593908631E-3</v>
      </c>
      <c r="P2765">
        <f t="shared" si="259"/>
        <v>30</v>
      </c>
      <c r="Q2765" t="str">
        <f t="shared" si="260"/>
        <v>publishing</v>
      </c>
      <c r="R2765" t="str">
        <f t="shared" si="263"/>
        <v>children's books</v>
      </c>
      <c r="S2765" s="10">
        <f t="shared" si="261"/>
        <v>41373.579675925925</v>
      </c>
      <c r="T2765" s="10">
        <f t="shared" si="262"/>
        <v>41418.579675925925</v>
      </c>
    </row>
    <row r="2766" spans="1:20" ht="43.75" x14ac:dyDescent="0.4">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9">
        <f t="shared" si="258"/>
        <v>1.125E-2</v>
      </c>
      <c r="P2766">
        <f t="shared" si="259"/>
        <v>11.25</v>
      </c>
      <c r="Q2766" t="str">
        <f t="shared" si="260"/>
        <v>publishing</v>
      </c>
      <c r="R2766" t="str">
        <f t="shared" si="263"/>
        <v>children's books</v>
      </c>
      <c r="S2766" s="10">
        <f t="shared" si="261"/>
        <v>41030.292025462964</v>
      </c>
      <c r="T2766" s="10">
        <f t="shared" si="262"/>
        <v>41059.791666666664</v>
      </c>
    </row>
    <row r="2767" spans="1:20" ht="43.75" x14ac:dyDescent="0.4">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9">
        <f t="shared" si="258"/>
        <v>0</v>
      </c>
      <c r="P2767">
        <f t="shared" si="259"/>
        <v>0</v>
      </c>
      <c r="Q2767" t="str">
        <f t="shared" si="260"/>
        <v>publishing</v>
      </c>
      <c r="R2767" t="str">
        <f t="shared" si="263"/>
        <v>children's books</v>
      </c>
      <c r="S2767" s="10">
        <f t="shared" si="261"/>
        <v>41194.579027777778</v>
      </c>
      <c r="T2767" s="10">
        <f t="shared" si="262"/>
        <v>41210.579027777778</v>
      </c>
    </row>
    <row r="2768" spans="1:20" ht="43.75" x14ac:dyDescent="0.4">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9">
        <f t="shared" si="258"/>
        <v>0.02</v>
      </c>
      <c r="P2768">
        <f t="shared" si="259"/>
        <v>25</v>
      </c>
      <c r="Q2768" t="str">
        <f t="shared" si="260"/>
        <v>publishing</v>
      </c>
      <c r="R2768" t="str">
        <f t="shared" si="263"/>
        <v>children's books</v>
      </c>
      <c r="S2768" s="10">
        <f t="shared" si="261"/>
        <v>40736.668032407404</v>
      </c>
      <c r="T2768" s="10">
        <f t="shared" si="262"/>
        <v>40766.668032407404</v>
      </c>
    </row>
    <row r="2769" spans="1:20" ht="43.75" x14ac:dyDescent="0.4">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9">
        <f t="shared" si="258"/>
        <v>8.5000000000000006E-3</v>
      </c>
      <c r="P2769">
        <f t="shared" si="259"/>
        <v>11.333333333333334</v>
      </c>
      <c r="Q2769" t="str">
        <f t="shared" si="260"/>
        <v>publishing</v>
      </c>
      <c r="R2769" t="str">
        <f t="shared" si="263"/>
        <v>children's books</v>
      </c>
      <c r="S2769" s="10">
        <f t="shared" si="261"/>
        <v>42172.958912037036</v>
      </c>
      <c r="T2769" s="10">
        <f t="shared" si="262"/>
        <v>42232.958912037036</v>
      </c>
    </row>
    <row r="2770" spans="1:20" ht="43.75" x14ac:dyDescent="0.4">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9">
        <f t="shared" si="258"/>
        <v>0.14314285714285716</v>
      </c>
      <c r="P2770">
        <f t="shared" si="259"/>
        <v>29.470588235294116</v>
      </c>
      <c r="Q2770" t="str">
        <f t="shared" si="260"/>
        <v>publishing</v>
      </c>
      <c r="R2770" t="str">
        <f t="shared" si="263"/>
        <v>children's books</v>
      </c>
      <c r="S2770" s="10">
        <f t="shared" si="261"/>
        <v>40967.614849537036</v>
      </c>
      <c r="T2770" s="10">
        <f t="shared" si="262"/>
        <v>40997.573182870372</v>
      </c>
    </row>
    <row r="2771" spans="1:20" ht="43.75" x14ac:dyDescent="0.4">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9">
        <f t="shared" si="258"/>
        <v>2.5000000000000001E-3</v>
      </c>
      <c r="P2771">
        <f t="shared" si="259"/>
        <v>1</v>
      </c>
      <c r="Q2771" t="str">
        <f t="shared" si="260"/>
        <v>publishing</v>
      </c>
      <c r="R2771" t="str">
        <f t="shared" si="263"/>
        <v>children's books</v>
      </c>
      <c r="S2771" s="10">
        <f t="shared" si="261"/>
        <v>41745.826273148145</v>
      </c>
      <c r="T2771" s="10">
        <f t="shared" si="262"/>
        <v>41795.826273148145</v>
      </c>
    </row>
    <row r="2772" spans="1:20" ht="43.75" x14ac:dyDescent="0.4">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9">
        <f t="shared" si="258"/>
        <v>0.1041125</v>
      </c>
      <c r="P2772">
        <f t="shared" si="259"/>
        <v>63.098484848484851</v>
      </c>
      <c r="Q2772" t="str">
        <f t="shared" si="260"/>
        <v>publishing</v>
      </c>
      <c r="R2772" t="str">
        <f t="shared" si="263"/>
        <v>children's books</v>
      </c>
      <c r="S2772" s="10">
        <f t="shared" si="261"/>
        <v>41686.705208333333</v>
      </c>
      <c r="T2772" s="10">
        <f t="shared" si="262"/>
        <v>41716.663541666669</v>
      </c>
    </row>
    <row r="2773" spans="1:20" ht="43.75" x14ac:dyDescent="0.4">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9">
        <f t="shared" si="258"/>
        <v>0</v>
      </c>
      <c r="P2773">
        <f t="shared" si="259"/>
        <v>0</v>
      </c>
      <c r="Q2773" t="str">
        <f t="shared" si="260"/>
        <v>publishing</v>
      </c>
      <c r="R2773" t="str">
        <f t="shared" si="263"/>
        <v>children's books</v>
      </c>
      <c r="S2773" s="10">
        <f t="shared" si="261"/>
        <v>41257.531712962962</v>
      </c>
      <c r="T2773" s="10">
        <f t="shared" si="262"/>
        <v>41306.708333333336</v>
      </c>
    </row>
    <row r="2774" spans="1:20" ht="43.75" x14ac:dyDescent="0.4">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9">
        <f t="shared" si="258"/>
        <v>0</v>
      </c>
      <c r="P2774">
        <f t="shared" si="259"/>
        <v>0</v>
      </c>
      <c r="Q2774" t="str">
        <f t="shared" si="260"/>
        <v>publishing</v>
      </c>
      <c r="R2774" t="str">
        <f t="shared" si="263"/>
        <v>children's books</v>
      </c>
      <c r="S2774" s="10">
        <f t="shared" si="261"/>
        <v>41537.869143518517</v>
      </c>
      <c r="T2774" s="10">
        <f t="shared" si="262"/>
        <v>41552.869143518517</v>
      </c>
    </row>
    <row r="2775" spans="1:20" ht="43.75" x14ac:dyDescent="0.4">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9">
        <f t="shared" si="258"/>
        <v>1.8867924528301887E-3</v>
      </c>
      <c r="P2775">
        <f t="shared" si="259"/>
        <v>1</v>
      </c>
      <c r="Q2775" t="str">
        <f t="shared" si="260"/>
        <v>publishing</v>
      </c>
      <c r="R2775" t="str">
        <f t="shared" si="263"/>
        <v>children's books</v>
      </c>
      <c r="S2775" s="10">
        <f t="shared" si="261"/>
        <v>42474.86482638889</v>
      </c>
      <c r="T2775" s="10">
        <f t="shared" si="262"/>
        <v>42484.86482638889</v>
      </c>
    </row>
    <row r="2776" spans="1:20" ht="43.75" x14ac:dyDescent="0.4">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9">
        <f t="shared" si="258"/>
        <v>0.14249999999999999</v>
      </c>
      <c r="P2776">
        <f t="shared" si="259"/>
        <v>43.846153846153847</v>
      </c>
      <c r="Q2776" t="str">
        <f t="shared" si="260"/>
        <v>publishing</v>
      </c>
      <c r="R2776" t="str">
        <f t="shared" si="263"/>
        <v>children's books</v>
      </c>
      <c r="S2776" s="10">
        <f t="shared" si="261"/>
        <v>41311.126481481479</v>
      </c>
      <c r="T2776" s="10">
        <f t="shared" si="262"/>
        <v>41341.126481481479</v>
      </c>
    </row>
    <row r="2777" spans="1:20" ht="43.75" x14ac:dyDescent="0.4">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9">
        <f t="shared" si="258"/>
        <v>0.03</v>
      </c>
      <c r="P2777">
        <f t="shared" si="259"/>
        <v>75</v>
      </c>
      <c r="Q2777" t="str">
        <f t="shared" si="260"/>
        <v>publishing</v>
      </c>
      <c r="R2777" t="str">
        <f t="shared" si="263"/>
        <v>children's books</v>
      </c>
      <c r="S2777" s="10">
        <f t="shared" si="261"/>
        <v>40863.013356481482</v>
      </c>
      <c r="T2777" s="10">
        <f t="shared" si="262"/>
        <v>40893.013356481482</v>
      </c>
    </row>
    <row r="2778" spans="1:20" ht="58.3" x14ac:dyDescent="0.4">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9">
        <f t="shared" si="258"/>
        <v>7.8809523809523815E-2</v>
      </c>
      <c r="P2778">
        <f t="shared" si="259"/>
        <v>45.972222222222221</v>
      </c>
      <c r="Q2778" t="str">
        <f t="shared" si="260"/>
        <v>publishing</v>
      </c>
      <c r="R2778" t="str">
        <f t="shared" si="263"/>
        <v>children's books</v>
      </c>
      <c r="S2778" s="10">
        <f t="shared" si="261"/>
        <v>42136.297175925924</v>
      </c>
      <c r="T2778" s="10">
        <f t="shared" si="262"/>
        <v>42167.297175925924</v>
      </c>
    </row>
    <row r="2779" spans="1:20" ht="43.75" x14ac:dyDescent="0.4">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9">
        <f t="shared" si="258"/>
        <v>3.3333333333333335E-3</v>
      </c>
      <c r="P2779">
        <f t="shared" si="259"/>
        <v>10</v>
      </c>
      <c r="Q2779" t="str">
        <f t="shared" si="260"/>
        <v>publishing</v>
      </c>
      <c r="R2779" t="str">
        <f t="shared" si="263"/>
        <v>children's books</v>
      </c>
      <c r="S2779" s="10">
        <f t="shared" si="261"/>
        <v>42172.669027777782</v>
      </c>
      <c r="T2779" s="10">
        <f t="shared" si="262"/>
        <v>42202.669027777782</v>
      </c>
    </row>
    <row r="2780" spans="1:20" ht="58.3" x14ac:dyDescent="0.4">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9">
        <f t="shared" si="258"/>
        <v>0.25545454545454543</v>
      </c>
      <c r="P2780">
        <f t="shared" si="259"/>
        <v>93.666666666666671</v>
      </c>
      <c r="Q2780" t="str">
        <f t="shared" si="260"/>
        <v>publishing</v>
      </c>
      <c r="R2780" t="str">
        <f t="shared" si="263"/>
        <v>children's books</v>
      </c>
      <c r="S2780" s="10">
        <f t="shared" si="261"/>
        <v>41846.978078703702</v>
      </c>
      <c r="T2780" s="10">
        <f t="shared" si="262"/>
        <v>41876.978078703702</v>
      </c>
    </row>
    <row r="2781" spans="1:20" ht="43.75" x14ac:dyDescent="0.4">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9">
        <f t="shared" si="258"/>
        <v>2.12E-2</v>
      </c>
      <c r="P2781">
        <f t="shared" si="259"/>
        <v>53</v>
      </c>
      <c r="Q2781" t="str">
        <f t="shared" si="260"/>
        <v>publishing</v>
      </c>
      <c r="R2781" t="str">
        <f t="shared" si="263"/>
        <v>children's books</v>
      </c>
      <c r="S2781" s="10">
        <f t="shared" si="261"/>
        <v>42300.585891203707</v>
      </c>
      <c r="T2781" s="10">
        <f t="shared" si="262"/>
        <v>42330.627557870372</v>
      </c>
    </row>
    <row r="2782" spans="1:20" ht="29.15" x14ac:dyDescent="0.4">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9">
        <f t="shared" si="258"/>
        <v>0</v>
      </c>
      <c r="P2782">
        <f t="shared" si="259"/>
        <v>0</v>
      </c>
      <c r="Q2782" t="str">
        <f t="shared" si="260"/>
        <v>publishing</v>
      </c>
      <c r="R2782" t="str">
        <f t="shared" si="263"/>
        <v>children's books</v>
      </c>
      <c r="S2782" s="10">
        <f t="shared" si="261"/>
        <v>42774.447777777779</v>
      </c>
      <c r="T2782" s="10">
        <f t="shared" si="262"/>
        <v>42804.447777777779</v>
      </c>
    </row>
    <row r="2783" spans="1:20" ht="43.75" x14ac:dyDescent="0.4">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9">
        <f t="shared" si="258"/>
        <v>1.0528</v>
      </c>
      <c r="P2783">
        <f t="shared" si="259"/>
        <v>47</v>
      </c>
      <c r="Q2783" t="str">
        <f t="shared" si="260"/>
        <v>theater</v>
      </c>
      <c r="R2783" t="str">
        <f t="shared" si="263"/>
        <v>plays</v>
      </c>
      <c r="S2783" s="10">
        <f t="shared" si="261"/>
        <v>42018.94159722222</v>
      </c>
      <c r="T2783" s="10">
        <f t="shared" si="262"/>
        <v>42047.291666666672</v>
      </c>
    </row>
    <row r="2784" spans="1:20" ht="29.15" x14ac:dyDescent="0.4">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9">
        <f t="shared" si="258"/>
        <v>1.2</v>
      </c>
      <c r="P2784">
        <f t="shared" si="259"/>
        <v>66.666666666666671</v>
      </c>
      <c r="Q2784" t="str">
        <f t="shared" si="260"/>
        <v>theater</v>
      </c>
      <c r="R2784" t="str">
        <f t="shared" si="263"/>
        <v>plays</v>
      </c>
      <c r="S2784" s="10">
        <f t="shared" si="261"/>
        <v>42026.924976851849</v>
      </c>
      <c r="T2784" s="10">
        <f t="shared" si="262"/>
        <v>42052.207638888889</v>
      </c>
    </row>
    <row r="2785" spans="1:20" ht="43.75" x14ac:dyDescent="0.4">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9">
        <f t="shared" si="258"/>
        <v>1.145</v>
      </c>
      <c r="P2785">
        <f t="shared" si="259"/>
        <v>18.770491803278688</v>
      </c>
      <c r="Q2785" t="str">
        <f t="shared" si="260"/>
        <v>theater</v>
      </c>
      <c r="R2785" t="str">
        <f t="shared" si="263"/>
        <v>plays</v>
      </c>
      <c r="S2785" s="10">
        <f t="shared" si="261"/>
        <v>42103.535254629634</v>
      </c>
      <c r="T2785" s="10">
        <f t="shared" si="262"/>
        <v>42117.535254629634</v>
      </c>
    </row>
    <row r="2786" spans="1:20" ht="43.75" x14ac:dyDescent="0.4">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9">
        <f t="shared" si="258"/>
        <v>1.19</v>
      </c>
      <c r="P2786">
        <f t="shared" si="259"/>
        <v>66.111111111111114</v>
      </c>
      <c r="Q2786" t="str">
        <f t="shared" si="260"/>
        <v>theater</v>
      </c>
      <c r="R2786" t="str">
        <f t="shared" si="263"/>
        <v>plays</v>
      </c>
      <c r="S2786" s="10">
        <f t="shared" si="261"/>
        <v>41920.787534722222</v>
      </c>
      <c r="T2786" s="10">
        <f t="shared" si="262"/>
        <v>41941.787534722222</v>
      </c>
    </row>
    <row r="2787" spans="1:20" ht="43.75" x14ac:dyDescent="0.4">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9">
        <f t="shared" si="258"/>
        <v>1.0468</v>
      </c>
      <c r="P2787">
        <f t="shared" si="259"/>
        <v>36.859154929577464</v>
      </c>
      <c r="Q2787" t="str">
        <f t="shared" si="260"/>
        <v>theater</v>
      </c>
      <c r="R2787" t="str">
        <f t="shared" si="263"/>
        <v>plays</v>
      </c>
      <c r="S2787" s="10">
        <f t="shared" si="261"/>
        <v>42558.189432870371</v>
      </c>
      <c r="T2787" s="10">
        <f t="shared" si="262"/>
        <v>42587.875</v>
      </c>
    </row>
    <row r="2788" spans="1:20" ht="29.15" x14ac:dyDescent="0.4">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9">
        <f t="shared" si="258"/>
        <v>1.1783999999999999</v>
      </c>
      <c r="P2788">
        <f t="shared" si="259"/>
        <v>39.810810810810814</v>
      </c>
      <c r="Q2788" t="str">
        <f t="shared" si="260"/>
        <v>theater</v>
      </c>
      <c r="R2788" t="str">
        <f t="shared" si="263"/>
        <v>plays</v>
      </c>
      <c r="S2788" s="10">
        <f t="shared" si="261"/>
        <v>41815.569212962961</v>
      </c>
      <c r="T2788" s="10">
        <f t="shared" si="262"/>
        <v>41829.569212962961</v>
      </c>
    </row>
    <row r="2789" spans="1:20" ht="43.75" x14ac:dyDescent="0.4">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9">
        <f t="shared" si="258"/>
        <v>1.1970000000000001</v>
      </c>
      <c r="P2789">
        <f t="shared" si="259"/>
        <v>31.5</v>
      </c>
      <c r="Q2789" t="str">
        <f t="shared" si="260"/>
        <v>theater</v>
      </c>
      <c r="R2789" t="str">
        <f t="shared" si="263"/>
        <v>plays</v>
      </c>
      <c r="S2789" s="10">
        <f t="shared" si="261"/>
        <v>41808.198518518519</v>
      </c>
      <c r="T2789" s="10">
        <f t="shared" si="262"/>
        <v>41838.198518518519</v>
      </c>
    </row>
    <row r="2790" spans="1:20" ht="43.75" x14ac:dyDescent="0.4">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9">
        <f t="shared" si="258"/>
        <v>1.0249999999999999</v>
      </c>
      <c r="P2790">
        <f t="shared" si="259"/>
        <v>102.5</v>
      </c>
      <c r="Q2790" t="str">
        <f t="shared" si="260"/>
        <v>theater</v>
      </c>
      <c r="R2790" t="str">
        <f t="shared" si="263"/>
        <v>plays</v>
      </c>
      <c r="S2790" s="10">
        <f t="shared" si="261"/>
        <v>42550.701886574068</v>
      </c>
      <c r="T2790" s="10">
        <f t="shared" si="262"/>
        <v>42580.701886574068</v>
      </c>
    </row>
    <row r="2791" spans="1:20" ht="29.15" x14ac:dyDescent="0.4">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9">
        <f t="shared" si="258"/>
        <v>1.0116666666666667</v>
      </c>
      <c r="P2791">
        <f t="shared" si="259"/>
        <v>126.45833333333333</v>
      </c>
      <c r="Q2791" t="str">
        <f t="shared" si="260"/>
        <v>theater</v>
      </c>
      <c r="R2791" t="str">
        <f t="shared" si="263"/>
        <v>plays</v>
      </c>
      <c r="S2791" s="10">
        <f t="shared" si="261"/>
        <v>42056.013124999998</v>
      </c>
      <c r="T2791" s="10">
        <f t="shared" si="262"/>
        <v>42075.166666666672</v>
      </c>
    </row>
    <row r="2792" spans="1:20" ht="43.75" x14ac:dyDescent="0.4">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9">
        <f t="shared" si="258"/>
        <v>1.0533333333333332</v>
      </c>
      <c r="P2792">
        <f t="shared" si="259"/>
        <v>47.878787878787875</v>
      </c>
      <c r="Q2792" t="str">
        <f t="shared" si="260"/>
        <v>theater</v>
      </c>
      <c r="R2792" t="str">
        <f t="shared" si="263"/>
        <v>plays</v>
      </c>
      <c r="S2792" s="10">
        <f t="shared" si="261"/>
        <v>42016.938692129625</v>
      </c>
      <c r="T2792" s="10">
        <f t="shared" si="262"/>
        <v>42046.938692129625</v>
      </c>
    </row>
    <row r="2793" spans="1:20" ht="58.3" x14ac:dyDescent="0.4">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9">
        <f t="shared" si="258"/>
        <v>1.0249999999999999</v>
      </c>
      <c r="P2793">
        <f t="shared" si="259"/>
        <v>73.214285714285708</v>
      </c>
      <c r="Q2793" t="str">
        <f t="shared" si="260"/>
        <v>theater</v>
      </c>
      <c r="R2793" t="str">
        <f t="shared" si="263"/>
        <v>plays</v>
      </c>
      <c r="S2793" s="10">
        <f t="shared" si="261"/>
        <v>42591.899988425925</v>
      </c>
      <c r="T2793" s="10">
        <f t="shared" si="262"/>
        <v>42622.166666666672</v>
      </c>
    </row>
    <row r="2794" spans="1:20" ht="43.75" x14ac:dyDescent="0.4">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9">
        <f t="shared" si="258"/>
        <v>1.0760000000000001</v>
      </c>
      <c r="P2794">
        <f t="shared" si="259"/>
        <v>89.666666666666671</v>
      </c>
      <c r="Q2794" t="str">
        <f t="shared" si="260"/>
        <v>theater</v>
      </c>
      <c r="R2794" t="str">
        <f t="shared" si="263"/>
        <v>plays</v>
      </c>
      <c r="S2794" s="10">
        <f t="shared" si="261"/>
        <v>42183.231006944443</v>
      </c>
      <c r="T2794" s="10">
        <f t="shared" si="262"/>
        <v>42228.231006944443</v>
      </c>
    </row>
    <row r="2795" spans="1:20" ht="58.3" x14ac:dyDescent="0.4">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9">
        <f t="shared" si="258"/>
        <v>1.105675</v>
      </c>
      <c r="P2795">
        <f t="shared" si="259"/>
        <v>151.4623287671233</v>
      </c>
      <c r="Q2795" t="str">
        <f t="shared" si="260"/>
        <v>theater</v>
      </c>
      <c r="R2795" t="str">
        <f t="shared" si="263"/>
        <v>plays</v>
      </c>
      <c r="S2795" s="10">
        <f t="shared" si="261"/>
        <v>42176.419039351851</v>
      </c>
      <c r="T2795" s="10">
        <f t="shared" si="262"/>
        <v>42206.419039351851</v>
      </c>
    </row>
    <row r="2796" spans="1:20" ht="58.3" x14ac:dyDescent="0.4">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9">
        <f t="shared" si="258"/>
        <v>1.5</v>
      </c>
      <c r="P2796">
        <f t="shared" si="259"/>
        <v>25</v>
      </c>
      <c r="Q2796" t="str">
        <f t="shared" si="260"/>
        <v>theater</v>
      </c>
      <c r="R2796" t="str">
        <f t="shared" si="263"/>
        <v>plays</v>
      </c>
      <c r="S2796" s="10">
        <f t="shared" si="261"/>
        <v>42416.691655092596</v>
      </c>
      <c r="T2796" s="10">
        <f t="shared" si="262"/>
        <v>42432.791666666672</v>
      </c>
    </row>
    <row r="2797" spans="1:20" ht="43.75" x14ac:dyDescent="0.4">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9">
        <f t="shared" si="258"/>
        <v>1.0428571428571429</v>
      </c>
      <c r="P2797">
        <f t="shared" si="259"/>
        <v>36.5</v>
      </c>
      <c r="Q2797" t="str">
        <f t="shared" si="260"/>
        <v>theater</v>
      </c>
      <c r="R2797" t="str">
        <f t="shared" si="263"/>
        <v>plays</v>
      </c>
      <c r="S2797" s="10">
        <f t="shared" si="261"/>
        <v>41780.525937500002</v>
      </c>
      <c r="T2797" s="10">
        <f t="shared" si="262"/>
        <v>41796.958333333336</v>
      </c>
    </row>
    <row r="2798" spans="1:20" ht="43.75" x14ac:dyDescent="0.4">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9">
        <f t="shared" si="258"/>
        <v>1.155</v>
      </c>
      <c r="P2798">
        <f t="shared" si="259"/>
        <v>44</v>
      </c>
      <c r="Q2798" t="str">
        <f t="shared" si="260"/>
        <v>theater</v>
      </c>
      <c r="R2798" t="str">
        <f t="shared" si="263"/>
        <v>plays</v>
      </c>
      <c r="S2798" s="10">
        <f t="shared" si="261"/>
        <v>41795.528101851851</v>
      </c>
      <c r="T2798" s="10">
        <f t="shared" si="262"/>
        <v>41825.528101851851</v>
      </c>
    </row>
    <row r="2799" spans="1:20" ht="43.75" x14ac:dyDescent="0.4">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9">
        <f t="shared" si="258"/>
        <v>1.02645125</v>
      </c>
      <c r="P2799">
        <f t="shared" si="259"/>
        <v>87.357553191489373</v>
      </c>
      <c r="Q2799" t="str">
        <f t="shared" si="260"/>
        <v>theater</v>
      </c>
      <c r="R2799" t="str">
        <f t="shared" si="263"/>
        <v>plays</v>
      </c>
      <c r="S2799" s="10">
        <f t="shared" si="261"/>
        <v>41798.94027777778</v>
      </c>
      <c r="T2799" s="10">
        <f t="shared" si="262"/>
        <v>41828.94027777778</v>
      </c>
    </row>
    <row r="2800" spans="1:20" ht="58.3" x14ac:dyDescent="0.4">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9">
        <f t="shared" si="258"/>
        <v>1.014</v>
      </c>
      <c r="P2800">
        <f t="shared" si="259"/>
        <v>36.474820143884891</v>
      </c>
      <c r="Q2800" t="str">
        <f t="shared" si="260"/>
        <v>theater</v>
      </c>
      <c r="R2800" t="str">
        <f t="shared" si="263"/>
        <v>plays</v>
      </c>
      <c r="S2800" s="10">
        <f t="shared" si="261"/>
        <v>42201.675011574072</v>
      </c>
      <c r="T2800" s="10">
        <f t="shared" si="262"/>
        <v>42216.666666666672</v>
      </c>
    </row>
    <row r="2801" spans="1:20" ht="58.3" x14ac:dyDescent="0.4">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9">
        <f t="shared" si="258"/>
        <v>1.1663479999999999</v>
      </c>
      <c r="P2801">
        <f t="shared" si="259"/>
        <v>44.859538461538463</v>
      </c>
      <c r="Q2801" t="str">
        <f t="shared" si="260"/>
        <v>theater</v>
      </c>
      <c r="R2801" t="str">
        <f t="shared" si="263"/>
        <v>plays</v>
      </c>
      <c r="S2801" s="10">
        <f t="shared" si="261"/>
        <v>42507.264699074076</v>
      </c>
      <c r="T2801" s="10">
        <f t="shared" si="262"/>
        <v>42538.666666666672</v>
      </c>
    </row>
    <row r="2802" spans="1:20" ht="43.75" x14ac:dyDescent="0.4">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9">
        <f t="shared" si="258"/>
        <v>1.33</v>
      </c>
      <c r="P2802">
        <f t="shared" si="259"/>
        <v>42.903225806451616</v>
      </c>
      <c r="Q2802" t="str">
        <f t="shared" si="260"/>
        <v>theater</v>
      </c>
      <c r="R2802" t="str">
        <f t="shared" si="263"/>
        <v>plays</v>
      </c>
      <c r="S2802" s="10">
        <f t="shared" si="261"/>
        <v>41948.552847222221</v>
      </c>
      <c r="T2802" s="10">
        <f t="shared" si="262"/>
        <v>42008.552847222221</v>
      </c>
    </row>
    <row r="2803" spans="1:20" ht="43.75" x14ac:dyDescent="0.4">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9">
        <f t="shared" si="258"/>
        <v>1.3320000000000001</v>
      </c>
      <c r="P2803">
        <f t="shared" si="259"/>
        <v>51.230769230769234</v>
      </c>
      <c r="Q2803" t="str">
        <f t="shared" si="260"/>
        <v>theater</v>
      </c>
      <c r="R2803" t="str">
        <f t="shared" si="263"/>
        <v>plays</v>
      </c>
      <c r="S2803" s="10">
        <f t="shared" si="261"/>
        <v>41900.243159722224</v>
      </c>
      <c r="T2803" s="10">
        <f t="shared" si="262"/>
        <v>41922.458333333336</v>
      </c>
    </row>
    <row r="2804" spans="1:20" ht="43.75" x14ac:dyDescent="0.4">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9">
        <f t="shared" si="258"/>
        <v>1.0183333333333333</v>
      </c>
      <c r="P2804">
        <f t="shared" si="259"/>
        <v>33.944444444444443</v>
      </c>
      <c r="Q2804" t="str">
        <f t="shared" si="260"/>
        <v>theater</v>
      </c>
      <c r="R2804" t="str">
        <f t="shared" si="263"/>
        <v>plays</v>
      </c>
      <c r="S2804" s="10">
        <f t="shared" si="261"/>
        <v>42192.64707175926</v>
      </c>
      <c r="T2804" s="10">
        <f t="shared" si="262"/>
        <v>42222.64707175926</v>
      </c>
    </row>
    <row r="2805" spans="1:20" ht="43.75" x14ac:dyDescent="0.4">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9">
        <f t="shared" si="258"/>
        <v>1.2795000000000001</v>
      </c>
      <c r="P2805">
        <f t="shared" si="259"/>
        <v>90.744680851063833</v>
      </c>
      <c r="Q2805" t="str">
        <f t="shared" si="260"/>
        <v>theater</v>
      </c>
      <c r="R2805" t="str">
        <f t="shared" si="263"/>
        <v>plays</v>
      </c>
      <c r="S2805" s="10">
        <f t="shared" si="261"/>
        <v>42158.065694444449</v>
      </c>
      <c r="T2805" s="10">
        <f t="shared" si="262"/>
        <v>42201</v>
      </c>
    </row>
    <row r="2806" spans="1:20" ht="43.75" x14ac:dyDescent="0.4">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9">
        <f t="shared" si="258"/>
        <v>1.1499999999999999</v>
      </c>
      <c r="P2806">
        <f t="shared" si="259"/>
        <v>50</v>
      </c>
      <c r="Q2806" t="str">
        <f t="shared" si="260"/>
        <v>theater</v>
      </c>
      <c r="R2806" t="str">
        <f t="shared" si="263"/>
        <v>plays</v>
      </c>
      <c r="S2806" s="10">
        <f t="shared" si="261"/>
        <v>41881.453587962962</v>
      </c>
      <c r="T2806" s="10">
        <f t="shared" si="262"/>
        <v>41911.453587962962</v>
      </c>
    </row>
    <row r="2807" spans="1:20" ht="58.3" x14ac:dyDescent="0.4">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9">
        <f t="shared" si="258"/>
        <v>1.1000000000000001</v>
      </c>
      <c r="P2807">
        <f t="shared" si="259"/>
        <v>24.444444444444443</v>
      </c>
      <c r="Q2807" t="str">
        <f t="shared" si="260"/>
        <v>theater</v>
      </c>
      <c r="R2807" t="str">
        <f t="shared" si="263"/>
        <v>plays</v>
      </c>
      <c r="S2807" s="10">
        <f t="shared" si="261"/>
        <v>42213.505474537036</v>
      </c>
      <c r="T2807" s="10">
        <f t="shared" si="262"/>
        <v>42238.505474537036</v>
      </c>
    </row>
    <row r="2808" spans="1:20" ht="43.75" x14ac:dyDescent="0.4">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9">
        <f t="shared" si="258"/>
        <v>1.121</v>
      </c>
      <c r="P2808">
        <f t="shared" si="259"/>
        <v>44.25</v>
      </c>
      <c r="Q2808" t="str">
        <f t="shared" si="260"/>
        <v>theater</v>
      </c>
      <c r="R2808" t="str">
        <f t="shared" si="263"/>
        <v>plays</v>
      </c>
      <c r="S2808" s="10">
        <f t="shared" si="261"/>
        <v>42185.267245370371</v>
      </c>
      <c r="T2808" s="10">
        <f t="shared" si="262"/>
        <v>42221.458333333328</v>
      </c>
    </row>
    <row r="2809" spans="1:20" x14ac:dyDescent="0.4">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9">
        <f t="shared" si="258"/>
        <v>1.26</v>
      </c>
      <c r="P2809">
        <f t="shared" si="259"/>
        <v>67.741935483870961</v>
      </c>
      <c r="Q2809" t="str">
        <f t="shared" si="260"/>
        <v>theater</v>
      </c>
      <c r="R2809" t="str">
        <f t="shared" si="263"/>
        <v>plays</v>
      </c>
      <c r="S2809" s="10">
        <f t="shared" si="261"/>
        <v>42154.873124999998</v>
      </c>
      <c r="T2809" s="10">
        <f t="shared" si="262"/>
        <v>42184.873124999998</v>
      </c>
    </row>
    <row r="2810" spans="1:20" ht="43.75" x14ac:dyDescent="0.4">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9">
        <f t="shared" si="258"/>
        <v>1.0024444444444445</v>
      </c>
      <c r="P2810">
        <f t="shared" si="259"/>
        <v>65.376811594202906</v>
      </c>
      <c r="Q2810" t="str">
        <f t="shared" si="260"/>
        <v>theater</v>
      </c>
      <c r="R2810" t="str">
        <f t="shared" si="263"/>
        <v>plays</v>
      </c>
      <c r="S2810" s="10">
        <f t="shared" si="261"/>
        <v>42208.84646990741</v>
      </c>
      <c r="T2810" s="10">
        <f t="shared" si="262"/>
        <v>42238.84646990741</v>
      </c>
    </row>
    <row r="2811" spans="1:20" ht="43.75" x14ac:dyDescent="0.4">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9">
        <f t="shared" si="258"/>
        <v>1.024</v>
      </c>
      <c r="P2811">
        <f t="shared" si="259"/>
        <v>121.9047619047619</v>
      </c>
      <c r="Q2811" t="str">
        <f t="shared" si="260"/>
        <v>theater</v>
      </c>
      <c r="R2811" t="str">
        <f t="shared" si="263"/>
        <v>plays</v>
      </c>
      <c r="S2811" s="10">
        <f t="shared" si="261"/>
        <v>42451.496817129635</v>
      </c>
      <c r="T2811" s="10">
        <f t="shared" si="262"/>
        <v>42459.610416666663</v>
      </c>
    </row>
    <row r="2812" spans="1:20" ht="43.75" x14ac:dyDescent="0.4">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9">
        <f t="shared" si="258"/>
        <v>1.0820000000000001</v>
      </c>
      <c r="P2812">
        <f t="shared" si="259"/>
        <v>47.456140350877192</v>
      </c>
      <c r="Q2812" t="str">
        <f t="shared" si="260"/>
        <v>theater</v>
      </c>
      <c r="R2812" t="str">
        <f t="shared" si="263"/>
        <v>plays</v>
      </c>
      <c r="S2812" s="10">
        <f t="shared" si="261"/>
        <v>41759.13962962963</v>
      </c>
      <c r="T2812" s="10">
        <f t="shared" si="262"/>
        <v>41791.165972222225</v>
      </c>
    </row>
    <row r="2813" spans="1:20" ht="43.75" x14ac:dyDescent="0.4">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9">
        <f t="shared" si="258"/>
        <v>1.0026999999999999</v>
      </c>
      <c r="P2813">
        <f t="shared" si="259"/>
        <v>92.842592592592595</v>
      </c>
      <c r="Q2813" t="str">
        <f t="shared" si="260"/>
        <v>theater</v>
      </c>
      <c r="R2813" t="str">
        <f t="shared" si="263"/>
        <v>plays</v>
      </c>
      <c r="S2813" s="10">
        <f t="shared" si="261"/>
        <v>42028.496562500004</v>
      </c>
      <c r="T2813" s="10">
        <f t="shared" si="262"/>
        <v>42058.496562500004</v>
      </c>
    </row>
    <row r="2814" spans="1:20" ht="43.75" x14ac:dyDescent="0.4">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9">
        <f t="shared" si="258"/>
        <v>1.133</v>
      </c>
      <c r="P2814">
        <f t="shared" si="259"/>
        <v>68.253012048192772</v>
      </c>
      <c r="Q2814" t="str">
        <f t="shared" si="260"/>
        <v>theater</v>
      </c>
      <c r="R2814" t="str">
        <f t="shared" si="263"/>
        <v>plays</v>
      </c>
      <c r="S2814" s="10">
        <f t="shared" si="261"/>
        <v>42054.74418981481</v>
      </c>
      <c r="T2814" s="10">
        <f t="shared" si="262"/>
        <v>42100.166666666672</v>
      </c>
    </row>
    <row r="2815" spans="1:20" ht="43.75" x14ac:dyDescent="0.4">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9">
        <f t="shared" si="258"/>
        <v>1.2757571428571428</v>
      </c>
      <c r="P2815">
        <f t="shared" si="259"/>
        <v>37.209583333333335</v>
      </c>
      <c r="Q2815" t="str">
        <f t="shared" si="260"/>
        <v>theater</v>
      </c>
      <c r="R2815" t="str">
        <f t="shared" si="263"/>
        <v>plays</v>
      </c>
      <c r="S2815" s="10">
        <f t="shared" si="261"/>
        <v>42693.742604166662</v>
      </c>
      <c r="T2815" s="10">
        <f t="shared" si="262"/>
        <v>42718.742604166662</v>
      </c>
    </row>
    <row r="2816" spans="1:20" ht="43.75" x14ac:dyDescent="0.4">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9">
        <f t="shared" si="258"/>
        <v>1.0773333333333333</v>
      </c>
      <c r="P2816">
        <f t="shared" si="259"/>
        <v>25.25</v>
      </c>
      <c r="Q2816" t="str">
        <f t="shared" si="260"/>
        <v>theater</v>
      </c>
      <c r="R2816" t="str">
        <f t="shared" si="263"/>
        <v>plays</v>
      </c>
      <c r="S2816" s="10">
        <f t="shared" si="261"/>
        <v>42103.399479166663</v>
      </c>
      <c r="T2816" s="10">
        <f t="shared" si="262"/>
        <v>42133.399479166663</v>
      </c>
    </row>
    <row r="2817" spans="1:20" ht="43.75" x14ac:dyDescent="0.4">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9">
        <f t="shared" si="258"/>
        <v>2.42</v>
      </c>
      <c r="P2817">
        <f t="shared" si="259"/>
        <v>43.214285714285715</v>
      </c>
      <c r="Q2817" t="str">
        <f t="shared" si="260"/>
        <v>theater</v>
      </c>
      <c r="R2817" t="str">
        <f t="shared" si="263"/>
        <v>plays</v>
      </c>
      <c r="S2817" s="10">
        <f t="shared" si="261"/>
        <v>42559.776724537034</v>
      </c>
      <c r="T2817" s="10">
        <f t="shared" si="262"/>
        <v>42589.776724537034</v>
      </c>
    </row>
    <row r="2818" spans="1:20" ht="43.75" x14ac:dyDescent="0.4">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9">
        <f t="shared" ref="O2818:O2881" si="264">E2818/D2818</f>
        <v>1.4156666666666666</v>
      </c>
      <c r="P2818">
        <f t="shared" ref="P2818:P2881" si="265">IFERROR(E2818/L2818,0)</f>
        <v>25.130177514792898</v>
      </c>
      <c r="Q2818" t="str">
        <f t="shared" ref="Q2818:Q2881" si="266">LEFT(N2818, FIND("/",N2818) - 1)</f>
        <v>theater</v>
      </c>
      <c r="R2818" t="str">
        <f t="shared" si="263"/>
        <v>plays</v>
      </c>
      <c r="S2818" s="10">
        <f t="shared" ref="S2818:S2881" si="267">(((J2818/60)/60)/24) + DATE(1970,1,1)</f>
        <v>42188.467499999999</v>
      </c>
      <c r="T2818" s="10">
        <f t="shared" ref="T2818:T2881" si="268">(((I2818/60)/60)/24) + DATE(1970,1,1)</f>
        <v>42218.666666666672</v>
      </c>
    </row>
    <row r="2819" spans="1:20" ht="58.3" x14ac:dyDescent="0.4">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9">
        <f t="shared" si="264"/>
        <v>1.3</v>
      </c>
      <c r="P2819">
        <f t="shared" si="265"/>
        <v>23.636363636363637</v>
      </c>
      <c r="Q2819" t="str">
        <f t="shared" si="266"/>
        <v>theater</v>
      </c>
      <c r="R2819" t="str">
        <f t="shared" ref="R2819:R2882" si="269">RIGHT(N2819, LEN(N2819) - FIND("/",N2819))</f>
        <v>plays</v>
      </c>
      <c r="S2819" s="10">
        <f t="shared" si="267"/>
        <v>42023.634976851856</v>
      </c>
      <c r="T2819" s="10">
        <f t="shared" si="268"/>
        <v>42063.634976851856</v>
      </c>
    </row>
    <row r="2820" spans="1:20" ht="43.75" x14ac:dyDescent="0.4">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9">
        <f t="shared" si="264"/>
        <v>1.0603</v>
      </c>
      <c r="P2820">
        <f t="shared" si="265"/>
        <v>103.95098039215686</v>
      </c>
      <c r="Q2820" t="str">
        <f t="shared" si="266"/>
        <v>theater</v>
      </c>
      <c r="R2820" t="str">
        <f t="shared" si="269"/>
        <v>plays</v>
      </c>
      <c r="S2820" s="10">
        <f t="shared" si="267"/>
        <v>42250.598217592589</v>
      </c>
      <c r="T2820" s="10">
        <f t="shared" si="268"/>
        <v>42270.598217592589</v>
      </c>
    </row>
    <row r="2821" spans="1:20" ht="43.75" x14ac:dyDescent="0.4">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9">
        <f t="shared" si="264"/>
        <v>1.048</v>
      </c>
      <c r="P2821">
        <f t="shared" si="265"/>
        <v>50.384615384615387</v>
      </c>
      <c r="Q2821" t="str">
        <f t="shared" si="266"/>
        <v>theater</v>
      </c>
      <c r="R2821" t="str">
        <f t="shared" si="269"/>
        <v>plays</v>
      </c>
      <c r="S2821" s="10">
        <f t="shared" si="267"/>
        <v>42139.525567129633</v>
      </c>
      <c r="T2821" s="10">
        <f t="shared" si="268"/>
        <v>42169.525567129633</v>
      </c>
    </row>
    <row r="2822" spans="1:20" ht="43.75" x14ac:dyDescent="0.4">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9">
        <f t="shared" si="264"/>
        <v>1.36</v>
      </c>
      <c r="P2822">
        <f t="shared" si="265"/>
        <v>13.6</v>
      </c>
      <c r="Q2822" t="str">
        <f t="shared" si="266"/>
        <v>theater</v>
      </c>
      <c r="R2822" t="str">
        <f t="shared" si="269"/>
        <v>plays</v>
      </c>
      <c r="S2822" s="10">
        <f t="shared" si="267"/>
        <v>42401.610983796301</v>
      </c>
      <c r="T2822" s="10">
        <f t="shared" si="268"/>
        <v>42426</v>
      </c>
    </row>
    <row r="2823" spans="1:20" ht="58.3" x14ac:dyDescent="0.4">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9">
        <f t="shared" si="264"/>
        <v>1</v>
      </c>
      <c r="P2823">
        <f t="shared" si="265"/>
        <v>28.571428571428573</v>
      </c>
      <c r="Q2823" t="str">
        <f t="shared" si="266"/>
        <v>theater</v>
      </c>
      <c r="R2823" t="str">
        <f t="shared" si="269"/>
        <v>plays</v>
      </c>
      <c r="S2823" s="10">
        <f t="shared" si="267"/>
        <v>41875.922858796301</v>
      </c>
      <c r="T2823" s="10">
        <f t="shared" si="268"/>
        <v>41905.922858796301</v>
      </c>
    </row>
    <row r="2824" spans="1:20" ht="58.3" x14ac:dyDescent="0.4">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9">
        <f t="shared" si="264"/>
        <v>1</v>
      </c>
      <c r="P2824">
        <f t="shared" si="265"/>
        <v>63.829787234042556</v>
      </c>
      <c r="Q2824" t="str">
        <f t="shared" si="266"/>
        <v>theater</v>
      </c>
      <c r="R2824" t="str">
        <f t="shared" si="269"/>
        <v>plays</v>
      </c>
      <c r="S2824" s="10">
        <f t="shared" si="267"/>
        <v>42060.683935185181</v>
      </c>
      <c r="T2824" s="10">
        <f t="shared" si="268"/>
        <v>42090.642268518524</v>
      </c>
    </row>
    <row r="2825" spans="1:20" ht="58.3" x14ac:dyDescent="0.4">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9">
        <f t="shared" si="264"/>
        <v>1.24</v>
      </c>
      <c r="P2825">
        <f t="shared" si="265"/>
        <v>8.8571428571428577</v>
      </c>
      <c r="Q2825" t="str">
        <f t="shared" si="266"/>
        <v>theater</v>
      </c>
      <c r="R2825" t="str">
        <f t="shared" si="269"/>
        <v>plays</v>
      </c>
      <c r="S2825" s="10">
        <f t="shared" si="267"/>
        <v>42067.011643518519</v>
      </c>
      <c r="T2825" s="10">
        <f t="shared" si="268"/>
        <v>42094.957638888889</v>
      </c>
    </row>
    <row r="2826" spans="1:20" ht="43.75" x14ac:dyDescent="0.4">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9">
        <f t="shared" si="264"/>
        <v>1.1692307692307693</v>
      </c>
      <c r="P2826">
        <f t="shared" si="265"/>
        <v>50.666666666666664</v>
      </c>
      <c r="Q2826" t="str">
        <f t="shared" si="266"/>
        <v>theater</v>
      </c>
      <c r="R2826" t="str">
        <f t="shared" si="269"/>
        <v>plays</v>
      </c>
      <c r="S2826" s="10">
        <f t="shared" si="267"/>
        <v>42136.270787037036</v>
      </c>
      <c r="T2826" s="10">
        <f t="shared" si="268"/>
        <v>42168.071527777778</v>
      </c>
    </row>
    <row r="2827" spans="1:20" ht="58.3" x14ac:dyDescent="0.4">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9">
        <f t="shared" si="264"/>
        <v>1.0333333333333334</v>
      </c>
      <c r="P2827">
        <f t="shared" si="265"/>
        <v>60.784313725490193</v>
      </c>
      <c r="Q2827" t="str">
        <f t="shared" si="266"/>
        <v>theater</v>
      </c>
      <c r="R2827" t="str">
        <f t="shared" si="269"/>
        <v>plays</v>
      </c>
      <c r="S2827" s="10">
        <f t="shared" si="267"/>
        <v>42312.792662037042</v>
      </c>
      <c r="T2827" s="10">
        <f t="shared" si="268"/>
        <v>42342.792662037042</v>
      </c>
    </row>
    <row r="2828" spans="1:20" ht="58.3" x14ac:dyDescent="0.4">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9">
        <f t="shared" si="264"/>
        <v>1.0774999999999999</v>
      </c>
      <c r="P2828">
        <f t="shared" si="265"/>
        <v>113.42105263157895</v>
      </c>
      <c r="Q2828" t="str">
        <f t="shared" si="266"/>
        <v>theater</v>
      </c>
      <c r="R2828" t="str">
        <f t="shared" si="269"/>
        <v>plays</v>
      </c>
      <c r="S2828" s="10">
        <f t="shared" si="267"/>
        <v>42171.034861111111</v>
      </c>
      <c r="T2828" s="10">
        <f t="shared" si="268"/>
        <v>42195.291666666672</v>
      </c>
    </row>
    <row r="2829" spans="1:20" ht="58.3" x14ac:dyDescent="0.4">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9">
        <f t="shared" si="264"/>
        <v>1.2024999999999999</v>
      </c>
      <c r="P2829">
        <f t="shared" si="265"/>
        <v>104.56521739130434</v>
      </c>
      <c r="Q2829" t="str">
        <f t="shared" si="266"/>
        <v>theater</v>
      </c>
      <c r="R2829" t="str">
        <f t="shared" si="269"/>
        <v>plays</v>
      </c>
      <c r="S2829" s="10">
        <f t="shared" si="267"/>
        <v>42494.683634259258</v>
      </c>
      <c r="T2829" s="10">
        <f t="shared" si="268"/>
        <v>42524.6875</v>
      </c>
    </row>
    <row r="2830" spans="1:20" ht="43.75" x14ac:dyDescent="0.4">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9">
        <f t="shared" si="264"/>
        <v>1.0037894736842106</v>
      </c>
      <c r="P2830">
        <f t="shared" si="265"/>
        <v>98.30927835051547</v>
      </c>
      <c r="Q2830" t="str">
        <f t="shared" si="266"/>
        <v>theater</v>
      </c>
      <c r="R2830" t="str">
        <f t="shared" si="269"/>
        <v>plays</v>
      </c>
      <c r="S2830" s="10">
        <f t="shared" si="267"/>
        <v>42254.264687499999</v>
      </c>
      <c r="T2830" s="10">
        <f t="shared" si="268"/>
        <v>42279.958333333328</v>
      </c>
    </row>
    <row r="2831" spans="1:20" ht="43.75" x14ac:dyDescent="0.4">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9">
        <f t="shared" si="264"/>
        <v>1.0651999999999999</v>
      </c>
      <c r="P2831">
        <f t="shared" si="265"/>
        <v>35.039473684210527</v>
      </c>
      <c r="Q2831" t="str">
        <f t="shared" si="266"/>
        <v>theater</v>
      </c>
      <c r="R2831" t="str">
        <f t="shared" si="269"/>
        <v>plays</v>
      </c>
      <c r="S2831" s="10">
        <f t="shared" si="267"/>
        <v>42495.434236111112</v>
      </c>
      <c r="T2831" s="10">
        <f t="shared" si="268"/>
        <v>42523.434236111112</v>
      </c>
    </row>
    <row r="2832" spans="1:20" ht="29.15" x14ac:dyDescent="0.4">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9">
        <f t="shared" si="264"/>
        <v>1</v>
      </c>
      <c r="P2832">
        <f t="shared" si="265"/>
        <v>272.72727272727275</v>
      </c>
      <c r="Q2832" t="str">
        <f t="shared" si="266"/>
        <v>theater</v>
      </c>
      <c r="R2832" t="str">
        <f t="shared" si="269"/>
        <v>plays</v>
      </c>
      <c r="S2832" s="10">
        <f t="shared" si="267"/>
        <v>41758.839675925927</v>
      </c>
      <c r="T2832" s="10">
        <f t="shared" si="268"/>
        <v>41771.165972222225</v>
      </c>
    </row>
    <row r="2833" spans="1:20" ht="43.75" x14ac:dyDescent="0.4">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9">
        <f t="shared" si="264"/>
        <v>1.1066666666666667</v>
      </c>
      <c r="P2833">
        <f t="shared" si="265"/>
        <v>63.846153846153847</v>
      </c>
      <c r="Q2833" t="str">
        <f t="shared" si="266"/>
        <v>theater</v>
      </c>
      <c r="R2833" t="str">
        <f t="shared" si="269"/>
        <v>plays</v>
      </c>
      <c r="S2833" s="10">
        <f t="shared" si="267"/>
        <v>42171.824884259258</v>
      </c>
      <c r="T2833" s="10">
        <f t="shared" si="268"/>
        <v>42201.824884259258</v>
      </c>
    </row>
    <row r="2834" spans="1:20" ht="43.75" x14ac:dyDescent="0.4">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9">
        <f t="shared" si="264"/>
        <v>1.1471959999999999</v>
      </c>
      <c r="P2834">
        <f t="shared" si="265"/>
        <v>30.189368421052631</v>
      </c>
      <c r="Q2834" t="str">
        <f t="shared" si="266"/>
        <v>theater</v>
      </c>
      <c r="R2834" t="str">
        <f t="shared" si="269"/>
        <v>plays</v>
      </c>
      <c r="S2834" s="10">
        <f t="shared" si="267"/>
        <v>41938.709421296298</v>
      </c>
      <c r="T2834" s="10">
        <f t="shared" si="268"/>
        <v>41966.916666666672</v>
      </c>
    </row>
    <row r="2835" spans="1:20" x14ac:dyDescent="0.4">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9">
        <f t="shared" si="264"/>
        <v>1.0825925925925926</v>
      </c>
      <c r="P2835">
        <f t="shared" si="265"/>
        <v>83.51428571428572</v>
      </c>
      <c r="Q2835" t="str">
        <f t="shared" si="266"/>
        <v>theater</v>
      </c>
      <c r="R2835" t="str">
        <f t="shared" si="269"/>
        <v>plays</v>
      </c>
      <c r="S2835" s="10">
        <f t="shared" si="267"/>
        <v>42268.127696759257</v>
      </c>
      <c r="T2835" s="10">
        <f t="shared" si="268"/>
        <v>42288.083333333328</v>
      </c>
    </row>
    <row r="2836" spans="1:20" ht="43.75" x14ac:dyDescent="0.4">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9">
        <f t="shared" si="264"/>
        <v>1.7</v>
      </c>
      <c r="P2836">
        <f t="shared" si="265"/>
        <v>64.761904761904759</v>
      </c>
      <c r="Q2836" t="str">
        <f t="shared" si="266"/>
        <v>theater</v>
      </c>
      <c r="R2836" t="str">
        <f t="shared" si="269"/>
        <v>plays</v>
      </c>
      <c r="S2836" s="10">
        <f t="shared" si="267"/>
        <v>42019.959837962961</v>
      </c>
      <c r="T2836" s="10">
        <f t="shared" si="268"/>
        <v>42034.959837962961</v>
      </c>
    </row>
    <row r="2837" spans="1:20" ht="43.75" x14ac:dyDescent="0.4">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9">
        <f t="shared" si="264"/>
        <v>1.8709899999999999</v>
      </c>
      <c r="P2837">
        <f t="shared" si="265"/>
        <v>20.118172043010752</v>
      </c>
      <c r="Q2837" t="str">
        <f t="shared" si="266"/>
        <v>theater</v>
      </c>
      <c r="R2837" t="str">
        <f t="shared" si="269"/>
        <v>plays</v>
      </c>
      <c r="S2837" s="10">
        <f t="shared" si="267"/>
        <v>42313.703900462962</v>
      </c>
      <c r="T2837" s="10">
        <f t="shared" si="268"/>
        <v>42343</v>
      </c>
    </row>
    <row r="2838" spans="1:20" ht="58.3" x14ac:dyDescent="0.4">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9">
        <f t="shared" si="264"/>
        <v>1.0777777777777777</v>
      </c>
      <c r="P2838">
        <f t="shared" si="265"/>
        <v>44.090909090909093</v>
      </c>
      <c r="Q2838" t="str">
        <f t="shared" si="266"/>
        <v>theater</v>
      </c>
      <c r="R2838" t="str">
        <f t="shared" si="269"/>
        <v>plays</v>
      </c>
      <c r="S2838" s="10">
        <f t="shared" si="267"/>
        <v>42746.261782407411</v>
      </c>
      <c r="T2838" s="10">
        <f t="shared" si="268"/>
        <v>42784.207638888889</v>
      </c>
    </row>
    <row r="2839" spans="1:20" ht="58.3" x14ac:dyDescent="0.4">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9">
        <f t="shared" si="264"/>
        <v>1</v>
      </c>
      <c r="P2839">
        <f t="shared" si="265"/>
        <v>40.476190476190474</v>
      </c>
      <c r="Q2839" t="str">
        <f t="shared" si="266"/>
        <v>theater</v>
      </c>
      <c r="R2839" t="str">
        <f t="shared" si="269"/>
        <v>plays</v>
      </c>
      <c r="S2839" s="10">
        <f t="shared" si="267"/>
        <v>42307.908379629633</v>
      </c>
      <c r="T2839" s="10">
        <f t="shared" si="268"/>
        <v>42347.950046296297</v>
      </c>
    </row>
    <row r="2840" spans="1:20" ht="43.75" x14ac:dyDescent="0.4">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9">
        <f t="shared" si="264"/>
        <v>1.2024999999999999</v>
      </c>
      <c r="P2840">
        <f t="shared" si="265"/>
        <v>44.537037037037038</v>
      </c>
      <c r="Q2840" t="str">
        <f t="shared" si="266"/>
        <v>theater</v>
      </c>
      <c r="R2840" t="str">
        <f t="shared" si="269"/>
        <v>plays</v>
      </c>
      <c r="S2840" s="10">
        <f t="shared" si="267"/>
        <v>41842.607592592591</v>
      </c>
      <c r="T2840" s="10">
        <f t="shared" si="268"/>
        <v>41864.916666666664</v>
      </c>
    </row>
    <row r="2841" spans="1:20" ht="43.75" x14ac:dyDescent="0.4">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9">
        <f t="shared" si="264"/>
        <v>1.1142857142857143</v>
      </c>
      <c r="P2841">
        <f t="shared" si="265"/>
        <v>125.80645161290323</v>
      </c>
      <c r="Q2841" t="str">
        <f t="shared" si="266"/>
        <v>theater</v>
      </c>
      <c r="R2841" t="str">
        <f t="shared" si="269"/>
        <v>plays</v>
      </c>
      <c r="S2841" s="10">
        <f t="shared" si="267"/>
        <v>41853.240208333329</v>
      </c>
      <c r="T2841" s="10">
        <f t="shared" si="268"/>
        <v>41876.207638888889</v>
      </c>
    </row>
    <row r="2842" spans="1:20" ht="58.3" x14ac:dyDescent="0.4">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9">
        <f t="shared" si="264"/>
        <v>1.04</v>
      </c>
      <c r="P2842">
        <f t="shared" si="265"/>
        <v>19.696969696969695</v>
      </c>
      <c r="Q2842" t="str">
        <f t="shared" si="266"/>
        <v>theater</v>
      </c>
      <c r="R2842" t="str">
        <f t="shared" si="269"/>
        <v>plays</v>
      </c>
      <c r="S2842" s="10">
        <f t="shared" si="267"/>
        <v>42060.035636574074</v>
      </c>
      <c r="T2842" s="10">
        <f t="shared" si="268"/>
        <v>42081.708333333328</v>
      </c>
    </row>
    <row r="2843" spans="1:20" ht="43.75" x14ac:dyDescent="0.4">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9">
        <f t="shared" si="264"/>
        <v>0.01</v>
      </c>
      <c r="P2843">
        <f t="shared" si="265"/>
        <v>10</v>
      </c>
      <c r="Q2843" t="str">
        <f t="shared" si="266"/>
        <v>theater</v>
      </c>
      <c r="R2843" t="str">
        <f t="shared" si="269"/>
        <v>plays</v>
      </c>
      <c r="S2843" s="10">
        <f t="shared" si="267"/>
        <v>42291.739548611105</v>
      </c>
      <c r="T2843" s="10">
        <f t="shared" si="268"/>
        <v>42351.781215277777</v>
      </c>
    </row>
    <row r="2844" spans="1:20" ht="43.75" x14ac:dyDescent="0.4">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9">
        <f t="shared" si="264"/>
        <v>0</v>
      </c>
      <c r="P2844">
        <f t="shared" si="265"/>
        <v>0</v>
      </c>
      <c r="Q2844" t="str">
        <f t="shared" si="266"/>
        <v>theater</v>
      </c>
      <c r="R2844" t="str">
        <f t="shared" si="269"/>
        <v>plays</v>
      </c>
      <c r="S2844" s="10">
        <f t="shared" si="267"/>
        <v>41784.952488425923</v>
      </c>
      <c r="T2844" s="10">
        <f t="shared" si="268"/>
        <v>41811.458333333336</v>
      </c>
    </row>
    <row r="2845" spans="1:20" ht="43.75" x14ac:dyDescent="0.4">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9">
        <f t="shared" si="264"/>
        <v>0</v>
      </c>
      <c r="P2845">
        <f t="shared" si="265"/>
        <v>0</v>
      </c>
      <c r="Q2845" t="str">
        <f t="shared" si="266"/>
        <v>theater</v>
      </c>
      <c r="R2845" t="str">
        <f t="shared" si="269"/>
        <v>plays</v>
      </c>
      <c r="S2845" s="10">
        <f t="shared" si="267"/>
        <v>42492.737847222219</v>
      </c>
      <c r="T2845" s="10">
        <f t="shared" si="268"/>
        <v>42534.166666666672</v>
      </c>
    </row>
    <row r="2846" spans="1:20" ht="43.75" x14ac:dyDescent="0.4">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9">
        <f t="shared" si="264"/>
        <v>5.4545454545454543E-2</v>
      </c>
      <c r="P2846">
        <f t="shared" si="265"/>
        <v>30</v>
      </c>
      <c r="Q2846" t="str">
        <f t="shared" si="266"/>
        <v>theater</v>
      </c>
      <c r="R2846" t="str">
        <f t="shared" si="269"/>
        <v>plays</v>
      </c>
      <c r="S2846" s="10">
        <f t="shared" si="267"/>
        <v>42709.546064814815</v>
      </c>
      <c r="T2846" s="10">
        <f t="shared" si="268"/>
        <v>42739.546064814815</v>
      </c>
    </row>
    <row r="2847" spans="1:20" ht="43.75" x14ac:dyDescent="0.4">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9">
        <f t="shared" si="264"/>
        <v>0.31546666666666667</v>
      </c>
      <c r="P2847">
        <f t="shared" si="265"/>
        <v>60.666666666666664</v>
      </c>
      <c r="Q2847" t="str">
        <f t="shared" si="266"/>
        <v>theater</v>
      </c>
      <c r="R2847" t="str">
        <f t="shared" si="269"/>
        <v>plays</v>
      </c>
      <c r="S2847" s="10">
        <f t="shared" si="267"/>
        <v>42103.016585648147</v>
      </c>
      <c r="T2847" s="10">
        <f t="shared" si="268"/>
        <v>42163.016585648147</v>
      </c>
    </row>
    <row r="2848" spans="1:20" ht="58.3" x14ac:dyDescent="0.4">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9">
        <f t="shared" si="264"/>
        <v>0</v>
      </c>
      <c r="P2848">
        <f t="shared" si="265"/>
        <v>0</v>
      </c>
      <c r="Q2848" t="str">
        <f t="shared" si="266"/>
        <v>theater</v>
      </c>
      <c r="R2848" t="str">
        <f t="shared" si="269"/>
        <v>plays</v>
      </c>
      <c r="S2848" s="10">
        <f t="shared" si="267"/>
        <v>42108.692060185189</v>
      </c>
      <c r="T2848" s="10">
        <f t="shared" si="268"/>
        <v>42153.692060185189</v>
      </c>
    </row>
    <row r="2849" spans="1:20" ht="43.75" x14ac:dyDescent="0.4">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9">
        <f t="shared" si="264"/>
        <v>0</v>
      </c>
      <c r="P2849">
        <f t="shared" si="265"/>
        <v>0</v>
      </c>
      <c r="Q2849" t="str">
        <f t="shared" si="266"/>
        <v>theater</v>
      </c>
      <c r="R2849" t="str">
        <f t="shared" si="269"/>
        <v>plays</v>
      </c>
      <c r="S2849" s="10">
        <f t="shared" si="267"/>
        <v>42453.806307870371</v>
      </c>
      <c r="T2849" s="10">
        <f t="shared" si="268"/>
        <v>42513.806307870371</v>
      </c>
    </row>
    <row r="2850" spans="1:20" ht="58.3" x14ac:dyDescent="0.4">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9">
        <f t="shared" si="264"/>
        <v>2E-3</v>
      </c>
      <c r="P2850">
        <f t="shared" si="265"/>
        <v>23.333333333333332</v>
      </c>
      <c r="Q2850" t="str">
        <f t="shared" si="266"/>
        <v>theater</v>
      </c>
      <c r="R2850" t="str">
        <f t="shared" si="269"/>
        <v>plays</v>
      </c>
      <c r="S2850" s="10">
        <f t="shared" si="267"/>
        <v>42123.648831018523</v>
      </c>
      <c r="T2850" s="10">
        <f t="shared" si="268"/>
        <v>42153.648831018523</v>
      </c>
    </row>
    <row r="2851" spans="1:20" ht="43.75" x14ac:dyDescent="0.4">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9">
        <f t="shared" si="264"/>
        <v>0.01</v>
      </c>
      <c r="P2851">
        <f t="shared" si="265"/>
        <v>5</v>
      </c>
      <c r="Q2851" t="str">
        <f t="shared" si="266"/>
        <v>theater</v>
      </c>
      <c r="R2851" t="str">
        <f t="shared" si="269"/>
        <v>plays</v>
      </c>
      <c r="S2851" s="10">
        <f t="shared" si="267"/>
        <v>42453.428240740745</v>
      </c>
      <c r="T2851" s="10">
        <f t="shared" si="268"/>
        <v>42483.428240740745</v>
      </c>
    </row>
    <row r="2852" spans="1:20" ht="43.75" x14ac:dyDescent="0.4">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9">
        <f t="shared" si="264"/>
        <v>3.8875E-2</v>
      </c>
      <c r="P2852">
        <f t="shared" si="265"/>
        <v>23.923076923076923</v>
      </c>
      <c r="Q2852" t="str">
        <f t="shared" si="266"/>
        <v>theater</v>
      </c>
      <c r="R2852" t="str">
        <f t="shared" si="269"/>
        <v>plays</v>
      </c>
      <c r="S2852" s="10">
        <f t="shared" si="267"/>
        <v>41858.007071759261</v>
      </c>
      <c r="T2852" s="10">
        <f t="shared" si="268"/>
        <v>41888.007071759261</v>
      </c>
    </row>
    <row r="2853" spans="1:20" ht="43.75" x14ac:dyDescent="0.4">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9">
        <f t="shared" si="264"/>
        <v>0</v>
      </c>
      <c r="P2853">
        <f t="shared" si="265"/>
        <v>0</v>
      </c>
      <c r="Q2853" t="str">
        <f t="shared" si="266"/>
        <v>theater</v>
      </c>
      <c r="R2853" t="str">
        <f t="shared" si="269"/>
        <v>plays</v>
      </c>
      <c r="S2853" s="10">
        <f t="shared" si="267"/>
        <v>42390.002650462964</v>
      </c>
      <c r="T2853" s="10">
        <f t="shared" si="268"/>
        <v>42398.970138888893</v>
      </c>
    </row>
    <row r="2854" spans="1:20" ht="43.75" x14ac:dyDescent="0.4">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9">
        <f t="shared" si="264"/>
        <v>1.9E-2</v>
      </c>
      <c r="P2854">
        <f t="shared" si="265"/>
        <v>15.833333333333334</v>
      </c>
      <c r="Q2854" t="str">
        <f t="shared" si="266"/>
        <v>theater</v>
      </c>
      <c r="R2854" t="str">
        <f t="shared" si="269"/>
        <v>plays</v>
      </c>
      <c r="S2854" s="10">
        <f t="shared" si="267"/>
        <v>41781.045173611114</v>
      </c>
      <c r="T2854" s="10">
        <f t="shared" si="268"/>
        <v>41811.045173611114</v>
      </c>
    </row>
    <row r="2855" spans="1:20" ht="43.75" x14ac:dyDescent="0.4">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9">
        <f t="shared" si="264"/>
        <v>0</v>
      </c>
      <c r="P2855">
        <f t="shared" si="265"/>
        <v>0</v>
      </c>
      <c r="Q2855" t="str">
        <f t="shared" si="266"/>
        <v>theater</v>
      </c>
      <c r="R2855" t="str">
        <f t="shared" si="269"/>
        <v>plays</v>
      </c>
      <c r="S2855" s="10">
        <f t="shared" si="267"/>
        <v>41836.190937499996</v>
      </c>
      <c r="T2855" s="10">
        <f t="shared" si="268"/>
        <v>41896.190937499996</v>
      </c>
    </row>
    <row r="2856" spans="1:20" ht="43.75" x14ac:dyDescent="0.4">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9">
        <f t="shared" si="264"/>
        <v>0.41699999999999998</v>
      </c>
      <c r="P2856">
        <f t="shared" si="265"/>
        <v>29.785714285714285</v>
      </c>
      <c r="Q2856" t="str">
        <f t="shared" si="266"/>
        <v>theater</v>
      </c>
      <c r="R2856" t="str">
        <f t="shared" si="269"/>
        <v>plays</v>
      </c>
      <c r="S2856" s="10">
        <f t="shared" si="267"/>
        <v>42111.71665509259</v>
      </c>
      <c r="T2856" s="10">
        <f t="shared" si="268"/>
        <v>42131.71665509259</v>
      </c>
    </row>
    <row r="2857" spans="1:20" ht="58.3" x14ac:dyDescent="0.4">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9">
        <f t="shared" si="264"/>
        <v>0.5</v>
      </c>
      <c r="P2857">
        <f t="shared" si="265"/>
        <v>60</v>
      </c>
      <c r="Q2857" t="str">
        <f t="shared" si="266"/>
        <v>theater</v>
      </c>
      <c r="R2857" t="str">
        <f t="shared" si="269"/>
        <v>plays</v>
      </c>
      <c r="S2857" s="10">
        <f t="shared" si="267"/>
        <v>42370.007766203707</v>
      </c>
      <c r="T2857" s="10">
        <f t="shared" si="268"/>
        <v>42398.981944444444</v>
      </c>
    </row>
    <row r="2858" spans="1:20" ht="43.75" x14ac:dyDescent="0.4">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9">
        <f t="shared" si="264"/>
        <v>4.8666666666666664E-2</v>
      </c>
      <c r="P2858">
        <f t="shared" si="265"/>
        <v>24.333333333333332</v>
      </c>
      <c r="Q2858" t="str">
        <f t="shared" si="266"/>
        <v>theater</v>
      </c>
      <c r="R2858" t="str">
        <f t="shared" si="269"/>
        <v>plays</v>
      </c>
      <c r="S2858" s="10">
        <f t="shared" si="267"/>
        <v>42165.037581018521</v>
      </c>
      <c r="T2858" s="10">
        <f t="shared" si="268"/>
        <v>42224.898611111115</v>
      </c>
    </row>
    <row r="2859" spans="1:20" ht="58.3" x14ac:dyDescent="0.4">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9">
        <f t="shared" si="264"/>
        <v>0.19736842105263158</v>
      </c>
      <c r="P2859">
        <f t="shared" si="265"/>
        <v>500</v>
      </c>
      <c r="Q2859" t="str">
        <f t="shared" si="266"/>
        <v>theater</v>
      </c>
      <c r="R2859" t="str">
        <f t="shared" si="269"/>
        <v>plays</v>
      </c>
      <c r="S2859" s="10">
        <f t="shared" si="267"/>
        <v>42726.920081018514</v>
      </c>
      <c r="T2859" s="10">
        <f t="shared" si="268"/>
        <v>42786.75</v>
      </c>
    </row>
    <row r="2860" spans="1:20" ht="43.75" x14ac:dyDescent="0.4">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9">
        <f t="shared" si="264"/>
        <v>0</v>
      </c>
      <c r="P2860">
        <f t="shared" si="265"/>
        <v>0</v>
      </c>
      <c r="Q2860" t="str">
        <f t="shared" si="266"/>
        <v>theater</v>
      </c>
      <c r="R2860" t="str">
        <f t="shared" si="269"/>
        <v>plays</v>
      </c>
      <c r="S2860" s="10">
        <f t="shared" si="267"/>
        <v>41954.545081018514</v>
      </c>
      <c r="T2860" s="10">
        <f t="shared" si="268"/>
        <v>41978.477777777778</v>
      </c>
    </row>
    <row r="2861" spans="1:20" ht="43.75" x14ac:dyDescent="0.4">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9">
        <f t="shared" si="264"/>
        <v>1.7500000000000002E-2</v>
      </c>
      <c r="P2861">
        <f t="shared" si="265"/>
        <v>35</v>
      </c>
      <c r="Q2861" t="str">
        <f t="shared" si="266"/>
        <v>theater</v>
      </c>
      <c r="R2861" t="str">
        <f t="shared" si="269"/>
        <v>plays</v>
      </c>
      <c r="S2861" s="10">
        <f t="shared" si="267"/>
        <v>42233.362314814818</v>
      </c>
      <c r="T2861" s="10">
        <f t="shared" si="268"/>
        <v>42293.362314814818</v>
      </c>
    </row>
    <row r="2862" spans="1:20" ht="58.3" x14ac:dyDescent="0.4">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9">
        <f t="shared" si="264"/>
        <v>6.6500000000000004E-2</v>
      </c>
      <c r="P2862">
        <f t="shared" si="265"/>
        <v>29.555555555555557</v>
      </c>
      <c r="Q2862" t="str">
        <f t="shared" si="266"/>
        <v>theater</v>
      </c>
      <c r="R2862" t="str">
        <f t="shared" si="269"/>
        <v>plays</v>
      </c>
      <c r="S2862" s="10">
        <f t="shared" si="267"/>
        <v>42480.800648148142</v>
      </c>
      <c r="T2862" s="10">
        <f t="shared" si="268"/>
        <v>42540.800648148142</v>
      </c>
    </row>
    <row r="2863" spans="1:20" ht="43.75" x14ac:dyDescent="0.4">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9">
        <f t="shared" si="264"/>
        <v>0.32</v>
      </c>
      <c r="P2863">
        <f t="shared" si="265"/>
        <v>26.666666666666668</v>
      </c>
      <c r="Q2863" t="str">
        <f t="shared" si="266"/>
        <v>theater</v>
      </c>
      <c r="R2863" t="str">
        <f t="shared" si="269"/>
        <v>plays</v>
      </c>
      <c r="S2863" s="10">
        <f t="shared" si="267"/>
        <v>42257.590833333335</v>
      </c>
      <c r="T2863" s="10">
        <f t="shared" si="268"/>
        <v>42271.590833333335</v>
      </c>
    </row>
    <row r="2864" spans="1:20" ht="43.75" x14ac:dyDescent="0.4">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9">
        <f t="shared" si="264"/>
        <v>4.3307086614173228E-3</v>
      </c>
      <c r="P2864">
        <f t="shared" si="265"/>
        <v>18.333333333333332</v>
      </c>
      <c r="Q2864" t="str">
        <f t="shared" si="266"/>
        <v>theater</v>
      </c>
      <c r="R2864" t="str">
        <f t="shared" si="269"/>
        <v>plays</v>
      </c>
      <c r="S2864" s="10">
        <f t="shared" si="267"/>
        <v>41784.789687500001</v>
      </c>
      <c r="T2864" s="10">
        <f t="shared" si="268"/>
        <v>41814.789687500001</v>
      </c>
    </row>
    <row r="2865" spans="1:20" ht="43.75" x14ac:dyDescent="0.4">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9">
        <f t="shared" si="264"/>
        <v>4.0000000000000002E-4</v>
      </c>
      <c r="P2865">
        <f t="shared" si="265"/>
        <v>20</v>
      </c>
      <c r="Q2865" t="str">
        <f t="shared" si="266"/>
        <v>theater</v>
      </c>
      <c r="R2865" t="str">
        <f t="shared" si="269"/>
        <v>plays</v>
      </c>
      <c r="S2865" s="10">
        <f t="shared" si="267"/>
        <v>41831.675034722226</v>
      </c>
      <c r="T2865" s="10">
        <f t="shared" si="268"/>
        <v>41891.675034722226</v>
      </c>
    </row>
    <row r="2866" spans="1:20" x14ac:dyDescent="0.4">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9">
        <f t="shared" si="264"/>
        <v>1.6E-2</v>
      </c>
      <c r="P2866">
        <f t="shared" si="265"/>
        <v>13.333333333333334</v>
      </c>
      <c r="Q2866" t="str">
        <f t="shared" si="266"/>
        <v>theater</v>
      </c>
      <c r="R2866" t="str">
        <f t="shared" si="269"/>
        <v>plays</v>
      </c>
      <c r="S2866" s="10">
        <f t="shared" si="267"/>
        <v>42172.613506944443</v>
      </c>
      <c r="T2866" s="10">
        <f t="shared" si="268"/>
        <v>42202.554166666669</v>
      </c>
    </row>
    <row r="2867" spans="1:20" ht="43.75" x14ac:dyDescent="0.4">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9">
        <f t="shared" si="264"/>
        <v>0</v>
      </c>
      <c r="P2867">
        <f t="shared" si="265"/>
        <v>0</v>
      </c>
      <c r="Q2867" t="str">
        <f t="shared" si="266"/>
        <v>theater</v>
      </c>
      <c r="R2867" t="str">
        <f t="shared" si="269"/>
        <v>plays</v>
      </c>
      <c r="S2867" s="10">
        <f t="shared" si="267"/>
        <v>41950.114108796297</v>
      </c>
      <c r="T2867" s="10">
        <f t="shared" si="268"/>
        <v>42010.114108796297</v>
      </c>
    </row>
    <row r="2868" spans="1:20" ht="43.75" x14ac:dyDescent="0.4">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9">
        <f t="shared" si="264"/>
        <v>8.9999999999999993E-3</v>
      </c>
      <c r="P2868">
        <f t="shared" si="265"/>
        <v>22.5</v>
      </c>
      <c r="Q2868" t="str">
        <f t="shared" si="266"/>
        <v>theater</v>
      </c>
      <c r="R2868" t="str">
        <f t="shared" si="269"/>
        <v>plays</v>
      </c>
      <c r="S2868" s="10">
        <f t="shared" si="267"/>
        <v>42627.955104166671</v>
      </c>
      <c r="T2868" s="10">
        <f t="shared" si="268"/>
        <v>42657.916666666672</v>
      </c>
    </row>
    <row r="2869" spans="1:20" ht="58.3" x14ac:dyDescent="0.4">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9">
        <f t="shared" si="264"/>
        <v>0.2016</v>
      </c>
      <c r="P2869">
        <f t="shared" si="265"/>
        <v>50.4</v>
      </c>
      <c r="Q2869" t="str">
        <f t="shared" si="266"/>
        <v>theater</v>
      </c>
      <c r="R2869" t="str">
        <f t="shared" si="269"/>
        <v>plays</v>
      </c>
      <c r="S2869" s="10">
        <f t="shared" si="267"/>
        <v>42531.195277777777</v>
      </c>
      <c r="T2869" s="10">
        <f t="shared" si="268"/>
        <v>42555.166666666672</v>
      </c>
    </row>
    <row r="2870" spans="1:20" ht="58.3" x14ac:dyDescent="0.4">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9">
        <f t="shared" si="264"/>
        <v>0.42011733333333334</v>
      </c>
      <c r="P2870">
        <f t="shared" si="265"/>
        <v>105.02933333333334</v>
      </c>
      <c r="Q2870" t="str">
        <f t="shared" si="266"/>
        <v>theater</v>
      </c>
      <c r="R2870" t="str">
        <f t="shared" si="269"/>
        <v>plays</v>
      </c>
      <c r="S2870" s="10">
        <f t="shared" si="267"/>
        <v>42618.827013888891</v>
      </c>
      <c r="T2870" s="10">
        <f t="shared" si="268"/>
        <v>42648.827013888891</v>
      </c>
    </row>
    <row r="2871" spans="1:20" ht="58.3" x14ac:dyDescent="0.4">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9">
        <f t="shared" si="264"/>
        <v>8.8500000000000002E-3</v>
      </c>
      <c r="P2871">
        <f t="shared" si="265"/>
        <v>35.4</v>
      </c>
      <c r="Q2871" t="str">
        <f t="shared" si="266"/>
        <v>theater</v>
      </c>
      <c r="R2871" t="str">
        <f t="shared" si="269"/>
        <v>plays</v>
      </c>
      <c r="S2871" s="10">
        <f t="shared" si="267"/>
        <v>42540.593530092592</v>
      </c>
      <c r="T2871" s="10">
        <f t="shared" si="268"/>
        <v>42570.593530092592</v>
      </c>
    </row>
    <row r="2872" spans="1:20" ht="58.3" x14ac:dyDescent="0.4">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9">
        <f t="shared" si="264"/>
        <v>0.15</v>
      </c>
      <c r="P2872">
        <f t="shared" si="265"/>
        <v>83.333333333333329</v>
      </c>
      <c r="Q2872" t="str">
        <f t="shared" si="266"/>
        <v>theater</v>
      </c>
      <c r="R2872" t="str">
        <f t="shared" si="269"/>
        <v>plays</v>
      </c>
      <c r="S2872" s="10">
        <f t="shared" si="267"/>
        <v>41746.189409722225</v>
      </c>
      <c r="T2872" s="10">
        <f t="shared" si="268"/>
        <v>41776.189409722225</v>
      </c>
    </row>
    <row r="2873" spans="1:20" ht="43.75" x14ac:dyDescent="0.4">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9">
        <f t="shared" si="264"/>
        <v>4.6699999999999998E-2</v>
      </c>
      <c r="P2873">
        <f t="shared" si="265"/>
        <v>35.92307692307692</v>
      </c>
      <c r="Q2873" t="str">
        <f t="shared" si="266"/>
        <v>theater</v>
      </c>
      <c r="R2873" t="str">
        <f t="shared" si="269"/>
        <v>plays</v>
      </c>
      <c r="S2873" s="10">
        <f t="shared" si="267"/>
        <v>41974.738576388889</v>
      </c>
      <c r="T2873" s="10">
        <f t="shared" si="268"/>
        <v>41994.738576388889</v>
      </c>
    </row>
    <row r="2874" spans="1:20" ht="43.75" x14ac:dyDescent="0.4">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9">
        <f t="shared" si="264"/>
        <v>0</v>
      </c>
      <c r="P2874">
        <f t="shared" si="265"/>
        <v>0</v>
      </c>
      <c r="Q2874" t="str">
        <f t="shared" si="266"/>
        <v>theater</v>
      </c>
      <c r="R2874" t="str">
        <f t="shared" si="269"/>
        <v>plays</v>
      </c>
      <c r="S2874" s="10">
        <f t="shared" si="267"/>
        <v>42115.11618055556</v>
      </c>
      <c r="T2874" s="10">
        <f t="shared" si="268"/>
        <v>42175.11618055556</v>
      </c>
    </row>
    <row r="2875" spans="1:20" ht="58.3" x14ac:dyDescent="0.4">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9">
        <f t="shared" si="264"/>
        <v>0.38119999999999998</v>
      </c>
      <c r="P2875">
        <f t="shared" si="265"/>
        <v>119.125</v>
      </c>
      <c r="Q2875" t="str">
        <f t="shared" si="266"/>
        <v>theater</v>
      </c>
      <c r="R2875" t="str">
        <f t="shared" si="269"/>
        <v>plays</v>
      </c>
      <c r="S2875" s="10">
        <f t="shared" si="267"/>
        <v>42002.817488425921</v>
      </c>
      <c r="T2875" s="10">
        <f t="shared" si="268"/>
        <v>42032.817488425921</v>
      </c>
    </row>
    <row r="2876" spans="1:20" ht="43.75" x14ac:dyDescent="0.4">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9">
        <f t="shared" si="264"/>
        <v>5.4199999999999998E-2</v>
      </c>
      <c r="P2876">
        <f t="shared" si="265"/>
        <v>90.333333333333329</v>
      </c>
      <c r="Q2876" t="str">
        <f t="shared" si="266"/>
        <v>theater</v>
      </c>
      <c r="R2876" t="str">
        <f t="shared" si="269"/>
        <v>plays</v>
      </c>
      <c r="S2876" s="10">
        <f t="shared" si="267"/>
        <v>42722.84474537037</v>
      </c>
      <c r="T2876" s="10">
        <f t="shared" si="268"/>
        <v>42752.84474537037</v>
      </c>
    </row>
    <row r="2877" spans="1:20" ht="43.75" x14ac:dyDescent="0.4">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9">
        <f t="shared" si="264"/>
        <v>3.5E-4</v>
      </c>
      <c r="P2877">
        <f t="shared" si="265"/>
        <v>2.3333333333333335</v>
      </c>
      <c r="Q2877" t="str">
        <f t="shared" si="266"/>
        <v>theater</v>
      </c>
      <c r="R2877" t="str">
        <f t="shared" si="269"/>
        <v>plays</v>
      </c>
      <c r="S2877" s="10">
        <f t="shared" si="267"/>
        <v>42465.128391203703</v>
      </c>
      <c r="T2877" s="10">
        <f t="shared" si="268"/>
        <v>42495.128391203703</v>
      </c>
    </row>
    <row r="2878" spans="1:20" ht="43.75" x14ac:dyDescent="0.4">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9">
        <f t="shared" si="264"/>
        <v>0</v>
      </c>
      <c r="P2878">
        <f t="shared" si="265"/>
        <v>0</v>
      </c>
      <c r="Q2878" t="str">
        <f t="shared" si="266"/>
        <v>theater</v>
      </c>
      <c r="R2878" t="str">
        <f t="shared" si="269"/>
        <v>plays</v>
      </c>
      <c r="S2878" s="10">
        <f t="shared" si="267"/>
        <v>42171.743969907402</v>
      </c>
      <c r="T2878" s="10">
        <f t="shared" si="268"/>
        <v>42201.743969907402</v>
      </c>
    </row>
    <row r="2879" spans="1:20" ht="43.75" x14ac:dyDescent="0.4">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9">
        <f t="shared" si="264"/>
        <v>0.10833333333333334</v>
      </c>
      <c r="P2879">
        <f t="shared" si="265"/>
        <v>108.33333333333333</v>
      </c>
      <c r="Q2879" t="str">
        <f t="shared" si="266"/>
        <v>theater</v>
      </c>
      <c r="R2879" t="str">
        <f t="shared" si="269"/>
        <v>plays</v>
      </c>
      <c r="S2879" s="10">
        <f t="shared" si="267"/>
        <v>42672.955138888887</v>
      </c>
      <c r="T2879" s="10">
        <f t="shared" si="268"/>
        <v>42704.708333333328</v>
      </c>
    </row>
    <row r="2880" spans="1:20" ht="43.75" x14ac:dyDescent="0.4">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9">
        <f t="shared" si="264"/>
        <v>2.1000000000000001E-2</v>
      </c>
      <c r="P2880">
        <f t="shared" si="265"/>
        <v>15.75</v>
      </c>
      <c r="Q2880" t="str">
        <f t="shared" si="266"/>
        <v>theater</v>
      </c>
      <c r="R2880" t="str">
        <f t="shared" si="269"/>
        <v>plays</v>
      </c>
      <c r="S2880" s="10">
        <f t="shared" si="267"/>
        <v>42128.615682870368</v>
      </c>
      <c r="T2880" s="10">
        <f t="shared" si="268"/>
        <v>42188.615682870368</v>
      </c>
    </row>
    <row r="2881" spans="1:20" ht="43.75" x14ac:dyDescent="0.4">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9">
        <f t="shared" si="264"/>
        <v>2.5892857142857141E-3</v>
      </c>
      <c r="P2881">
        <f t="shared" si="265"/>
        <v>29</v>
      </c>
      <c r="Q2881" t="str">
        <f t="shared" si="266"/>
        <v>theater</v>
      </c>
      <c r="R2881" t="str">
        <f t="shared" si="269"/>
        <v>plays</v>
      </c>
      <c r="S2881" s="10">
        <f t="shared" si="267"/>
        <v>42359.725243055553</v>
      </c>
      <c r="T2881" s="10">
        <f t="shared" si="268"/>
        <v>42389.725243055553</v>
      </c>
    </row>
    <row r="2882" spans="1:20" ht="43.75" x14ac:dyDescent="0.4">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9">
        <f t="shared" ref="O2882:O2945" si="270">E2882/D2882</f>
        <v>0.23333333333333334</v>
      </c>
      <c r="P2882">
        <f t="shared" ref="P2882:P2945" si="271">IFERROR(E2882/L2882,0)</f>
        <v>96.551724137931032</v>
      </c>
      <c r="Q2882" t="str">
        <f t="shared" ref="Q2882:Q2945" si="272">LEFT(N2882, FIND("/",N2882) - 1)</f>
        <v>theater</v>
      </c>
      <c r="R2882" t="str">
        <f t="shared" si="269"/>
        <v>plays</v>
      </c>
      <c r="S2882" s="10">
        <f t="shared" ref="S2882:S2945" si="273">(((J2882/60)/60)/24) + DATE(1970,1,1)</f>
        <v>42192.905694444446</v>
      </c>
      <c r="T2882" s="10">
        <f t="shared" ref="T2882:T2945" si="274">(((I2882/60)/60)/24) + DATE(1970,1,1)</f>
        <v>42236.711805555555</v>
      </c>
    </row>
    <row r="2883" spans="1:20" ht="43.75" x14ac:dyDescent="0.4">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9">
        <f t="shared" si="270"/>
        <v>0</v>
      </c>
      <c r="P2883">
        <f t="shared" si="271"/>
        <v>0</v>
      </c>
      <c r="Q2883" t="str">
        <f t="shared" si="272"/>
        <v>theater</v>
      </c>
      <c r="R2883" t="str">
        <f t="shared" ref="R2883:R2946" si="275">RIGHT(N2883, LEN(N2883) - FIND("/",N2883))</f>
        <v>plays</v>
      </c>
      <c r="S2883" s="10">
        <f t="shared" si="273"/>
        <v>41916.597638888888</v>
      </c>
      <c r="T2883" s="10">
        <f t="shared" si="274"/>
        <v>41976.639305555553</v>
      </c>
    </row>
    <row r="2884" spans="1:20" ht="43.75" x14ac:dyDescent="0.4">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9">
        <f t="shared" si="270"/>
        <v>0.33600000000000002</v>
      </c>
      <c r="P2884">
        <f t="shared" si="271"/>
        <v>63</v>
      </c>
      <c r="Q2884" t="str">
        <f t="shared" si="272"/>
        <v>theater</v>
      </c>
      <c r="R2884" t="str">
        <f t="shared" si="275"/>
        <v>plays</v>
      </c>
      <c r="S2884" s="10">
        <f t="shared" si="273"/>
        <v>42461.596273148149</v>
      </c>
      <c r="T2884" s="10">
        <f t="shared" si="274"/>
        <v>42491.596273148149</v>
      </c>
    </row>
    <row r="2885" spans="1:20" ht="58.3" x14ac:dyDescent="0.4">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9">
        <f t="shared" si="270"/>
        <v>0.1908</v>
      </c>
      <c r="P2885">
        <f t="shared" si="271"/>
        <v>381.6</v>
      </c>
      <c r="Q2885" t="str">
        <f t="shared" si="272"/>
        <v>theater</v>
      </c>
      <c r="R2885" t="str">
        <f t="shared" si="275"/>
        <v>plays</v>
      </c>
      <c r="S2885" s="10">
        <f t="shared" si="273"/>
        <v>42370.90320601852</v>
      </c>
      <c r="T2885" s="10">
        <f t="shared" si="274"/>
        <v>42406.207638888889</v>
      </c>
    </row>
    <row r="2886" spans="1:20" ht="29.15" x14ac:dyDescent="0.4">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9">
        <f t="shared" si="270"/>
        <v>4.1111111111111114E-3</v>
      </c>
      <c r="P2886">
        <f t="shared" si="271"/>
        <v>46.25</v>
      </c>
      <c r="Q2886" t="str">
        <f t="shared" si="272"/>
        <v>theater</v>
      </c>
      <c r="R2886" t="str">
        <f t="shared" si="275"/>
        <v>plays</v>
      </c>
      <c r="S2886" s="10">
        <f t="shared" si="273"/>
        <v>41948.727256944447</v>
      </c>
      <c r="T2886" s="10">
        <f t="shared" si="274"/>
        <v>41978.727256944447</v>
      </c>
    </row>
    <row r="2887" spans="1:20" ht="29.15" x14ac:dyDescent="0.4">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9">
        <f t="shared" si="270"/>
        <v>0.32500000000000001</v>
      </c>
      <c r="P2887">
        <f t="shared" si="271"/>
        <v>26</v>
      </c>
      <c r="Q2887" t="str">
        <f t="shared" si="272"/>
        <v>theater</v>
      </c>
      <c r="R2887" t="str">
        <f t="shared" si="275"/>
        <v>plays</v>
      </c>
      <c r="S2887" s="10">
        <f t="shared" si="273"/>
        <v>42047.07640046296</v>
      </c>
      <c r="T2887" s="10">
        <f t="shared" si="274"/>
        <v>42077.034733796296</v>
      </c>
    </row>
    <row r="2888" spans="1:20" ht="43.75" x14ac:dyDescent="0.4">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9">
        <f t="shared" si="270"/>
        <v>0.05</v>
      </c>
      <c r="P2888">
        <f t="shared" si="271"/>
        <v>10</v>
      </c>
      <c r="Q2888" t="str">
        <f t="shared" si="272"/>
        <v>theater</v>
      </c>
      <c r="R2888" t="str">
        <f t="shared" si="275"/>
        <v>plays</v>
      </c>
      <c r="S2888" s="10">
        <f t="shared" si="273"/>
        <v>42261.632916666669</v>
      </c>
      <c r="T2888" s="10">
        <f t="shared" si="274"/>
        <v>42266.165972222225</v>
      </c>
    </row>
    <row r="2889" spans="1:20" ht="43.75" x14ac:dyDescent="0.4">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9">
        <f t="shared" si="270"/>
        <v>1.6666666666666668E-3</v>
      </c>
      <c r="P2889">
        <f t="shared" si="271"/>
        <v>5</v>
      </c>
      <c r="Q2889" t="str">
        <f t="shared" si="272"/>
        <v>theater</v>
      </c>
      <c r="R2889" t="str">
        <f t="shared" si="275"/>
        <v>plays</v>
      </c>
      <c r="S2889" s="10">
        <f t="shared" si="273"/>
        <v>41985.427361111113</v>
      </c>
      <c r="T2889" s="10">
        <f t="shared" si="274"/>
        <v>42015.427361111113</v>
      </c>
    </row>
    <row r="2890" spans="1:20" ht="43.75" x14ac:dyDescent="0.4">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9">
        <f t="shared" si="270"/>
        <v>0</v>
      </c>
      <c r="P2890">
        <f t="shared" si="271"/>
        <v>0</v>
      </c>
      <c r="Q2890" t="str">
        <f t="shared" si="272"/>
        <v>theater</v>
      </c>
      <c r="R2890" t="str">
        <f t="shared" si="275"/>
        <v>plays</v>
      </c>
      <c r="S2890" s="10">
        <f t="shared" si="273"/>
        <v>41922.535185185188</v>
      </c>
      <c r="T2890" s="10">
        <f t="shared" si="274"/>
        <v>41930.207638888889</v>
      </c>
    </row>
    <row r="2891" spans="1:20" ht="43.75" x14ac:dyDescent="0.4">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9">
        <f t="shared" si="270"/>
        <v>0.38066666666666665</v>
      </c>
      <c r="P2891">
        <f t="shared" si="271"/>
        <v>81.571428571428569</v>
      </c>
      <c r="Q2891" t="str">
        <f t="shared" si="272"/>
        <v>theater</v>
      </c>
      <c r="R2891" t="str">
        <f t="shared" si="275"/>
        <v>plays</v>
      </c>
      <c r="S2891" s="10">
        <f t="shared" si="273"/>
        <v>41850.863252314812</v>
      </c>
      <c r="T2891" s="10">
        <f t="shared" si="274"/>
        <v>41880.863252314812</v>
      </c>
    </row>
    <row r="2892" spans="1:20" ht="43.75" x14ac:dyDescent="0.4">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9">
        <f t="shared" si="270"/>
        <v>1.0500000000000001E-2</v>
      </c>
      <c r="P2892">
        <f t="shared" si="271"/>
        <v>7</v>
      </c>
      <c r="Q2892" t="str">
        <f t="shared" si="272"/>
        <v>theater</v>
      </c>
      <c r="R2892" t="str">
        <f t="shared" si="275"/>
        <v>plays</v>
      </c>
      <c r="S2892" s="10">
        <f t="shared" si="273"/>
        <v>41831.742962962962</v>
      </c>
      <c r="T2892" s="10">
        <f t="shared" si="274"/>
        <v>41860.125</v>
      </c>
    </row>
    <row r="2893" spans="1:20" ht="43.75" x14ac:dyDescent="0.4">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9">
        <f t="shared" si="270"/>
        <v>2.7300000000000001E-2</v>
      </c>
      <c r="P2893">
        <f t="shared" si="271"/>
        <v>27.3</v>
      </c>
      <c r="Q2893" t="str">
        <f t="shared" si="272"/>
        <v>theater</v>
      </c>
      <c r="R2893" t="str">
        <f t="shared" si="275"/>
        <v>plays</v>
      </c>
      <c r="S2893" s="10">
        <f t="shared" si="273"/>
        <v>42415.883425925931</v>
      </c>
      <c r="T2893" s="10">
        <f t="shared" si="274"/>
        <v>42475.84175925926</v>
      </c>
    </row>
    <row r="2894" spans="1:20" ht="43.75" x14ac:dyDescent="0.4">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9">
        <f t="shared" si="270"/>
        <v>9.0909090909090912E-2</v>
      </c>
      <c r="P2894">
        <f t="shared" si="271"/>
        <v>29.411764705882351</v>
      </c>
      <c r="Q2894" t="str">
        <f t="shared" si="272"/>
        <v>theater</v>
      </c>
      <c r="R2894" t="str">
        <f t="shared" si="275"/>
        <v>plays</v>
      </c>
      <c r="S2894" s="10">
        <f t="shared" si="273"/>
        <v>41869.714166666665</v>
      </c>
      <c r="T2894" s="10">
        <f t="shared" si="274"/>
        <v>41876.875</v>
      </c>
    </row>
    <row r="2895" spans="1:20" x14ac:dyDescent="0.4">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9">
        <f t="shared" si="270"/>
        <v>5.0000000000000001E-3</v>
      </c>
      <c r="P2895">
        <f t="shared" si="271"/>
        <v>12.5</v>
      </c>
      <c r="Q2895" t="str">
        <f t="shared" si="272"/>
        <v>theater</v>
      </c>
      <c r="R2895" t="str">
        <f t="shared" si="275"/>
        <v>plays</v>
      </c>
      <c r="S2895" s="10">
        <f t="shared" si="273"/>
        <v>41953.773090277777</v>
      </c>
      <c r="T2895" s="10">
        <f t="shared" si="274"/>
        <v>42013.083333333328</v>
      </c>
    </row>
    <row r="2896" spans="1:20" ht="29.15" x14ac:dyDescent="0.4">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9">
        <f t="shared" si="270"/>
        <v>0</v>
      </c>
      <c r="P2896">
        <f t="shared" si="271"/>
        <v>0</v>
      </c>
      <c r="Q2896" t="str">
        <f t="shared" si="272"/>
        <v>theater</v>
      </c>
      <c r="R2896" t="str">
        <f t="shared" si="275"/>
        <v>plays</v>
      </c>
      <c r="S2896" s="10">
        <f t="shared" si="273"/>
        <v>42037.986284722225</v>
      </c>
      <c r="T2896" s="10">
        <f t="shared" si="274"/>
        <v>42097.944618055553</v>
      </c>
    </row>
    <row r="2897" spans="1:20" ht="43.75" x14ac:dyDescent="0.4">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9">
        <f t="shared" si="270"/>
        <v>4.5999999999999999E-2</v>
      </c>
      <c r="P2897">
        <f t="shared" si="271"/>
        <v>5.75</v>
      </c>
      <c r="Q2897" t="str">
        <f t="shared" si="272"/>
        <v>theater</v>
      </c>
      <c r="R2897" t="str">
        <f t="shared" si="275"/>
        <v>plays</v>
      </c>
      <c r="S2897" s="10">
        <f t="shared" si="273"/>
        <v>41811.555462962962</v>
      </c>
      <c r="T2897" s="10">
        <f t="shared" si="274"/>
        <v>41812.875</v>
      </c>
    </row>
    <row r="2898" spans="1:20" ht="43.75" x14ac:dyDescent="0.4">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9">
        <f t="shared" si="270"/>
        <v>0.20833333333333334</v>
      </c>
      <c r="P2898">
        <f t="shared" si="271"/>
        <v>52.083333333333336</v>
      </c>
      <c r="Q2898" t="str">
        <f t="shared" si="272"/>
        <v>theater</v>
      </c>
      <c r="R2898" t="str">
        <f t="shared" si="275"/>
        <v>plays</v>
      </c>
      <c r="S2898" s="10">
        <f t="shared" si="273"/>
        <v>42701.908807870372</v>
      </c>
      <c r="T2898" s="10">
        <f t="shared" si="274"/>
        <v>42716.25</v>
      </c>
    </row>
    <row r="2899" spans="1:20" ht="43.75" x14ac:dyDescent="0.4">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9">
        <f t="shared" si="270"/>
        <v>4.583333333333333E-2</v>
      </c>
      <c r="P2899">
        <f t="shared" si="271"/>
        <v>183.33333333333334</v>
      </c>
      <c r="Q2899" t="str">
        <f t="shared" si="272"/>
        <v>theater</v>
      </c>
      <c r="R2899" t="str">
        <f t="shared" si="275"/>
        <v>plays</v>
      </c>
      <c r="S2899" s="10">
        <f t="shared" si="273"/>
        <v>42258.646504629629</v>
      </c>
      <c r="T2899" s="10">
        <f t="shared" si="274"/>
        <v>42288.645196759258</v>
      </c>
    </row>
    <row r="2900" spans="1:20" ht="43.75" x14ac:dyDescent="0.4">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9">
        <f t="shared" si="270"/>
        <v>4.2133333333333335E-2</v>
      </c>
      <c r="P2900">
        <f t="shared" si="271"/>
        <v>26.333333333333332</v>
      </c>
      <c r="Q2900" t="str">
        <f t="shared" si="272"/>
        <v>theater</v>
      </c>
      <c r="R2900" t="str">
        <f t="shared" si="275"/>
        <v>plays</v>
      </c>
      <c r="S2900" s="10">
        <f t="shared" si="273"/>
        <v>42278.664965277778</v>
      </c>
      <c r="T2900" s="10">
        <f t="shared" si="274"/>
        <v>42308.664965277778</v>
      </c>
    </row>
    <row r="2901" spans="1:20" ht="43.75" x14ac:dyDescent="0.4">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9">
        <f t="shared" si="270"/>
        <v>0</v>
      </c>
      <c r="P2901">
        <f t="shared" si="271"/>
        <v>0</v>
      </c>
      <c r="Q2901" t="str">
        <f t="shared" si="272"/>
        <v>theater</v>
      </c>
      <c r="R2901" t="str">
        <f t="shared" si="275"/>
        <v>plays</v>
      </c>
      <c r="S2901" s="10">
        <f t="shared" si="273"/>
        <v>42515.078217592592</v>
      </c>
      <c r="T2901" s="10">
        <f t="shared" si="274"/>
        <v>42575.078217592592</v>
      </c>
    </row>
    <row r="2902" spans="1:20" ht="58.3" x14ac:dyDescent="0.4">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9">
        <f t="shared" si="270"/>
        <v>0.61909090909090914</v>
      </c>
      <c r="P2902">
        <f t="shared" si="271"/>
        <v>486.42857142857144</v>
      </c>
      <c r="Q2902" t="str">
        <f t="shared" si="272"/>
        <v>theater</v>
      </c>
      <c r="R2902" t="str">
        <f t="shared" si="275"/>
        <v>plays</v>
      </c>
      <c r="S2902" s="10">
        <f t="shared" si="273"/>
        <v>41830.234166666669</v>
      </c>
      <c r="T2902" s="10">
        <f t="shared" si="274"/>
        <v>41860.234166666669</v>
      </c>
    </row>
    <row r="2903" spans="1:20" ht="43.75" x14ac:dyDescent="0.4">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9">
        <f t="shared" si="270"/>
        <v>8.0000000000000002E-3</v>
      </c>
      <c r="P2903">
        <f t="shared" si="271"/>
        <v>3</v>
      </c>
      <c r="Q2903" t="str">
        <f t="shared" si="272"/>
        <v>theater</v>
      </c>
      <c r="R2903" t="str">
        <f t="shared" si="275"/>
        <v>plays</v>
      </c>
      <c r="S2903" s="10">
        <f t="shared" si="273"/>
        <v>41982.904386574075</v>
      </c>
      <c r="T2903" s="10">
        <f t="shared" si="274"/>
        <v>42042.904386574075</v>
      </c>
    </row>
    <row r="2904" spans="1:20" ht="43.75" x14ac:dyDescent="0.4">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9">
        <f t="shared" si="270"/>
        <v>1.6666666666666666E-4</v>
      </c>
      <c r="P2904">
        <f t="shared" si="271"/>
        <v>25</v>
      </c>
      <c r="Q2904" t="str">
        <f t="shared" si="272"/>
        <v>theater</v>
      </c>
      <c r="R2904" t="str">
        <f t="shared" si="275"/>
        <v>plays</v>
      </c>
      <c r="S2904" s="10">
        <f t="shared" si="273"/>
        <v>42210.439768518518</v>
      </c>
      <c r="T2904" s="10">
        <f t="shared" si="274"/>
        <v>42240.439768518518</v>
      </c>
    </row>
    <row r="2905" spans="1:20" ht="43.75" x14ac:dyDescent="0.4">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9">
        <f t="shared" si="270"/>
        <v>7.7999999999999996E-3</v>
      </c>
      <c r="P2905">
        <f t="shared" si="271"/>
        <v>9.75</v>
      </c>
      <c r="Q2905" t="str">
        <f t="shared" si="272"/>
        <v>theater</v>
      </c>
      <c r="R2905" t="str">
        <f t="shared" si="275"/>
        <v>plays</v>
      </c>
      <c r="S2905" s="10">
        <f t="shared" si="273"/>
        <v>42196.166874999995</v>
      </c>
      <c r="T2905" s="10">
        <f t="shared" si="274"/>
        <v>42256.166874999995</v>
      </c>
    </row>
    <row r="2906" spans="1:20" ht="43.75" x14ac:dyDescent="0.4">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9">
        <f t="shared" si="270"/>
        <v>0.05</v>
      </c>
      <c r="P2906">
        <f t="shared" si="271"/>
        <v>18.75</v>
      </c>
      <c r="Q2906" t="str">
        <f t="shared" si="272"/>
        <v>theater</v>
      </c>
      <c r="R2906" t="str">
        <f t="shared" si="275"/>
        <v>plays</v>
      </c>
      <c r="S2906" s="10">
        <f t="shared" si="273"/>
        <v>41940.967951388891</v>
      </c>
      <c r="T2906" s="10">
        <f t="shared" si="274"/>
        <v>41952.5</v>
      </c>
    </row>
    <row r="2907" spans="1:20" ht="43.75" x14ac:dyDescent="0.4">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9">
        <f t="shared" si="270"/>
        <v>0.17771428571428571</v>
      </c>
      <c r="P2907">
        <f t="shared" si="271"/>
        <v>36.588235294117645</v>
      </c>
      <c r="Q2907" t="str">
        <f t="shared" si="272"/>
        <v>theater</v>
      </c>
      <c r="R2907" t="str">
        <f t="shared" si="275"/>
        <v>plays</v>
      </c>
      <c r="S2907" s="10">
        <f t="shared" si="273"/>
        <v>42606.056863425925</v>
      </c>
      <c r="T2907" s="10">
        <f t="shared" si="274"/>
        <v>42620.056863425925</v>
      </c>
    </row>
    <row r="2908" spans="1:20" ht="58.3" x14ac:dyDescent="0.4">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9">
        <f t="shared" si="270"/>
        <v>9.4166666666666662E-2</v>
      </c>
      <c r="P2908">
        <f t="shared" si="271"/>
        <v>80.714285714285708</v>
      </c>
      <c r="Q2908" t="str">
        <f t="shared" si="272"/>
        <v>theater</v>
      </c>
      <c r="R2908" t="str">
        <f t="shared" si="275"/>
        <v>plays</v>
      </c>
      <c r="S2908" s="10">
        <f t="shared" si="273"/>
        <v>42199.648912037039</v>
      </c>
      <c r="T2908" s="10">
        <f t="shared" si="274"/>
        <v>42217.041666666672</v>
      </c>
    </row>
    <row r="2909" spans="1:20" ht="43.75" x14ac:dyDescent="0.4">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9">
        <f t="shared" si="270"/>
        <v>8.0000000000000004E-4</v>
      </c>
      <c r="P2909">
        <f t="shared" si="271"/>
        <v>1</v>
      </c>
      <c r="Q2909" t="str">
        <f t="shared" si="272"/>
        <v>theater</v>
      </c>
      <c r="R2909" t="str">
        <f t="shared" si="275"/>
        <v>plays</v>
      </c>
      <c r="S2909" s="10">
        <f t="shared" si="273"/>
        <v>42444.877743055549</v>
      </c>
      <c r="T2909" s="10">
        <f t="shared" si="274"/>
        <v>42504.877743055549</v>
      </c>
    </row>
    <row r="2910" spans="1:20" ht="58.3" x14ac:dyDescent="0.4">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9">
        <f t="shared" si="270"/>
        <v>2.75E-2</v>
      </c>
      <c r="P2910">
        <f t="shared" si="271"/>
        <v>52.8</v>
      </c>
      <c r="Q2910" t="str">
        <f t="shared" si="272"/>
        <v>theater</v>
      </c>
      <c r="R2910" t="str">
        <f t="shared" si="275"/>
        <v>plays</v>
      </c>
      <c r="S2910" s="10">
        <f t="shared" si="273"/>
        <v>42499.731701388882</v>
      </c>
      <c r="T2910" s="10">
        <f t="shared" si="274"/>
        <v>42529.731701388882</v>
      </c>
    </row>
    <row r="2911" spans="1:20" ht="58.3" x14ac:dyDescent="0.4">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9">
        <f t="shared" si="270"/>
        <v>1.1111111111111112E-4</v>
      </c>
      <c r="P2911">
        <f t="shared" si="271"/>
        <v>20</v>
      </c>
      <c r="Q2911" t="str">
        <f t="shared" si="272"/>
        <v>theater</v>
      </c>
      <c r="R2911" t="str">
        <f t="shared" si="275"/>
        <v>plays</v>
      </c>
      <c r="S2911" s="10">
        <f t="shared" si="273"/>
        <v>41929.266215277778</v>
      </c>
      <c r="T2911" s="10">
        <f t="shared" si="274"/>
        <v>41968.823611111111</v>
      </c>
    </row>
    <row r="2912" spans="1:20" ht="43.75" x14ac:dyDescent="0.4">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9">
        <f t="shared" si="270"/>
        <v>3.3333333333333335E-5</v>
      </c>
      <c r="P2912">
        <f t="shared" si="271"/>
        <v>1</v>
      </c>
      <c r="Q2912" t="str">
        <f t="shared" si="272"/>
        <v>theater</v>
      </c>
      <c r="R2912" t="str">
        <f t="shared" si="275"/>
        <v>plays</v>
      </c>
      <c r="S2912" s="10">
        <f t="shared" si="273"/>
        <v>42107.841284722221</v>
      </c>
      <c r="T2912" s="10">
        <f t="shared" si="274"/>
        <v>42167.841284722221</v>
      </c>
    </row>
    <row r="2913" spans="1:20" ht="58.3" x14ac:dyDescent="0.4">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9">
        <f t="shared" si="270"/>
        <v>0.36499999999999999</v>
      </c>
      <c r="P2913">
        <f t="shared" si="271"/>
        <v>46.928571428571431</v>
      </c>
      <c r="Q2913" t="str">
        <f t="shared" si="272"/>
        <v>theater</v>
      </c>
      <c r="R2913" t="str">
        <f t="shared" si="275"/>
        <v>plays</v>
      </c>
      <c r="S2913" s="10">
        <f t="shared" si="273"/>
        <v>42142.768819444449</v>
      </c>
      <c r="T2913" s="10">
        <f t="shared" si="274"/>
        <v>42182.768819444449</v>
      </c>
    </row>
    <row r="2914" spans="1:20" ht="43.75" x14ac:dyDescent="0.4">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9">
        <f t="shared" si="270"/>
        <v>0.14058171745152354</v>
      </c>
      <c r="P2914">
        <f t="shared" si="271"/>
        <v>78.07692307692308</v>
      </c>
      <c r="Q2914" t="str">
        <f t="shared" si="272"/>
        <v>theater</v>
      </c>
      <c r="R2914" t="str">
        <f t="shared" si="275"/>
        <v>plays</v>
      </c>
      <c r="S2914" s="10">
        <f t="shared" si="273"/>
        <v>42354.131643518514</v>
      </c>
      <c r="T2914" s="10">
        <f t="shared" si="274"/>
        <v>42384.131643518514</v>
      </c>
    </row>
    <row r="2915" spans="1:20" ht="43.75" x14ac:dyDescent="0.4">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9">
        <f t="shared" si="270"/>
        <v>2.0000000000000001E-4</v>
      </c>
      <c r="P2915">
        <f t="shared" si="271"/>
        <v>1</v>
      </c>
      <c r="Q2915" t="str">
        <f t="shared" si="272"/>
        <v>theater</v>
      </c>
      <c r="R2915" t="str">
        <f t="shared" si="275"/>
        <v>plays</v>
      </c>
      <c r="S2915" s="10">
        <f t="shared" si="273"/>
        <v>41828.922905092593</v>
      </c>
      <c r="T2915" s="10">
        <f t="shared" si="274"/>
        <v>41888.922905092593</v>
      </c>
    </row>
    <row r="2916" spans="1:20" ht="29.15" x14ac:dyDescent="0.4">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9">
        <f t="shared" si="270"/>
        <v>4.0000000000000003E-5</v>
      </c>
      <c r="P2916">
        <f t="shared" si="271"/>
        <v>1</v>
      </c>
      <c r="Q2916" t="str">
        <f t="shared" si="272"/>
        <v>theater</v>
      </c>
      <c r="R2916" t="str">
        <f t="shared" si="275"/>
        <v>plays</v>
      </c>
      <c r="S2916" s="10">
        <f t="shared" si="273"/>
        <v>42017.907337962963</v>
      </c>
      <c r="T2916" s="10">
        <f t="shared" si="274"/>
        <v>42077.865671296298</v>
      </c>
    </row>
    <row r="2917" spans="1:20" ht="43.75" x14ac:dyDescent="0.4">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9">
        <f t="shared" si="270"/>
        <v>0.61099999999999999</v>
      </c>
      <c r="P2917">
        <f t="shared" si="271"/>
        <v>203.66666666666666</v>
      </c>
      <c r="Q2917" t="str">
        <f t="shared" si="272"/>
        <v>theater</v>
      </c>
      <c r="R2917" t="str">
        <f t="shared" si="275"/>
        <v>plays</v>
      </c>
      <c r="S2917" s="10">
        <f t="shared" si="273"/>
        <v>42415.398032407407</v>
      </c>
      <c r="T2917" s="10">
        <f t="shared" si="274"/>
        <v>42445.356365740736</v>
      </c>
    </row>
    <row r="2918" spans="1:20" ht="43.75" x14ac:dyDescent="0.4">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9">
        <f t="shared" si="270"/>
        <v>7.8378378378378383E-2</v>
      </c>
      <c r="P2918">
        <f t="shared" si="271"/>
        <v>20.714285714285715</v>
      </c>
      <c r="Q2918" t="str">
        <f t="shared" si="272"/>
        <v>theater</v>
      </c>
      <c r="R2918" t="str">
        <f t="shared" si="275"/>
        <v>plays</v>
      </c>
      <c r="S2918" s="10">
        <f t="shared" si="273"/>
        <v>41755.476724537039</v>
      </c>
      <c r="T2918" s="10">
        <f t="shared" si="274"/>
        <v>41778.476724537039</v>
      </c>
    </row>
    <row r="2919" spans="1:20" ht="43.75" x14ac:dyDescent="0.4">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9">
        <f t="shared" si="270"/>
        <v>0.2185</v>
      </c>
      <c r="P2919">
        <f t="shared" si="271"/>
        <v>48.555555555555557</v>
      </c>
      <c r="Q2919" t="str">
        <f t="shared" si="272"/>
        <v>theater</v>
      </c>
      <c r="R2919" t="str">
        <f t="shared" si="275"/>
        <v>plays</v>
      </c>
      <c r="S2919" s="10">
        <f t="shared" si="273"/>
        <v>42245.234340277777</v>
      </c>
      <c r="T2919" s="10">
        <f t="shared" si="274"/>
        <v>42263.234340277777</v>
      </c>
    </row>
    <row r="2920" spans="1:20" ht="43.75" x14ac:dyDescent="0.4">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9">
        <f t="shared" si="270"/>
        <v>0.27239999999999998</v>
      </c>
      <c r="P2920">
        <f t="shared" si="271"/>
        <v>68.099999999999994</v>
      </c>
      <c r="Q2920" t="str">
        <f t="shared" si="272"/>
        <v>theater</v>
      </c>
      <c r="R2920" t="str">
        <f t="shared" si="275"/>
        <v>plays</v>
      </c>
      <c r="S2920" s="10">
        <f t="shared" si="273"/>
        <v>42278.629710648151</v>
      </c>
      <c r="T2920" s="10">
        <f t="shared" si="274"/>
        <v>42306.629710648151</v>
      </c>
    </row>
    <row r="2921" spans="1:20" ht="43.75" x14ac:dyDescent="0.4">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9">
        <f t="shared" si="270"/>
        <v>8.5000000000000006E-2</v>
      </c>
      <c r="P2921">
        <f t="shared" si="271"/>
        <v>8.5</v>
      </c>
      <c r="Q2921" t="str">
        <f t="shared" si="272"/>
        <v>theater</v>
      </c>
      <c r="R2921" t="str">
        <f t="shared" si="275"/>
        <v>plays</v>
      </c>
      <c r="S2921" s="10">
        <f t="shared" si="273"/>
        <v>41826.61954861111</v>
      </c>
      <c r="T2921" s="10">
        <f t="shared" si="274"/>
        <v>41856.61954861111</v>
      </c>
    </row>
    <row r="2922" spans="1:20" ht="43.75" x14ac:dyDescent="0.4">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9">
        <f t="shared" si="270"/>
        <v>0.26840000000000003</v>
      </c>
      <c r="P2922">
        <f t="shared" si="271"/>
        <v>51.615384615384613</v>
      </c>
      <c r="Q2922" t="str">
        <f t="shared" si="272"/>
        <v>theater</v>
      </c>
      <c r="R2922" t="str">
        <f t="shared" si="275"/>
        <v>plays</v>
      </c>
      <c r="S2922" s="10">
        <f t="shared" si="273"/>
        <v>42058.792476851857</v>
      </c>
      <c r="T2922" s="10">
        <f t="shared" si="274"/>
        <v>42088.750810185185</v>
      </c>
    </row>
    <row r="2923" spans="1:20" ht="29.15" x14ac:dyDescent="0.4">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9">
        <f t="shared" si="270"/>
        <v>1.29</v>
      </c>
      <c r="P2923">
        <f t="shared" si="271"/>
        <v>43</v>
      </c>
      <c r="Q2923" t="str">
        <f t="shared" si="272"/>
        <v>theater</v>
      </c>
      <c r="R2923" t="str">
        <f t="shared" si="275"/>
        <v>musical</v>
      </c>
      <c r="S2923" s="10">
        <f t="shared" si="273"/>
        <v>41877.886620370373</v>
      </c>
      <c r="T2923" s="10">
        <f t="shared" si="274"/>
        <v>41907.886620370373</v>
      </c>
    </row>
    <row r="2924" spans="1:20" ht="43.75" x14ac:dyDescent="0.4">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9">
        <f t="shared" si="270"/>
        <v>1</v>
      </c>
      <c r="P2924">
        <f t="shared" si="271"/>
        <v>83.333333333333329</v>
      </c>
      <c r="Q2924" t="str">
        <f t="shared" si="272"/>
        <v>theater</v>
      </c>
      <c r="R2924" t="str">
        <f t="shared" si="275"/>
        <v>musical</v>
      </c>
      <c r="S2924" s="10">
        <f t="shared" si="273"/>
        <v>42097.874155092592</v>
      </c>
      <c r="T2924" s="10">
        <f t="shared" si="274"/>
        <v>42142.874155092592</v>
      </c>
    </row>
    <row r="2925" spans="1:20" ht="43.75" x14ac:dyDescent="0.4">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9">
        <f t="shared" si="270"/>
        <v>1</v>
      </c>
      <c r="P2925">
        <f t="shared" si="271"/>
        <v>30</v>
      </c>
      <c r="Q2925" t="str">
        <f t="shared" si="272"/>
        <v>theater</v>
      </c>
      <c r="R2925" t="str">
        <f t="shared" si="275"/>
        <v>musical</v>
      </c>
      <c r="S2925" s="10">
        <f t="shared" si="273"/>
        <v>42013.15253472222</v>
      </c>
      <c r="T2925" s="10">
        <f t="shared" si="274"/>
        <v>42028.125</v>
      </c>
    </row>
    <row r="2926" spans="1:20" ht="43.75" x14ac:dyDescent="0.4">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9">
        <f t="shared" si="270"/>
        <v>1.032</v>
      </c>
      <c r="P2926">
        <f t="shared" si="271"/>
        <v>175.51020408163265</v>
      </c>
      <c r="Q2926" t="str">
        <f t="shared" si="272"/>
        <v>theater</v>
      </c>
      <c r="R2926" t="str">
        <f t="shared" si="275"/>
        <v>musical</v>
      </c>
      <c r="S2926" s="10">
        <f t="shared" si="273"/>
        <v>42103.556828703702</v>
      </c>
      <c r="T2926" s="10">
        <f t="shared" si="274"/>
        <v>42133.165972222225</v>
      </c>
    </row>
    <row r="2927" spans="1:20" ht="43.75" x14ac:dyDescent="0.4">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9">
        <f t="shared" si="270"/>
        <v>1.0244597777777777</v>
      </c>
      <c r="P2927">
        <f t="shared" si="271"/>
        <v>231.66175879396985</v>
      </c>
      <c r="Q2927" t="str">
        <f t="shared" si="272"/>
        <v>theater</v>
      </c>
      <c r="R2927" t="str">
        <f t="shared" si="275"/>
        <v>musical</v>
      </c>
      <c r="S2927" s="10">
        <f t="shared" si="273"/>
        <v>41863.584120370368</v>
      </c>
      <c r="T2927" s="10">
        <f t="shared" si="274"/>
        <v>41893.584120370368</v>
      </c>
    </row>
    <row r="2928" spans="1:20" ht="43.75" x14ac:dyDescent="0.4">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9">
        <f t="shared" si="270"/>
        <v>1.25</v>
      </c>
      <c r="P2928">
        <f t="shared" si="271"/>
        <v>75</v>
      </c>
      <c r="Q2928" t="str">
        <f t="shared" si="272"/>
        <v>theater</v>
      </c>
      <c r="R2928" t="str">
        <f t="shared" si="275"/>
        <v>musical</v>
      </c>
      <c r="S2928" s="10">
        <f t="shared" si="273"/>
        <v>42044.765960648147</v>
      </c>
      <c r="T2928" s="10">
        <f t="shared" si="274"/>
        <v>42058.765960648147</v>
      </c>
    </row>
    <row r="2929" spans="1:20" ht="43.75" x14ac:dyDescent="0.4">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9">
        <f t="shared" si="270"/>
        <v>1.3083333333333333</v>
      </c>
      <c r="P2929">
        <f t="shared" si="271"/>
        <v>112.14285714285714</v>
      </c>
      <c r="Q2929" t="str">
        <f t="shared" si="272"/>
        <v>theater</v>
      </c>
      <c r="R2929" t="str">
        <f t="shared" si="275"/>
        <v>musical</v>
      </c>
      <c r="S2929" s="10">
        <f t="shared" si="273"/>
        <v>41806.669317129628</v>
      </c>
      <c r="T2929" s="10">
        <f t="shared" si="274"/>
        <v>41835.208333333336</v>
      </c>
    </row>
    <row r="2930" spans="1:20" ht="29.15" x14ac:dyDescent="0.4">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9">
        <f t="shared" si="270"/>
        <v>1</v>
      </c>
      <c r="P2930">
        <f t="shared" si="271"/>
        <v>41.666666666666664</v>
      </c>
      <c r="Q2930" t="str">
        <f t="shared" si="272"/>
        <v>theater</v>
      </c>
      <c r="R2930" t="str">
        <f t="shared" si="275"/>
        <v>musical</v>
      </c>
      <c r="S2930" s="10">
        <f t="shared" si="273"/>
        <v>42403.998217592598</v>
      </c>
      <c r="T2930" s="10">
        <f t="shared" si="274"/>
        <v>42433.998217592598</v>
      </c>
    </row>
    <row r="2931" spans="1:20" ht="43.75" x14ac:dyDescent="0.4">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9">
        <f t="shared" si="270"/>
        <v>1.02069375</v>
      </c>
      <c r="P2931">
        <f t="shared" si="271"/>
        <v>255.17343750000001</v>
      </c>
      <c r="Q2931" t="str">
        <f t="shared" si="272"/>
        <v>theater</v>
      </c>
      <c r="R2931" t="str">
        <f t="shared" si="275"/>
        <v>musical</v>
      </c>
      <c r="S2931" s="10">
        <f t="shared" si="273"/>
        <v>41754.564328703702</v>
      </c>
      <c r="T2931" s="10">
        <f t="shared" si="274"/>
        <v>41784.564328703702</v>
      </c>
    </row>
    <row r="2932" spans="1:20" ht="43.75" x14ac:dyDescent="0.4">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9">
        <f t="shared" si="270"/>
        <v>1.0092000000000001</v>
      </c>
      <c r="P2932">
        <f t="shared" si="271"/>
        <v>162.7741935483871</v>
      </c>
      <c r="Q2932" t="str">
        <f t="shared" si="272"/>
        <v>theater</v>
      </c>
      <c r="R2932" t="str">
        <f t="shared" si="275"/>
        <v>musical</v>
      </c>
      <c r="S2932" s="10">
        <f t="shared" si="273"/>
        <v>42101.584074074075</v>
      </c>
      <c r="T2932" s="10">
        <f t="shared" si="274"/>
        <v>42131.584074074075</v>
      </c>
    </row>
    <row r="2933" spans="1:20" ht="58.3" x14ac:dyDescent="0.4">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9">
        <f t="shared" si="270"/>
        <v>1.06</v>
      </c>
      <c r="P2933">
        <f t="shared" si="271"/>
        <v>88.333333333333329</v>
      </c>
      <c r="Q2933" t="str">
        <f t="shared" si="272"/>
        <v>theater</v>
      </c>
      <c r="R2933" t="str">
        <f t="shared" si="275"/>
        <v>musical</v>
      </c>
      <c r="S2933" s="10">
        <f t="shared" si="273"/>
        <v>41872.291238425925</v>
      </c>
      <c r="T2933" s="10">
        <f t="shared" si="274"/>
        <v>41897.255555555559</v>
      </c>
    </row>
    <row r="2934" spans="1:20" ht="43.75" x14ac:dyDescent="0.4">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9">
        <f t="shared" si="270"/>
        <v>1.0509677419354839</v>
      </c>
      <c r="P2934">
        <f t="shared" si="271"/>
        <v>85.736842105263165</v>
      </c>
      <c r="Q2934" t="str">
        <f t="shared" si="272"/>
        <v>theater</v>
      </c>
      <c r="R2934" t="str">
        <f t="shared" si="275"/>
        <v>musical</v>
      </c>
      <c r="S2934" s="10">
        <f t="shared" si="273"/>
        <v>42025.164780092593</v>
      </c>
      <c r="T2934" s="10">
        <f t="shared" si="274"/>
        <v>42056.458333333328</v>
      </c>
    </row>
    <row r="2935" spans="1:20" ht="43.75" x14ac:dyDescent="0.4">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9">
        <f t="shared" si="270"/>
        <v>1.0276000000000001</v>
      </c>
      <c r="P2935">
        <f t="shared" si="271"/>
        <v>47.574074074074076</v>
      </c>
      <c r="Q2935" t="str">
        <f t="shared" si="272"/>
        <v>theater</v>
      </c>
      <c r="R2935" t="str">
        <f t="shared" si="275"/>
        <v>musical</v>
      </c>
      <c r="S2935" s="10">
        <f t="shared" si="273"/>
        <v>42495.956631944442</v>
      </c>
      <c r="T2935" s="10">
        <f t="shared" si="274"/>
        <v>42525.956631944442</v>
      </c>
    </row>
    <row r="2936" spans="1:20" ht="43.75" x14ac:dyDescent="0.4">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9">
        <f t="shared" si="270"/>
        <v>1.08</v>
      </c>
      <c r="P2936">
        <f t="shared" si="271"/>
        <v>72.972972972972968</v>
      </c>
      <c r="Q2936" t="str">
        <f t="shared" si="272"/>
        <v>theater</v>
      </c>
      <c r="R2936" t="str">
        <f t="shared" si="275"/>
        <v>musical</v>
      </c>
      <c r="S2936" s="10">
        <f t="shared" si="273"/>
        <v>41775.636157407411</v>
      </c>
      <c r="T2936" s="10">
        <f t="shared" si="274"/>
        <v>41805.636157407411</v>
      </c>
    </row>
    <row r="2937" spans="1:20" ht="43.75" x14ac:dyDescent="0.4">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9">
        <f t="shared" si="270"/>
        <v>1.0088571428571429</v>
      </c>
      <c r="P2937">
        <f t="shared" si="271"/>
        <v>90.538461538461533</v>
      </c>
      <c r="Q2937" t="str">
        <f t="shared" si="272"/>
        <v>theater</v>
      </c>
      <c r="R2937" t="str">
        <f t="shared" si="275"/>
        <v>musical</v>
      </c>
      <c r="S2937" s="10">
        <f t="shared" si="273"/>
        <v>42553.583425925928</v>
      </c>
      <c r="T2937" s="10">
        <f t="shared" si="274"/>
        <v>42611.708333333328</v>
      </c>
    </row>
    <row r="2938" spans="1:20" ht="43.75" x14ac:dyDescent="0.4">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9">
        <f t="shared" si="270"/>
        <v>1.28</v>
      </c>
      <c r="P2938">
        <f t="shared" si="271"/>
        <v>37.647058823529413</v>
      </c>
      <c r="Q2938" t="str">
        <f t="shared" si="272"/>
        <v>theater</v>
      </c>
      <c r="R2938" t="str">
        <f t="shared" si="275"/>
        <v>musical</v>
      </c>
      <c r="S2938" s="10">
        <f t="shared" si="273"/>
        <v>41912.650729166664</v>
      </c>
      <c r="T2938" s="10">
        <f t="shared" si="274"/>
        <v>41925.207638888889</v>
      </c>
    </row>
    <row r="2939" spans="1:20" ht="29.15" x14ac:dyDescent="0.4">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9">
        <f t="shared" si="270"/>
        <v>1.3333333333333333</v>
      </c>
      <c r="P2939">
        <f t="shared" si="271"/>
        <v>36.363636363636367</v>
      </c>
      <c r="Q2939" t="str">
        <f t="shared" si="272"/>
        <v>theater</v>
      </c>
      <c r="R2939" t="str">
        <f t="shared" si="275"/>
        <v>musical</v>
      </c>
      <c r="S2939" s="10">
        <f t="shared" si="273"/>
        <v>41803.457326388889</v>
      </c>
      <c r="T2939" s="10">
        <f t="shared" si="274"/>
        <v>41833.457326388889</v>
      </c>
    </row>
    <row r="2940" spans="1:20" ht="43.75" x14ac:dyDescent="0.4">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9">
        <f t="shared" si="270"/>
        <v>1.0137499999999999</v>
      </c>
      <c r="P2940">
        <f t="shared" si="271"/>
        <v>126.71875</v>
      </c>
      <c r="Q2940" t="str">
        <f t="shared" si="272"/>
        <v>theater</v>
      </c>
      <c r="R2940" t="str">
        <f t="shared" si="275"/>
        <v>musical</v>
      </c>
      <c r="S2940" s="10">
        <f t="shared" si="273"/>
        <v>42004.703865740739</v>
      </c>
      <c r="T2940" s="10">
        <f t="shared" si="274"/>
        <v>42034.703865740739</v>
      </c>
    </row>
    <row r="2941" spans="1:20" ht="43.75" x14ac:dyDescent="0.4">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9">
        <f t="shared" si="270"/>
        <v>1.0287500000000001</v>
      </c>
      <c r="P2941">
        <f t="shared" si="271"/>
        <v>329.2</v>
      </c>
      <c r="Q2941" t="str">
        <f t="shared" si="272"/>
        <v>theater</v>
      </c>
      <c r="R2941" t="str">
        <f t="shared" si="275"/>
        <v>musical</v>
      </c>
      <c r="S2941" s="10">
        <f t="shared" si="273"/>
        <v>41845.809166666666</v>
      </c>
      <c r="T2941" s="10">
        <f t="shared" si="274"/>
        <v>41879.041666666664</v>
      </c>
    </row>
    <row r="2942" spans="1:20" ht="43.75" x14ac:dyDescent="0.4">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9">
        <f t="shared" si="270"/>
        <v>1.0724</v>
      </c>
      <c r="P2942">
        <f t="shared" si="271"/>
        <v>81.242424242424249</v>
      </c>
      <c r="Q2942" t="str">
        <f t="shared" si="272"/>
        <v>theater</v>
      </c>
      <c r="R2942" t="str">
        <f t="shared" si="275"/>
        <v>musical</v>
      </c>
      <c r="S2942" s="10">
        <f t="shared" si="273"/>
        <v>41982.773356481484</v>
      </c>
      <c r="T2942" s="10">
        <f t="shared" si="274"/>
        <v>42022.773356481484</v>
      </c>
    </row>
    <row r="2943" spans="1:20" ht="43.75" x14ac:dyDescent="0.4">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9">
        <f t="shared" si="270"/>
        <v>4.0000000000000003E-5</v>
      </c>
      <c r="P2943">
        <f t="shared" si="271"/>
        <v>1</v>
      </c>
      <c r="Q2943" t="str">
        <f t="shared" si="272"/>
        <v>theater</v>
      </c>
      <c r="R2943" t="str">
        <f t="shared" si="275"/>
        <v>spaces</v>
      </c>
      <c r="S2943" s="10">
        <f t="shared" si="273"/>
        <v>42034.960127314815</v>
      </c>
      <c r="T2943" s="10">
        <f t="shared" si="274"/>
        <v>42064.960127314815</v>
      </c>
    </row>
    <row r="2944" spans="1:20" ht="43.75" x14ac:dyDescent="0.4">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9">
        <f t="shared" si="270"/>
        <v>0.20424999999999999</v>
      </c>
      <c r="P2944">
        <f t="shared" si="271"/>
        <v>202.22772277227722</v>
      </c>
      <c r="Q2944" t="str">
        <f t="shared" si="272"/>
        <v>theater</v>
      </c>
      <c r="R2944" t="str">
        <f t="shared" si="275"/>
        <v>spaces</v>
      </c>
      <c r="S2944" s="10">
        <f t="shared" si="273"/>
        <v>42334.803923611107</v>
      </c>
      <c r="T2944" s="10">
        <f t="shared" si="274"/>
        <v>42354.845833333333</v>
      </c>
    </row>
    <row r="2945" spans="1:20" ht="43.75" x14ac:dyDescent="0.4">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9">
        <f t="shared" si="270"/>
        <v>0</v>
      </c>
      <c r="P2945">
        <f t="shared" si="271"/>
        <v>0</v>
      </c>
      <c r="Q2945" t="str">
        <f t="shared" si="272"/>
        <v>theater</v>
      </c>
      <c r="R2945" t="str">
        <f t="shared" si="275"/>
        <v>spaces</v>
      </c>
      <c r="S2945" s="10">
        <f t="shared" si="273"/>
        <v>42077.129398148143</v>
      </c>
      <c r="T2945" s="10">
        <f t="shared" si="274"/>
        <v>42107.129398148143</v>
      </c>
    </row>
    <row r="2946" spans="1:20" ht="43.75" x14ac:dyDescent="0.4">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9">
        <f t="shared" ref="O2946:O3009" si="276">E2946/D2946</f>
        <v>0.01</v>
      </c>
      <c r="P2946">
        <f t="shared" ref="P2946:P3009" si="277">IFERROR(E2946/L2946,0)</f>
        <v>100</v>
      </c>
      <c r="Q2946" t="str">
        <f t="shared" ref="Q2946:Q3009" si="278">LEFT(N2946, FIND("/",N2946) - 1)</f>
        <v>theater</v>
      </c>
      <c r="R2946" t="str">
        <f t="shared" si="275"/>
        <v>spaces</v>
      </c>
      <c r="S2946" s="10">
        <f t="shared" ref="S2946:S3009" si="279">(((J2946/60)/60)/24) + DATE(1970,1,1)</f>
        <v>42132.9143287037</v>
      </c>
      <c r="T2946" s="10">
        <f t="shared" ref="T2946:T3009" si="280">(((I2946/60)/60)/24) + DATE(1970,1,1)</f>
        <v>42162.9143287037</v>
      </c>
    </row>
    <row r="2947" spans="1:20" ht="58.3" x14ac:dyDescent="0.4">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9">
        <f t="shared" si="276"/>
        <v>0</v>
      </c>
      <c r="P2947">
        <f t="shared" si="277"/>
        <v>0</v>
      </c>
      <c r="Q2947" t="str">
        <f t="shared" si="278"/>
        <v>theater</v>
      </c>
      <c r="R2947" t="str">
        <f t="shared" ref="R2947:R3010" si="281">RIGHT(N2947, LEN(N2947) - FIND("/",N2947))</f>
        <v>spaces</v>
      </c>
      <c r="S2947" s="10">
        <f t="shared" si="279"/>
        <v>42118.139583333337</v>
      </c>
      <c r="T2947" s="10">
        <f t="shared" si="280"/>
        <v>42148.139583333337</v>
      </c>
    </row>
    <row r="2948" spans="1:20" ht="43.75" x14ac:dyDescent="0.4">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9">
        <f t="shared" si="276"/>
        <v>1E-3</v>
      </c>
      <c r="P2948">
        <f t="shared" si="277"/>
        <v>1</v>
      </c>
      <c r="Q2948" t="str">
        <f t="shared" si="278"/>
        <v>theater</v>
      </c>
      <c r="R2948" t="str">
        <f t="shared" si="281"/>
        <v>spaces</v>
      </c>
      <c r="S2948" s="10">
        <f t="shared" si="279"/>
        <v>42567.531157407408</v>
      </c>
      <c r="T2948" s="10">
        <f t="shared" si="280"/>
        <v>42597.531157407408</v>
      </c>
    </row>
    <row r="2949" spans="1:20" ht="58.3" x14ac:dyDescent="0.4">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9">
        <f t="shared" si="276"/>
        <v>4.2880000000000001E-2</v>
      </c>
      <c r="P2949">
        <f t="shared" si="277"/>
        <v>82.461538461538467</v>
      </c>
      <c r="Q2949" t="str">
        <f t="shared" si="278"/>
        <v>theater</v>
      </c>
      <c r="R2949" t="str">
        <f t="shared" si="281"/>
        <v>spaces</v>
      </c>
      <c r="S2949" s="10">
        <f t="shared" si="279"/>
        <v>42649.562118055561</v>
      </c>
      <c r="T2949" s="10">
        <f t="shared" si="280"/>
        <v>42698.715972222228</v>
      </c>
    </row>
    <row r="2950" spans="1:20" ht="58.3" x14ac:dyDescent="0.4">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9">
        <f t="shared" si="276"/>
        <v>4.8000000000000001E-5</v>
      </c>
      <c r="P2950">
        <f t="shared" si="277"/>
        <v>2.6666666666666665</v>
      </c>
      <c r="Q2950" t="str">
        <f t="shared" si="278"/>
        <v>theater</v>
      </c>
      <c r="R2950" t="str">
        <f t="shared" si="281"/>
        <v>spaces</v>
      </c>
      <c r="S2950" s="10">
        <f t="shared" si="279"/>
        <v>42097.649224537032</v>
      </c>
      <c r="T2950" s="10">
        <f t="shared" si="280"/>
        <v>42157.649224537032</v>
      </c>
    </row>
    <row r="2951" spans="1:20" ht="43.75" x14ac:dyDescent="0.4">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9">
        <f t="shared" si="276"/>
        <v>2.5000000000000001E-2</v>
      </c>
      <c r="P2951">
        <f t="shared" si="277"/>
        <v>12.5</v>
      </c>
      <c r="Q2951" t="str">
        <f t="shared" si="278"/>
        <v>theater</v>
      </c>
      <c r="R2951" t="str">
        <f t="shared" si="281"/>
        <v>spaces</v>
      </c>
      <c r="S2951" s="10">
        <f t="shared" si="279"/>
        <v>42297.823113425926</v>
      </c>
      <c r="T2951" s="10">
        <f t="shared" si="280"/>
        <v>42327.864780092597</v>
      </c>
    </row>
    <row r="2952" spans="1:20" ht="43.75" x14ac:dyDescent="0.4">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9">
        <f t="shared" si="276"/>
        <v>0</v>
      </c>
      <c r="P2952">
        <f t="shared" si="277"/>
        <v>0</v>
      </c>
      <c r="Q2952" t="str">
        <f t="shared" si="278"/>
        <v>theater</v>
      </c>
      <c r="R2952" t="str">
        <f t="shared" si="281"/>
        <v>spaces</v>
      </c>
      <c r="S2952" s="10">
        <f t="shared" si="279"/>
        <v>42362.36518518519</v>
      </c>
      <c r="T2952" s="10">
        <f t="shared" si="280"/>
        <v>42392.36518518519</v>
      </c>
    </row>
    <row r="2953" spans="1:20" ht="58.3" x14ac:dyDescent="0.4">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9">
        <f t="shared" si="276"/>
        <v>2.1919999999999999E-2</v>
      </c>
      <c r="P2953">
        <f t="shared" si="277"/>
        <v>18.896551724137932</v>
      </c>
      <c r="Q2953" t="str">
        <f t="shared" si="278"/>
        <v>theater</v>
      </c>
      <c r="R2953" t="str">
        <f t="shared" si="281"/>
        <v>spaces</v>
      </c>
      <c r="S2953" s="10">
        <f t="shared" si="279"/>
        <v>41872.802928240737</v>
      </c>
      <c r="T2953" s="10">
        <f t="shared" si="280"/>
        <v>41917.802928240737</v>
      </c>
    </row>
    <row r="2954" spans="1:20" ht="43.75" x14ac:dyDescent="0.4">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9">
        <f t="shared" si="276"/>
        <v>8.0250000000000002E-2</v>
      </c>
      <c r="P2954">
        <f t="shared" si="277"/>
        <v>200.625</v>
      </c>
      <c r="Q2954" t="str">
        <f t="shared" si="278"/>
        <v>theater</v>
      </c>
      <c r="R2954" t="str">
        <f t="shared" si="281"/>
        <v>spaces</v>
      </c>
      <c r="S2954" s="10">
        <f t="shared" si="279"/>
        <v>42628.690266203703</v>
      </c>
      <c r="T2954" s="10">
        <f t="shared" si="280"/>
        <v>42660.166666666672</v>
      </c>
    </row>
    <row r="2955" spans="1:20" ht="43.75" x14ac:dyDescent="0.4">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9">
        <f t="shared" si="276"/>
        <v>1.5125E-3</v>
      </c>
      <c r="P2955">
        <f t="shared" si="277"/>
        <v>201.66666666666666</v>
      </c>
      <c r="Q2955" t="str">
        <f t="shared" si="278"/>
        <v>theater</v>
      </c>
      <c r="R2955" t="str">
        <f t="shared" si="281"/>
        <v>spaces</v>
      </c>
      <c r="S2955" s="10">
        <f t="shared" si="279"/>
        <v>42255.791909722218</v>
      </c>
      <c r="T2955" s="10">
        <f t="shared" si="280"/>
        <v>42285.791909722218</v>
      </c>
    </row>
    <row r="2956" spans="1:20" ht="43.75" x14ac:dyDescent="0.4">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9">
        <f t="shared" si="276"/>
        <v>0</v>
      </c>
      <c r="P2956">
        <f t="shared" si="277"/>
        <v>0</v>
      </c>
      <c r="Q2956" t="str">
        <f t="shared" si="278"/>
        <v>theater</v>
      </c>
      <c r="R2956" t="str">
        <f t="shared" si="281"/>
        <v>spaces</v>
      </c>
      <c r="S2956" s="10">
        <f t="shared" si="279"/>
        <v>42790.583368055552</v>
      </c>
      <c r="T2956" s="10">
        <f t="shared" si="280"/>
        <v>42810.541701388895</v>
      </c>
    </row>
    <row r="2957" spans="1:20" ht="29.15" x14ac:dyDescent="0.4">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9">
        <f t="shared" si="276"/>
        <v>0.59583333333333333</v>
      </c>
      <c r="P2957">
        <f t="shared" si="277"/>
        <v>65</v>
      </c>
      <c r="Q2957" t="str">
        <f t="shared" si="278"/>
        <v>theater</v>
      </c>
      <c r="R2957" t="str">
        <f t="shared" si="281"/>
        <v>spaces</v>
      </c>
      <c r="S2957" s="10">
        <f t="shared" si="279"/>
        <v>42141.741307870368</v>
      </c>
      <c r="T2957" s="10">
        <f t="shared" si="280"/>
        <v>42171.741307870368</v>
      </c>
    </row>
    <row r="2958" spans="1:20" ht="43.75" x14ac:dyDescent="0.4">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9">
        <f t="shared" si="276"/>
        <v>0.16734177215189874</v>
      </c>
      <c r="P2958">
        <f t="shared" si="277"/>
        <v>66.099999999999994</v>
      </c>
      <c r="Q2958" t="str">
        <f t="shared" si="278"/>
        <v>theater</v>
      </c>
      <c r="R2958" t="str">
        <f t="shared" si="281"/>
        <v>spaces</v>
      </c>
      <c r="S2958" s="10">
        <f t="shared" si="279"/>
        <v>42464.958912037036</v>
      </c>
      <c r="T2958" s="10">
        <f t="shared" si="280"/>
        <v>42494.958912037036</v>
      </c>
    </row>
    <row r="2959" spans="1:20" ht="43.75" x14ac:dyDescent="0.4">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9">
        <f t="shared" si="276"/>
        <v>1.8666666666666668E-2</v>
      </c>
      <c r="P2959">
        <f t="shared" si="277"/>
        <v>93.333333333333329</v>
      </c>
      <c r="Q2959" t="str">
        <f t="shared" si="278"/>
        <v>theater</v>
      </c>
      <c r="R2959" t="str">
        <f t="shared" si="281"/>
        <v>spaces</v>
      </c>
      <c r="S2959" s="10">
        <f t="shared" si="279"/>
        <v>42031.011249999996</v>
      </c>
      <c r="T2959" s="10">
        <f t="shared" si="280"/>
        <v>42090.969583333332</v>
      </c>
    </row>
    <row r="2960" spans="1:20" ht="43.75" x14ac:dyDescent="0.4">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9">
        <f t="shared" si="276"/>
        <v>0</v>
      </c>
      <c r="P2960">
        <f t="shared" si="277"/>
        <v>0</v>
      </c>
      <c r="Q2960" t="str">
        <f t="shared" si="278"/>
        <v>theater</v>
      </c>
      <c r="R2960" t="str">
        <f t="shared" si="281"/>
        <v>spaces</v>
      </c>
      <c r="S2960" s="10">
        <f t="shared" si="279"/>
        <v>42438.779131944444</v>
      </c>
      <c r="T2960" s="10">
        <f t="shared" si="280"/>
        <v>42498.73746527778</v>
      </c>
    </row>
    <row r="2961" spans="1:20" ht="43.75" x14ac:dyDescent="0.4">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9">
        <f t="shared" si="276"/>
        <v>0</v>
      </c>
      <c r="P2961">
        <f t="shared" si="277"/>
        <v>0</v>
      </c>
      <c r="Q2961" t="str">
        <f t="shared" si="278"/>
        <v>theater</v>
      </c>
      <c r="R2961" t="str">
        <f t="shared" si="281"/>
        <v>spaces</v>
      </c>
      <c r="S2961" s="10">
        <f t="shared" si="279"/>
        <v>42498.008391203708</v>
      </c>
      <c r="T2961" s="10">
        <f t="shared" si="280"/>
        <v>42528.008391203708</v>
      </c>
    </row>
    <row r="2962" spans="1:20" ht="43.75" x14ac:dyDescent="0.4">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9">
        <f t="shared" si="276"/>
        <v>0</v>
      </c>
      <c r="P2962">
        <f t="shared" si="277"/>
        <v>0</v>
      </c>
      <c r="Q2962" t="str">
        <f t="shared" si="278"/>
        <v>theater</v>
      </c>
      <c r="R2962" t="str">
        <f t="shared" si="281"/>
        <v>spaces</v>
      </c>
      <c r="S2962" s="10">
        <f t="shared" si="279"/>
        <v>41863.757210648146</v>
      </c>
      <c r="T2962" s="10">
        <f t="shared" si="280"/>
        <v>41893.757210648146</v>
      </c>
    </row>
    <row r="2963" spans="1:20" ht="43.75" x14ac:dyDescent="0.4">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9">
        <f t="shared" si="276"/>
        <v>1.0962000000000001</v>
      </c>
      <c r="P2963">
        <f t="shared" si="277"/>
        <v>50.75</v>
      </c>
      <c r="Q2963" t="str">
        <f t="shared" si="278"/>
        <v>theater</v>
      </c>
      <c r="R2963" t="str">
        <f t="shared" si="281"/>
        <v>plays</v>
      </c>
      <c r="S2963" s="10">
        <f t="shared" si="279"/>
        <v>42061.212488425925</v>
      </c>
      <c r="T2963" s="10">
        <f t="shared" si="280"/>
        <v>42089.166666666672</v>
      </c>
    </row>
    <row r="2964" spans="1:20" ht="43.75" x14ac:dyDescent="0.4">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9">
        <f t="shared" si="276"/>
        <v>1.218</v>
      </c>
      <c r="P2964">
        <f t="shared" si="277"/>
        <v>60.9</v>
      </c>
      <c r="Q2964" t="str">
        <f t="shared" si="278"/>
        <v>theater</v>
      </c>
      <c r="R2964" t="str">
        <f t="shared" si="281"/>
        <v>plays</v>
      </c>
      <c r="S2964" s="10">
        <f t="shared" si="279"/>
        <v>42036.24428240741</v>
      </c>
      <c r="T2964" s="10">
        <f t="shared" si="280"/>
        <v>42064.290972222225</v>
      </c>
    </row>
    <row r="2965" spans="1:20" ht="58.3" x14ac:dyDescent="0.4">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9">
        <f t="shared" si="276"/>
        <v>1.0685</v>
      </c>
      <c r="P2965">
        <f t="shared" si="277"/>
        <v>109.03061224489795</v>
      </c>
      <c r="Q2965" t="str">
        <f t="shared" si="278"/>
        <v>theater</v>
      </c>
      <c r="R2965" t="str">
        <f t="shared" si="281"/>
        <v>plays</v>
      </c>
      <c r="S2965" s="10">
        <f t="shared" si="279"/>
        <v>42157.470185185186</v>
      </c>
      <c r="T2965" s="10">
        <f t="shared" si="280"/>
        <v>42187.470185185186</v>
      </c>
    </row>
    <row r="2966" spans="1:20" ht="43.75" x14ac:dyDescent="0.4">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9">
        <f t="shared" si="276"/>
        <v>1.0071379999999999</v>
      </c>
      <c r="P2966">
        <f t="shared" si="277"/>
        <v>25.692295918367346</v>
      </c>
      <c r="Q2966" t="str">
        <f t="shared" si="278"/>
        <v>theater</v>
      </c>
      <c r="R2966" t="str">
        <f t="shared" si="281"/>
        <v>plays</v>
      </c>
      <c r="S2966" s="10">
        <f t="shared" si="279"/>
        <v>41827.909942129627</v>
      </c>
      <c r="T2966" s="10">
        <f t="shared" si="280"/>
        <v>41857.897222222222</v>
      </c>
    </row>
    <row r="2967" spans="1:20" ht="58.3" x14ac:dyDescent="0.4">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9">
        <f t="shared" si="276"/>
        <v>1.0900000000000001</v>
      </c>
      <c r="P2967">
        <f t="shared" si="277"/>
        <v>41.92307692307692</v>
      </c>
      <c r="Q2967" t="str">
        <f t="shared" si="278"/>
        <v>theater</v>
      </c>
      <c r="R2967" t="str">
        <f t="shared" si="281"/>
        <v>plays</v>
      </c>
      <c r="S2967" s="10">
        <f t="shared" si="279"/>
        <v>42162.729548611111</v>
      </c>
      <c r="T2967" s="10">
        <f t="shared" si="280"/>
        <v>42192.729548611111</v>
      </c>
    </row>
    <row r="2968" spans="1:20" ht="43.75" x14ac:dyDescent="0.4">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9">
        <f t="shared" si="276"/>
        <v>1.1363000000000001</v>
      </c>
      <c r="P2968">
        <f t="shared" si="277"/>
        <v>88.7734375</v>
      </c>
      <c r="Q2968" t="str">
        <f t="shared" si="278"/>
        <v>theater</v>
      </c>
      <c r="R2968" t="str">
        <f t="shared" si="281"/>
        <v>plays</v>
      </c>
      <c r="S2968" s="10">
        <f t="shared" si="279"/>
        <v>42233.738564814819</v>
      </c>
      <c r="T2968" s="10">
        <f t="shared" si="280"/>
        <v>42263.738564814819</v>
      </c>
    </row>
    <row r="2969" spans="1:20" ht="43.75" x14ac:dyDescent="0.4">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9">
        <f t="shared" si="276"/>
        <v>1.1392</v>
      </c>
      <c r="P2969">
        <f t="shared" si="277"/>
        <v>80.225352112676063</v>
      </c>
      <c r="Q2969" t="str">
        <f t="shared" si="278"/>
        <v>theater</v>
      </c>
      <c r="R2969" t="str">
        <f t="shared" si="281"/>
        <v>plays</v>
      </c>
      <c r="S2969" s="10">
        <f t="shared" si="279"/>
        <v>42042.197824074072</v>
      </c>
      <c r="T2969" s="10">
        <f t="shared" si="280"/>
        <v>42072.156157407408</v>
      </c>
    </row>
    <row r="2970" spans="1:20" ht="29.15" x14ac:dyDescent="0.4">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9">
        <f t="shared" si="276"/>
        <v>1.06</v>
      </c>
      <c r="P2970">
        <f t="shared" si="277"/>
        <v>78.936170212765958</v>
      </c>
      <c r="Q2970" t="str">
        <f t="shared" si="278"/>
        <v>theater</v>
      </c>
      <c r="R2970" t="str">
        <f t="shared" si="281"/>
        <v>plays</v>
      </c>
      <c r="S2970" s="10">
        <f t="shared" si="279"/>
        <v>42585.523842592593</v>
      </c>
      <c r="T2970" s="10">
        <f t="shared" si="280"/>
        <v>42599.165972222225</v>
      </c>
    </row>
    <row r="2971" spans="1:20" ht="43.75" x14ac:dyDescent="0.4">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9">
        <f t="shared" si="276"/>
        <v>1.625</v>
      </c>
      <c r="P2971">
        <f t="shared" si="277"/>
        <v>95.588235294117652</v>
      </c>
      <c r="Q2971" t="str">
        <f t="shared" si="278"/>
        <v>theater</v>
      </c>
      <c r="R2971" t="str">
        <f t="shared" si="281"/>
        <v>plays</v>
      </c>
      <c r="S2971" s="10">
        <f t="shared" si="279"/>
        <v>42097.786493055552</v>
      </c>
      <c r="T2971" s="10">
        <f t="shared" si="280"/>
        <v>42127.952083333337</v>
      </c>
    </row>
    <row r="2972" spans="1:20" ht="43.75" x14ac:dyDescent="0.4">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9">
        <f t="shared" si="276"/>
        <v>1.06</v>
      </c>
      <c r="P2972">
        <f t="shared" si="277"/>
        <v>69.890109890109883</v>
      </c>
      <c r="Q2972" t="str">
        <f t="shared" si="278"/>
        <v>theater</v>
      </c>
      <c r="R2972" t="str">
        <f t="shared" si="281"/>
        <v>plays</v>
      </c>
      <c r="S2972" s="10">
        <f t="shared" si="279"/>
        <v>41808.669571759259</v>
      </c>
      <c r="T2972" s="10">
        <f t="shared" si="280"/>
        <v>41838.669571759259</v>
      </c>
    </row>
    <row r="2973" spans="1:20" ht="43.75" x14ac:dyDescent="0.4">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9">
        <f t="shared" si="276"/>
        <v>1.0015624999999999</v>
      </c>
      <c r="P2973">
        <f t="shared" si="277"/>
        <v>74.534883720930239</v>
      </c>
      <c r="Q2973" t="str">
        <f t="shared" si="278"/>
        <v>theater</v>
      </c>
      <c r="R2973" t="str">
        <f t="shared" si="281"/>
        <v>plays</v>
      </c>
      <c r="S2973" s="10">
        <f t="shared" si="279"/>
        <v>41852.658310185187</v>
      </c>
      <c r="T2973" s="10">
        <f t="shared" si="280"/>
        <v>41882.658310185187</v>
      </c>
    </row>
    <row r="2974" spans="1:20" ht="29.15" x14ac:dyDescent="0.4">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9">
        <f t="shared" si="276"/>
        <v>1.0535000000000001</v>
      </c>
      <c r="P2974">
        <f t="shared" si="277"/>
        <v>123.94117647058823</v>
      </c>
      <c r="Q2974" t="str">
        <f t="shared" si="278"/>
        <v>theater</v>
      </c>
      <c r="R2974" t="str">
        <f t="shared" si="281"/>
        <v>plays</v>
      </c>
      <c r="S2974" s="10">
        <f t="shared" si="279"/>
        <v>42694.110185185185</v>
      </c>
      <c r="T2974" s="10">
        <f t="shared" si="280"/>
        <v>42709.041666666672</v>
      </c>
    </row>
    <row r="2975" spans="1:20" ht="43.75" x14ac:dyDescent="0.4">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9">
        <f t="shared" si="276"/>
        <v>1.748</v>
      </c>
      <c r="P2975">
        <f t="shared" si="277"/>
        <v>264.84848484848487</v>
      </c>
      <c r="Q2975" t="str">
        <f t="shared" si="278"/>
        <v>theater</v>
      </c>
      <c r="R2975" t="str">
        <f t="shared" si="281"/>
        <v>plays</v>
      </c>
      <c r="S2975" s="10">
        <f t="shared" si="279"/>
        <v>42341.818379629629</v>
      </c>
      <c r="T2975" s="10">
        <f t="shared" si="280"/>
        <v>42370.166666666672</v>
      </c>
    </row>
    <row r="2976" spans="1:20" ht="58.3" x14ac:dyDescent="0.4">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9">
        <f t="shared" si="276"/>
        <v>1.02</v>
      </c>
      <c r="P2976">
        <f t="shared" si="277"/>
        <v>58.620689655172413</v>
      </c>
      <c r="Q2976" t="str">
        <f t="shared" si="278"/>
        <v>theater</v>
      </c>
      <c r="R2976" t="str">
        <f t="shared" si="281"/>
        <v>plays</v>
      </c>
      <c r="S2976" s="10">
        <f t="shared" si="279"/>
        <v>41880.061006944445</v>
      </c>
      <c r="T2976" s="10">
        <f t="shared" si="280"/>
        <v>41908.065972222219</v>
      </c>
    </row>
    <row r="2977" spans="1:20" ht="43.75" x14ac:dyDescent="0.4">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9">
        <f t="shared" si="276"/>
        <v>1.00125</v>
      </c>
      <c r="P2977">
        <f t="shared" si="277"/>
        <v>70.884955752212392</v>
      </c>
      <c r="Q2977" t="str">
        <f t="shared" si="278"/>
        <v>theater</v>
      </c>
      <c r="R2977" t="str">
        <f t="shared" si="281"/>
        <v>plays</v>
      </c>
      <c r="S2977" s="10">
        <f t="shared" si="279"/>
        <v>41941.683865740742</v>
      </c>
      <c r="T2977" s="10">
        <f t="shared" si="280"/>
        <v>41970.125</v>
      </c>
    </row>
    <row r="2978" spans="1:20" ht="43.75" x14ac:dyDescent="0.4">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9">
        <f t="shared" si="276"/>
        <v>1.7142857142857142</v>
      </c>
      <c r="P2978">
        <f t="shared" si="277"/>
        <v>8.5714285714285712</v>
      </c>
      <c r="Q2978" t="str">
        <f t="shared" si="278"/>
        <v>theater</v>
      </c>
      <c r="R2978" t="str">
        <f t="shared" si="281"/>
        <v>plays</v>
      </c>
      <c r="S2978" s="10">
        <f t="shared" si="279"/>
        <v>42425.730671296296</v>
      </c>
      <c r="T2978" s="10">
        <f t="shared" si="280"/>
        <v>42442.5</v>
      </c>
    </row>
    <row r="2979" spans="1:20" ht="58.3" x14ac:dyDescent="0.4">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9">
        <f t="shared" si="276"/>
        <v>1.1356666666666666</v>
      </c>
      <c r="P2979">
        <f t="shared" si="277"/>
        <v>113.56666666666666</v>
      </c>
      <c r="Q2979" t="str">
        <f t="shared" si="278"/>
        <v>theater</v>
      </c>
      <c r="R2979" t="str">
        <f t="shared" si="281"/>
        <v>plays</v>
      </c>
      <c r="S2979" s="10">
        <f t="shared" si="279"/>
        <v>42026.88118055556</v>
      </c>
      <c r="T2979" s="10">
        <f t="shared" si="280"/>
        <v>42086.093055555553</v>
      </c>
    </row>
    <row r="2980" spans="1:20" ht="58.3" x14ac:dyDescent="0.4">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9">
        <f t="shared" si="276"/>
        <v>1.2946666666666666</v>
      </c>
      <c r="P2980">
        <f t="shared" si="277"/>
        <v>60.6875</v>
      </c>
      <c r="Q2980" t="str">
        <f t="shared" si="278"/>
        <v>theater</v>
      </c>
      <c r="R2980" t="str">
        <f t="shared" si="281"/>
        <v>plays</v>
      </c>
      <c r="S2980" s="10">
        <f t="shared" si="279"/>
        <v>41922.640590277777</v>
      </c>
      <c r="T2980" s="10">
        <f t="shared" si="280"/>
        <v>41932.249305555553</v>
      </c>
    </row>
    <row r="2981" spans="1:20" ht="43.75" x14ac:dyDescent="0.4">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9">
        <f t="shared" si="276"/>
        <v>1.014</v>
      </c>
      <c r="P2981">
        <f t="shared" si="277"/>
        <v>110.21739130434783</v>
      </c>
      <c r="Q2981" t="str">
        <f t="shared" si="278"/>
        <v>theater</v>
      </c>
      <c r="R2981" t="str">
        <f t="shared" si="281"/>
        <v>plays</v>
      </c>
      <c r="S2981" s="10">
        <f t="shared" si="279"/>
        <v>41993.824340277773</v>
      </c>
      <c r="T2981" s="10">
        <f t="shared" si="280"/>
        <v>42010.25</v>
      </c>
    </row>
    <row r="2982" spans="1:20" ht="43.75" x14ac:dyDescent="0.4">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9">
        <f t="shared" si="276"/>
        <v>1.0916666666666666</v>
      </c>
      <c r="P2982">
        <f t="shared" si="277"/>
        <v>136.45833333333334</v>
      </c>
      <c r="Q2982" t="str">
        <f t="shared" si="278"/>
        <v>theater</v>
      </c>
      <c r="R2982" t="str">
        <f t="shared" si="281"/>
        <v>plays</v>
      </c>
      <c r="S2982" s="10">
        <f t="shared" si="279"/>
        <v>42219.915856481486</v>
      </c>
      <c r="T2982" s="10">
        <f t="shared" si="280"/>
        <v>42240.083333333328</v>
      </c>
    </row>
    <row r="2983" spans="1:20" ht="58.3" x14ac:dyDescent="0.4">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9">
        <f t="shared" si="276"/>
        <v>1.28925</v>
      </c>
      <c r="P2983">
        <f t="shared" si="277"/>
        <v>53.164948453608247</v>
      </c>
      <c r="Q2983" t="str">
        <f t="shared" si="278"/>
        <v>theater</v>
      </c>
      <c r="R2983" t="str">
        <f t="shared" si="281"/>
        <v>spaces</v>
      </c>
      <c r="S2983" s="10">
        <f t="shared" si="279"/>
        <v>42225.559675925921</v>
      </c>
      <c r="T2983" s="10">
        <f t="shared" si="280"/>
        <v>42270.559675925921</v>
      </c>
    </row>
    <row r="2984" spans="1:20" ht="43.75" x14ac:dyDescent="0.4">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9">
        <f t="shared" si="276"/>
        <v>1.0206</v>
      </c>
      <c r="P2984">
        <f t="shared" si="277"/>
        <v>86.491525423728817</v>
      </c>
      <c r="Q2984" t="str">
        <f t="shared" si="278"/>
        <v>theater</v>
      </c>
      <c r="R2984" t="str">
        <f t="shared" si="281"/>
        <v>spaces</v>
      </c>
      <c r="S2984" s="10">
        <f t="shared" si="279"/>
        <v>42381.686840277776</v>
      </c>
      <c r="T2984" s="10">
        <f t="shared" si="280"/>
        <v>42411.686840277776</v>
      </c>
    </row>
    <row r="2985" spans="1:20" ht="43.75" x14ac:dyDescent="0.4">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9">
        <f t="shared" si="276"/>
        <v>1.465395775862069</v>
      </c>
      <c r="P2985">
        <f t="shared" si="277"/>
        <v>155.23827397260274</v>
      </c>
      <c r="Q2985" t="str">
        <f t="shared" si="278"/>
        <v>theater</v>
      </c>
      <c r="R2985" t="str">
        <f t="shared" si="281"/>
        <v>spaces</v>
      </c>
      <c r="S2985" s="10">
        <f t="shared" si="279"/>
        <v>41894.632361111115</v>
      </c>
      <c r="T2985" s="10">
        <f t="shared" si="280"/>
        <v>41954.674027777779</v>
      </c>
    </row>
    <row r="2986" spans="1:20" ht="58.3" x14ac:dyDescent="0.4">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9">
        <f t="shared" si="276"/>
        <v>1.00352</v>
      </c>
      <c r="P2986">
        <f t="shared" si="277"/>
        <v>115.08256880733946</v>
      </c>
      <c r="Q2986" t="str">
        <f t="shared" si="278"/>
        <v>theater</v>
      </c>
      <c r="R2986" t="str">
        <f t="shared" si="281"/>
        <v>spaces</v>
      </c>
      <c r="S2986" s="10">
        <f t="shared" si="279"/>
        <v>42576.278715277775</v>
      </c>
      <c r="T2986" s="10">
        <f t="shared" si="280"/>
        <v>42606.278715277775</v>
      </c>
    </row>
    <row r="2987" spans="1:20" ht="58.3" x14ac:dyDescent="0.4">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9">
        <f t="shared" si="276"/>
        <v>1.2164999999999999</v>
      </c>
      <c r="P2987">
        <f t="shared" si="277"/>
        <v>109.5945945945946</v>
      </c>
      <c r="Q2987" t="str">
        <f t="shared" si="278"/>
        <v>theater</v>
      </c>
      <c r="R2987" t="str">
        <f t="shared" si="281"/>
        <v>spaces</v>
      </c>
      <c r="S2987" s="10">
        <f t="shared" si="279"/>
        <v>42654.973703703698</v>
      </c>
      <c r="T2987" s="10">
        <f t="shared" si="280"/>
        <v>42674.166666666672</v>
      </c>
    </row>
    <row r="2988" spans="1:20" ht="43.75" x14ac:dyDescent="0.4">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9">
        <f t="shared" si="276"/>
        <v>1.0549999999999999</v>
      </c>
      <c r="P2988">
        <f t="shared" si="277"/>
        <v>45.214285714285715</v>
      </c>
      <c r="Q2988" t="str">
        <f t="shared" si="278"/>
        <v>theater</v>
      </c>
      <c r="R2988" t="str">
        <f t="shared" si="281"/>
        <v>spaces</v>
      </c>
      <c r="S2988" s="10">
        <f t="shared" si="279"/>
        <v>42431.500069444446</v>
      </c>
      <c r="T2988" s="10">
        <f t="shared" si="280"/>
        <v>42491.458402777775</v>
      </c>
    </row>
    <row r="2989" spans="1:20" ht="58.3" x14ac:dyDescent="0.4">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9">
        <f t="shared" si="276"/>
        <v>1.1040080000000001</v>
      </c>
      <c r="P2989">
        <f t="shared" si="277"/>
        <v>104.15169811320754</v>
      </c>
      <c r="Q2989" t="str">
        <f t="shared" si="278"/>
        <v>theater</v>
      </c>
      <c r="R2989" t="str">
        <f t="shared" si="281"/>
        <v>spaces</v>
      </c>
      <c r="S2989" s="10">
        <f t="shared" si="279"/>
        <v>42627.307303240741</v>
      </c>
      <c r="T2989" s="10">
        <f t="shared" si="280"/>
        <v>42656</v>
      </c>
    </row>
    <row r="2990" spans="1:20" ht="43.75" x14ac:dyDescent="0.4">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9">
        <f t="shared" si="276"/>
        <v>1</v>
      </c>
      <c r="P2990">
        <f t="shared" si="277"/>
        <v>35.714285714285715</v>
      </c>
      <c r="Q2990" t="str">
        <f t="shared" si="278"/>
        <v>theater</v>
      </c>
      <c r="R2990" t="str">
        <f t="shared" si="281"/>
        <v>spaces</v>
      </c>
      <c r="S2990" s="10">
        <f t="shared" si="279"/>
        <v>42511.362048611118</v>
      </c>
      <c r="T2990" s="10">
        <f t="shared" si="280"/>
        <v>42541.362048611118</v>
      </c>
    </row>
    <row r="2991" spans="1:20" x14ac:dyDescent="0.4">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9">
        <f t="shared" si="276"/>
        <v>1.76535</v>
      </c>
      <c r="P2991">
        <f t="shared" si="277"/>
        <v>96.997252747252745</v>
      </c>
      <c r="Q2991" t="str">
        <f t="shared" si="278"/>
        <v>theater</v>
      </c>
      <c r="R2991" t="str">
        <f t="shared" si="281"/>
        <v>spaces</v>
      </c>
      <c r="S2991" s="10">
        <f t="shared" si="279"/>
        <v>42337.02039351852</v>
      </c>
      <c r="T2991" s="10">
        <f t="shared" si="280"/>
        <v>42359.207638888889</v>
      </c>
    </row>
    <row r="2992" spans="1:20" ht="43.75" x14ac:dyDescent="0.4">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9">
        <f t="shared" si="276"/>
        <v>1</v>
      </c>
      <c r="P2992">
        <f t="shared" si="277"/>
        <v>370.37037037037038</v>
      </c>
      <c r="Q2992" t="str">
        <f t="shared" si="278"/>
        <v>theater</v>
      </c>
      <c r="R2992" t="str">
        <f t="shared" si="281"/>
        <v>spaces</v>
      </c>
      <c r="S2992" s="10">
        <f t="shared" si="279"/>
        <v>42341.57430555555</v>
      </c>
      <c r="T2992" s="10">
        <f t="shared" si="280"/>
        <v>42376.57430555555</v>
      </c>
    </row>
    <row r="2993" spans="1:20" ht="43.75" x14ac:dyDescent="0.4">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9">
        <f t="shared" si="276"/>
        <v>1.0329411764705883</v>
      </c>
      <c r="P2993">
        <f t="shared" si="277"/>
        <v>94.408602150537632</v>
      </c>
      <c r="Q2993" t="str">
        <f t="shared" si="278"/>
        <v>theater</v>
      </c>
      <c r="R2993" t="str">
        <f t="shared" si="281"/>
        <v>spaces</v>
      </c>
      <c r="S2993" s="10">
        <f t="shared" si="279"/>
        <v>42740.837152777778</v>
      </c>
      <c r="T2993" s="10">
        <f t="shared" si="280"/>
        <v>42762.837152777778</v>
      </c>
    </row>
    <row r="2994" spans="1:20" ht="43.75" x14ac:dyDescent="0.4">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9">
        <f t="shared" si="276"/>
        <v>1.0449999999999999</v>
      </c>
      <c r="P2994">
        <f t="shared" si="277"/>
        <v>48.984375</v>
      </c>
      <c r="Q2994" t="str">
        <f t="shared" si="278"/>
        <v>theater</v>
      </c>
      <c r="R2994" t="str">
        <f t="shared" si="281"/>
        <v>spaces</v>
      </c>
      <c r="S2994" s="10">
        <f t="shared" si="279"/>
        <v>42622.767476851848</v>
      </c>
      <c r="T2994" s="10">
        <f t="shared" si="280"/>
        <v>42652.767476851848</v>
      </c>
    </row>
    <row r="2995" spans="1:20" x14ac:dyDescent="0.4">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9">
        <f t="shared" si="276"/>
        <v>1.0029999999999999</v>
      </c>
      <c r="P2995">
        <f t="shared" si="277"/>
        <v>45.590909090909093</v>
      </c>
      <c r="Q2995" t="str">
        <f t="shared" si="278"/>
        <v>theater</v>
      </c>
      <c r="R2995" t="str">
        <f t="shared" si="281"/>
        <v>spaces</v>
      </c>
      <c r="S2995" s="10">
        <f t="shared" si="279"/>
        <v>42390.838738425926</v>
      </c>
      <c r="T2995" s="10">
        <f t="shared" si="280"/>
        <v>42420.838738425926</v>
      </c>
    </row>
    <row r="2996" spans="1:20" ht="43.75" x14ac:dyDescent="0.4">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9">
        <f t="shared" si="276"/>
        <v>4.577466666666667</v>
      </c>
      <c r="P2996">
        <f t="shared" si="277"/>
        <v>23.275254237288134</v>
      </c>
      <c r="Q2996" t="str">
        <f t="shared" si="278"/>
        <v>theater</v>
      </c>
      <c r="R2996" t="str">
        <f t="shared" si="281"/>
        <v>spaces</v>
      </c>
      <c r="S2996" s="10">
        <f t="shared" si="279"/>
        <v>41885.478842592594</v>
      </c>
      <c r="T2996" s="10">
        <f t="shared" si="280"/>
        <v>41915.478842592594</v>
      </c>
    </row>
    <row r="2997" spans="1:20" ht="43.75" x14ac:dyDescent="0.4">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9">
        <f t="shared" si="276"/>
        <v>1.0496000000000001</v>
      </c>
      <c r="P2997">
        <f t="shared" si="277"/>
        <v>63.2289156626506</v>
      </c>
      <c r="Q2997" t="str">
        <f t="shared" si="278"/>
        <v>theater</v>
      </c>
      <c r="R2997" t="str">
        <f t="shared" si="281"/>
        <v>spaces</v>
      </c>
      <c r="S2997" s="10">
        <f t="shared" si="279"/>
        <v>42724.665173611109</v>
      </c>
      <c r="T2997" s="10">
        <f t="shared" si="280"/>
        <v>42754.665173611109</v>
      </c>
    </row>
    <row r="2998" spans="1:20" ht="29.15" x14ac:dyDescent="0.4">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9">
        <f t="shared" si="276"/>
        <v>1.7194285714285715</v>
      </c>
      <c r="P2998">
        <f t="shared" si="277"/>
        <v>153.5204081632653</v>
      </c>
      <c r="Q2998" t="str">
        <f t="shared" si="278"/>
        <v>theater</v>
      </c>
      <c r="R2998" t="str">
        <f t="shared" si="281"/>
        <v>spaces</v>
      </c>
      <c r="S2998" s="10">
        <f t="shared" si="279"/>
        <v>42090.912500000006</v>
      </c>
      <c r="T2998" s="10">
        <f t="shared" si="280"/>
        <v>42150.912500000006</v>
      </c>
    </row>
    <row r="2999" spans="1:20" ht="43.75" x14ac:dyDescent="0.4">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9">
        <f t="shared" si="276"/>
        <v>1.0373000000000001</v>
      </c>
      <c r="P2999">
        <f t="shared" si="277"/>
        <v>90.2</v>
      </c>
      <c r="Q2999" t="str">
        <f t="shared" si="278"/>
        <v>theater</v>
      </c>
      <c r="R2999" t="str">
        <f t="shared" si="281"/>
        <v>spaces</v>
      </c>
      <c r="S2999" s="10">
        <f t="shared" si="279"/>
        <v>42775.733715277776</v>
      </c>
      <c r="T2999" s="10">
        <f t="shared" si="280"/>
        <v>42793.207638888889</v>
      </c>
    </row>
    <row r="3000" spans="1:20" ht="43.75" x14ac:dyDescent="0.4">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9">
        <f t="shared" si="276"/>
        <v>1.0302899999999999</v>
      </c>
      <c r="P3000">
        <f t="shared" si="277"/>
        <v>118.97113163972287</v>
      </c>
      <c r="Q3000" t="str">
        <f t="shared" si="278"/>
        <v>theater</v>
      </c>
      <c r="R3000" t="str">
        <f t="shared" si="281"/>
        <v>spaces</v>
      </c>
      <c r="S3000" s="10">
        <f t="shared" si="279"/>
        <v>41778.193622685183</v>
      </c>
      <c r="T3000" s="10">
        <f t="shared" si="280"/>
        <v>41806.184027777781</v>
      </c>
    </row>
    <row r="3001" spans="1:20" ht="43.75" x14ac:dyDescent="0.4">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9">
        <f t="shared" si="276"/>
        <v>1.1888888888888889</v>
      </c>
      <c r="P3001">
        <f t="shared" si="277"/>
        <v>80.25</v>
      </c>
      <c r="Q3001" t="str">
        <f t="shared" si="278"/>
        <v>theater</v>
      </c>
      <c r="R3001" t="str">
        <f t="shared" si="281"/>
        <v>spaces</v>
      </c>
      <c r="S3001" s="10">
        <f t="shared" si="279"/>
        <v>42780.740277777775</v>
      </c>
      <c r="T3001" s="10">
        <f t="shared" si="280"/>
        <v>42795.083333333328</v>
      </c>
    </row>
    <row r="3002" spans="1:20" ht="43.75" x14ac:dyDescent="0.4">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9">
        <f t="shared" si="276"/>
        <v>1</v>
      </c>
      <c r="P3002">
        <f t="shared" si="277"/>
        <v>62.5</v>
      </c>
      <c r="Q3002" t="str">
        <f t="shared" si="278"/>
        <v>theater</v>
      </c>
      <c r="R3002" t="str">
        <f t="shared" si="281"/>
        <v>spaces</v>
      </c>
      <c r="S3002" s="10">
        <f t="shared" si="279"/>
        <v>42752.827199074076</v>
      </c>
      <c r="T3002" s="10">
        <f t="shared" si="280"/>
        <v>42766.75</v>
      </c>
    </row>
    <row r="3003" spans="1:20" ht="43.75" x14ac:dyDescent="0.4">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9">
        <f t="shared" si="276"/>
        <v>3.1869988910451896</v>
      </c>
      <c r="P3003">
        <f t="shared" si="277"/>
        <v>131.37719999999999</v>
      </c>
      <c r="Q3003" t="str">
        <f t="shared" si="278"/>
        <v>theater</v>
      </c>
      <c r="R3003" t="str">
        <f t="shared" si="281"/>
        <v>spaces</v>
      </c>
      <c r="S3003" s="10">
        <f t="shared" si="279"/>
        <v>42534.895625000005</v>
      </c>
      <c r="T3003" s="10">
        <f t="shared" si="280"/>
        <v>42564.895625000005</v>
      </c>
    </row>
    <row r="3004" spans="1:20" ht="29.15" x14ac:dyDescent="0.4">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9">
        <f t="shared" si="276"/>
        <v>1.0850614285714286</v>
      </c>
      <c r="P3004">
        <f t="shared" si="277"/>
        <v>73.032980769230775</v>
      </c>
      <c r="Q3004" t="str">
        <f t="shared" si="278"/>
        <v>theater</v>
      </c>
      <c r="R3004" t="str">
        <f t="shared" si="281"/>
        <v>spaces</v>
      </c>
      <c r="S3004" s="10">
        <f t="shared" si="279"/>
        <v>41239.83625</v>
      </c>
      <c r="T3004" s="10">
        <f t="shared" si="280"/>
        <v>41269.83625</v>
      </c>
    </row>
    <row r="3005" spans="1:20" ht="43.75" x14ac:dyDescent="0.4">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9">
        <f t="shared" si="276"/>
        <v>1.0116666666666667</v>
      </c>
      <c r="P3005">
        <f t="shared" si="277"/>
        <v>178.52941176470588</v>
      </c>
      <c r="Q3005" t="str">
        <f t="shared" si="278"/>
        <v>theater</v>
      </c>
      <c r="R3005" t="str">
        <f t="shared" si="281"/>
        <v>spaces</v>
      </c>
      <c r="S3005" s="10">
        <f t="shared" si="279"/>
        <v>42398.849259259259</v>
      </c>
      <c r="T3005" s="10">
        <f t="shared" si="280"/>
        <v>42430.249305555553</v>
      </c>
    </row>
    <row r="3006" spans="1:20" ht="58.3" x14ac:dyDescent="0.4">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9">
        <f t="shared" si="276"/>
        <v>1.12815</v>
      </c>
      <c r="P3006">
        <f t="shared" si="277"/>
        <v>162.90974729241879</v>
      </c>
      <c r="Q3006" t="str">
        <f t="shared" si="278"/>
        <v>theater</v>
      </c>
      <c r="R3006" t="str">
        <f t="shared" si="281"/>
        <v>spaces</v>
      </c>
      <c r="S3006" s="10">
        <f t="shared" si="279"/>
        <v>41928.881064814814</v>
      </c>
      <c r="T3006" s="10">
        <f t="shared" si="280"/>
        <v>41958.922731481478</v>
      </c>
    </row>
    <row r="3007" spans="1:20" ht="58.3" x14ac:dyDescent="0.4">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9">
        <f t="shared" si="276"/>
        <v>1.2049622641509434</v>
      </c>
      <c r="P3007">
        <f t="shared" si="277"/>
        <v>108.24237288135593</v>
      </c>
      <c r="Q3007" t="str">
        <f t="shared" si="278"/>
        <v>theater</v>
      </c>
      <c r="R3007" t="str">
        <f t="shared" si="281"/>
        <v>spaces</v>
      </c>
      <c r="S3007" s="10">
        <f t="shared" si="279"/>
        <v>41888.674826388888</v>
      </c>
      <c r="T3007" s="10">
        <f t="shared" si="280"/>
        <v>41918.674826388888</v>
      </c>
    </row>
    <row r="3008" spans="1:20" ht="29.15" x14ac:dyDescent="0.4">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9">
        <f t="shared" si="276"/>
        <v>1.0774999999999999</v>
      </c>
      <c r="P3008">
        <f t="shared" si="277"/>
        <v>88.865979381443296</v>
      </c>
      <c r="Q3008" t="str">
        <f t="shared" si="278"/>
        <v>theater</v>
      </c>
      <c r="R3008" t="str">
        <f t="shared" si="281"/>
        <v>spaces</v>
      </c>
      <c r="S3008" s="10">
        <f t="shared" si="279"/>
        <v>41957.756840277783</v>
      </c>
      <c r="T3008" s="10">
        <f t="shared" si="280"/>
        <v>41987.756840277783</v>
      </c>
    </row>
    <row r="3009" spans="1:20" ht="29.15" x14ac:dyDescent="0.4">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9">
        <f t="shared" si="276"/>
        <v>1.8</v>
      </c>
      <c r="P3009">
        <f t="shared" si="277"/>
        <v>54</v>
      </c>
      <c r="Q3009" t="str">
        <f t="shared" si="278"/>
        <v>theater</v>
      </c>
      <c r="R3009" t="str">
        <f t="shared" si="281"/>
        <v>spaces</v>
      </c>
      <c r="S3009" s="10">
        <f t="shared" si="279"/>
        <v>42098.216238425928</v>
      </c>
      <c r="T3009" s="10">
        <f t="shared" si="280"/>
        <v>42119.216238425928</v>
      </c>
    </row>
    <row r="3010" spans="1:20" ht="43.75" x14ac:dyDescent="0.4">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9">
        <f t="shared" ref="O3010:O3073" si="282">E3010/D3010</f>
        <v>1.0116666666666667</v>
      </c>
      <c r="P3010">
        <f t="shared" ref="P3010:P3073" si="283">IFERROR(E3010/L3010,0)</f>
        <v>116.73076923076923</v>
      </c>
      <c r="Q3010" t="str">
        <f t="shared" ref="Q3010:Q3073" si="284">LEFT(N3010, FIND("/",N3010) - 1)</f>
        <v>theater</v>
      </c>
      <c r="R3010" t="str">
        <f t="shared" si="281"/>
        <v>spaces</v>
      </c>
      <c r="S3010" s="10">
        <f t="shared" ref="S3010:S3073" si="285">(((J3010/60)/60)/24) + DATE(1970,1,1)</f>
        <v>42360.212025462963</v>
      </c>
      <c r="T3010" s="10">
        <f t="shared" ref="T3010:T3073" si="286">(((I3010/60)/60)/24) + DATE(1970,1,1)</f>
        <v>42390.212025462963</v>
      </c>
    </row>
    <row r="3011" spans="1:20" ht="43.75" x14ac:dyDescent="0.4">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9">
        <f t="shared" si="282"/>
        <v>1.19756</v>
      </c>
      <c r="P3011">
        <f t="shared" si="283"/>
        <v>233.8984375</v>
      </c>
      <c r="Q3011" t="str">
        <f t="shared" si="284"/>
        <v>theater</v>
      </c>
      <c r="R3011" t="str">
        <f t="shared" ref="R3011:R3074" si="287">RIGHT(N3011, LEN(N3011) - FIND("/",N3011))</f>
        <v>spaces</v>
      </c>
      <c r="S3011" s="10">
        <f t="shared" si="285"/>
        <v>41939.569907407407</v>
      </c>
      <c r="T3011" s="10">
        <f t="shared" si="286"/>
        <v>41969.611574074079</v>
      </c>
    </row>
    <row r="3012" spans="1:20" ht="43.75" x14ac:dyDescent="0.4">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9">
        <f t="shared" si="282"/>
        <v>1.58</v>
      </c>
      <c r="P3012">
        <f t="shared" si="283"/>
        <v>158</v>
      </c>
      <c r="Q3012" t="str">
        <f t="shared" si="284"/>
        <v>theater</v>
      </c>
      <c r="R3012" t="str">
        <f t="shared" si="287"/>
        <v>spaces</v>
      </c>
      <c r="S3012" s="10">
        <f t="shared" si="285"/>
        <v>41996.832395833335</v>
      </c>
      <c r="T3012" s="10">
        <f t="shared" si="286"/>
        <v>42056.832395833335</v>
      </c>
    </row>
    <row r="3013" spans="1:20" ht="43.75" x14ac:dyDescent="0.4">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9">
        <f t="shared" si="282"/>
        <v>1.2366666666666666</v>
      </c>
      <c r="P3013">
        <f t="shared" si="283"/>
        <v>14.84</v>
      </c>
      <c r="Q3013" t="str">
        <f t="shared" si="284"/>
        <v>theater</v>
      </c>
      <c r="R3013" t="str">
        <f t="shared" si="287"/>
        <v>spaces</v>
      </c>
      <c r="S3013" s="10">
        <f t="shared" si="285"/>
        <v>42334.468935185185</v>
      </c>
      <c r="T3013" s="10">
        <f t="shared" si="286"/>
        <v>42361.957638888889</v>
      </c>
    </row>
    <row r="3014" spans="1:20" ht="43.75" x14ac:dyDescent="0.4">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9">
        <f t="shared" si="282"/>
        <v>1.1712499999999999</v>
      </c>
      <c r="P3014">
        <f t="shared" si="283"/>
        <v>85.181818181818187</v>
      </c>
      <c r="Q3014" t="str">
        <f t="shared" si="284"/>
        <v>theater</v>
      </c>
      <c r="R3014" t="str">
        <f t="shared" si="287"/>
        <v>spaces</v>
      </c>
      <c r="S3014" s="10">
        <f t="shared" si="285"/>
        <v>42024.702893518523</v>
      </c>
      <c r="T3014" s="10">
        <f t="shared" si="286"/>
        <v>42045.702893518523</v>
      </c>
    </row>
    <row r="3015" spans="1:20" ht="43.75" x14ac:dyDescent="0.4">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9">
        <f t="shared" si="282"/>
        <v>1.5696000000000001</v>
      </c>
      <c r="P3015">
        <f t="shared" si="283"/>
        <v>146.69158878504672</v>
      </c>
      <c r="Q3015" t="str">
        <f t="shared" si="284"/>
        <v>theater</v>
      </c>
      <c r="R3015" t="str">
        <f t="shared" si="287"/>
        <v>spaces</v>
      </c>
      <c r="S3015" s="10">
        <f t="shared" si="285"/>
        <v>42146.836215277777</v>
      </c>
      <c r="T3015" s="10">
        <f t="shared" si="286"/>
        <v>42176.836215277777</v>
      </c>
    </row>
    <row r="3016" spans="1:20" ht="43.75" x14ac:dyDescent="0.4">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9">
        <f t="shared" si="282"/>
        <v>1.13104</v>
      </c>
      <c r="P3016">
        <f t="shared" si="283"/>
        <v>50.764811490125673</v>
      </c>
      <c r="Q3016" t="str">
        <f t="shared" si="284"/>
        <v>theater</v>
      </c>
      <c r="R3016" t="str">
        <f t="shared" si="287"/>
        <v>spaces</v>
      </c>
      <c r="S3016" s="10">
        <f t="shared" si="285"/>
        <v>41920.123611111114</v>
      </c>
      <c r="T3016" s="10">
        <f t="shared" si="286"/>
        <v>41948.208333333336</v>
      </c>
    </row>
    <row r="3017" spans="1:20" ht="43.75" x14ac:dyDescent="0.4">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9">
        <f t="shared" si="282"/>
        <v>1.0317647058823529</v>
      </c>
      <c r="P3017">
        <f t="shared" si="283"/>
        <v>87.7</v>
      </c>
      <c r="Q3017" t="str">
        <f t="shared" si="284"/>
        <v>theater</v>
      </c>
      <c r="R3017" t="str">
        <f t="shared" si="287"/>
        <v>spaces</v>
      </c>
      <c r="S3017" s="10">
        <f t="shared" si="285"/>
        <v>41785.72729166667</v>
      </c>
      <c r="T3017" s="10">
        <f t="shared" si="286"/>
        <v>41801.166666666664</v>
      </c>
    </row>
    <row r="3018" spans="1:20" ht="58.3" x14ac:dyDescent="0.4">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9">
        <f t="shared" si="282"/>
        <v>1.0261176470588236</v>
      </c>
      <c r="P3018">
        <f t="shared" si="283"/>
        <v>242.27777777777777</v>
      </c>
      <c r="Q3018" t="str">
        <f t="shared" si="284"/>
        <v>theater</v>
      </c>
      <c r="R3018" t="str">
        <f t="shared" si="287"/>
        <v>spaces</v>
      </c>
      <c r="S3018" s="10">
        <f t="shared" si="285"/>
        <v>41778.548055555555</v>
      </c>
      <c r="T3018" s="10">
        <f t="shared" si="286"/>
        <v>41838.548055555555</v>
      </c>
    </row>
    <row r="3019" spans="1:20" ht="43.75" x14ac:dyDescent="0.4">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9">
        <f t="shared" si="282"/>
        <v>1.0584090909090909</v>
      </c>
      <c r="P3019">
        <f t="shared" si="283"/>
        <v>146.44654088050314</v>
      </c>
      <c r="Q3019" t="str">
        <f t="shared" si="284"/>
        <v>theater</v>
      </c>
      <c r="R3019" t="str">
        <f t="shared" si="287"/>
        <v>spaces</v>
      </c>
      <c r="S3019" s="10">
        <f t="shared" si="285"/>
        <v>41841.850034722222</v>
      </c>
      <c r="T3019" s="10">
        <f t="shared" si="286"/>
        <v>41871.850034722222</v>
      </c>
    </row>
    <row r="3020" spans="1:20" ht="43.75" x14ac:dyDescent="0.4">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9">
        <f t="shared" si="282"/>
        <v>1.0071428571428571</v>
      </c>
      <c r="P3020">
        <f t="shared" si="283"/>
        <v>103.17073170731707</v>
      </c>
      <c r="Q3020" t="str">
        <f t="shared" si="284"/>
        <v>theater</v>
      </c>
      <c r="R3020" t="str">
        <f t="shared" si="287"/>
        <v>spaces</v>
      </c>
      <c r="S3020" s="10">
        <f t="shared" si="285"/>
        <v>42163.29833333334</v>
      </c>
      <c r="T3020" s="10">
        <f t="shared" si="286"/>
        <v>42205.916666666672</v>
      </c>
    </row>
    <row r="3021" spans="1:20" ht="43.75" x14ac:dyDescent="0.4">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9">
        <f t="shared" si="282"/>
        <v>1.2123333333333333</v>
      </c>
      <c r="P3021">
        <f t="shared" si="283"/>
        <v>80.464601769911511</v>
      </c>
      <c r="Q3021" t="str">
        <f t="shared" si="284"/>
        <v>theater</v>
      </c>
      <c r="R3021" t="str">
        <f t="shared" si="287"/>
        <v>spaces</v>
      </c>
      <c r="S3021" s="10">
        <f t="shared" si="285"/>
        <v>41758.833564814813</v>
      </c>
      <c r="T3021" s="10">
        <f t="shared" si="286"/>
        <v>41786.125</v>
      </c>
    </row>
    <row r="3022" spans="1:20" ht="43.75" x14ac:dyDescent="0.4">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9">
        <f t="shared" si="282"/>
        <v>1.0057142857142858</v>
      </c>
      <c r="P3022">
        <f t="shared" si="283"/>
        <v>234.66666666666666</v>
      </c>
      <c r="Q3022" t="str">
        <f t="shared" si="284"/>
        <v>theater</v>
      </c>
      <c r="R3022" t="str">
        <f t="shared" si="287"/>
        <v>spaces</v>
      </c>
      <c r="S3022" s="10">
        <f t="shared" si="285"/>
        <v>42170.846446759257</v>
      </c>
      <c r="T3022" s="10">
        <f t="shared" si="286"/>
        <v>42230.846446759257</v>
      </c>
    </row>
    <row r="3023" spans="1:20" ht="43.75" x14ac:dyDescent="0.4">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9">
        <f t="shared" si="282"/>
        <v>1.1602222222222223</v>
      </c>
      <c r="P3023">
        <f t="shared" si="283"/>
        <v>50.689320388349515</v>
      </c>
      <c r="Q3023" t="str">
        <f t="shared" si="284"/>
        <v>theater</v>
      </c>
      <c r="R3023" t="str">
        <f t="shared" si="287"/>
        <v>spaces</v>
      </c>
      <c r="S3023" s="10">
        <f t="shared" si="285"/>
        <v>42660.618854166663</v>
      </c>
      <c r="T3023" s="10">
        <f t="shared" si="286"/>
        <v>42696.249305555553</v>
      </c>
    </row>
    <row r="3024" spans="1:20" ht="43.75" x14ac:dyDescent="0.4">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9">
        <f t="shared" si="282"/>
        <v>1.0087999999999999</v>
      </c>
      <c r="P3024">
        <f t="shared" si="283"/>
        <v>162.70967741935485</v>
      </c>
      <c r="Q3024" t="str">
        <f t="shared" si="284"/>
        <v>theater</v>
      </c>
      <c r="R3024" t="str">
        <f t="shared" si="287"/>
        <v>spaces</v>
      </c>
      <c r="S3024" s="10">
        <f t="shared" si="285"/>
        <v>42564.95380787037</v>
      </c>
      <c r="T3024" s="10">
        <f t="shared" si="286"/>
        <v>42609.95380787037</v>
      </c>
    </row>
    <row r="3025" spans="1:20" ht="58.3" x14ac:dyDescent="0.4">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9">
        <f t="shared" si="282"/>
        <v>1.03</v>
      </c>
      <c r="P3025">
        <f t="shared" si="283"/>
        <v>120.16666666666667</v>
      </c>
      <c r="Q3025" t="str">
        <f t="shared" si="284"/>
        <v>theater</v>
      </c>
      <c r="R3025" t="str">
        <f t="shared" si="287"/>
        <v>spaces</v>
      </c>
      <c r="S3025" s="10">
        <f t="shared" si="285"/>
        <v>42121.675763888896</v>
      </c>
      <c r="T3025" s="10">
        <f t="shared" si="286"/>
        <v>42166.675763888896</v>
      </c>
    </row>
    <row r="3026" spans="1:20" ht="43.75" x14ac:dyDescent="0.4">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9">
        <f t="shared" si="282"/>
        <v>2.4641999999999999</v>
      </c>
      <c r="P3026">
        <f t="shared" si="283"/>
        <v>67.697802197802204</v>
      </c>
      <c r="Q3026" t="str">
        <f t="shared" si="284"/>
        <v>theater</v>
      </c>
      <c r="R3026" t="str">
        <f t="shared" si="287"/>
        <v>spaces</v>
      </c>
      <c r="S3026" s="10">
        <f t="shared" si="285"/>
        <v>41158.993923611109</v>
      </c>
      <c r="T3026" s="10">
        <f t="shared" si="286"/>
        <v>41188.993923611109</v>
      </c>
    </row>
    <row r="3027" spans="1:20" ht="43.75" x14ac:dyDescent="0.4">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9">
        <f t="shared" si="282"/>
        <v>3.0219999999999998</v>
      </c>
      <c r="P3027">
        <f t="shared" si="283"/>
        <v>52.103448275862071</v>
      </c>
      <c r="Q3027" t="str">
        <f t="shared" si="284"/>
        <v>theater</v>
      </c>
      <c r="R3027" t="str">
        <f t="shared" si="287"/>
        <v>spaces</v>
      </c>
      <c r="S3027" s="10">
        <f t="shared" si="285"/>
        <v>41761.509409722225</v>
      </c>
      <c r="T3027" s="10">
        <f t="shared" si="286"/>
        <v>41789.666666666664</v>
      </c>
    </row>
    <row r="3028" spans="1:20" ht="58.3" x14ac:dyDescent="0.4">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9">
        <f t="shared" si="282"/>
        <v>1.4333333333333333</v>
      </c>
      <c r="P3028">
        <f t="shared" si="283"/>
        <v>51.6</v>
      </c>
      <c r="Q3028" t="str">
        <f t="shared" si="284"/>
        <v>theater</v>
      </c>
      <c r="R3028" t="str">
        <f t="shared" si="287"/>
        <v>spaces</v>
      </c>
      <c r="S3028" s="10">
        <f t="shared" si="285"/>
        <v>42783.459398148145</v>
      </c>
      <c r="T3028" s="10">
        <f t="shared" si="286"/>
        <v>42797.459398148145</v>
      </c>
    </row>
    <row r="3029" spans="1:20" ht="43.75" x14ac:dyDescent="0.4">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9">
        <f t="shared" si="282"/>
        <v>1.3144</v>
      </c>
      <c r="P3029">
        <f t="shared" si="283"/>
        <v>164.3</v>
      </c>
      <c r="Q3029" t="str">
        <f t="shared" si="284"/>
        <v>theater</v>
      </c>
      <c r="R3029" t="str">
        <f t="shared" si="287"/>
        <v>spaces</v>
      </c>
      <c r="S3029" s="10">
        <f t="shared" si="285"/>
        <v>42053.704293981486</v>
      </c>
      <c r="T3029" s="10">
        <f t="shared" si="286"/>
        <v>42083.662627314814</v>
      </c>
    </row>
    <row r="3030" spans="1:20" ht="29.15" x14ac:dyDescent="0.4">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9">
        <f t="shared" si="282"/>
        <v>1.6801999999999999</v>
      </c>
      <c r="P3030">
        <f t="shared" si="283"/>
        <v>84.858585858585855</v>
      </c>
      <c r="Q3030" t="str">
        <f t="shared" si="284"/>
        <v>theater</v>
      </c>
      <c r="R3030" t="str">
        <f t="shared" si="287"/>
        <v>spaces</v>
      </c>
      <c r="S3030" s="10">
        <f t="shared" si="285"/>
        <v>42567.264178240745</v>
      </c>
      <c r="T3030" s="10">
        <f t="shared" si="286"/>
        <v>42597.264178240745</v>
      </c>
    </row>
    <row r="3031" spans="1:20" ht="43.75" x14ac:dyDescent="0.4">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9">
        <f t="shared" si="282"/>
        <v>1.0967666666666667</v>
      </c>
      <c r="P3031">
        <f t="shared" si="283"/>
        <v>94.548850574712645</v>
      </c>
      <c r="Q3031" t="str">
        <f t="shared" si="284"/>
        <v>theater</v>
      </c>
      <c r="R3031" t="str">
        <f t="shared" si="287"/>
        <v>spaces</v>
      </c>
      <c r="S3031" s="10">
        <f t="shared" si="285"/>
        <v>41932.708877314813</v>
      </c>
      <c r="T3031" s="10">
        <f t="shared" si="286"/>
        <v>41961.190972222219</v>
      </c>
    </row>
    <row r="3032" spans="1:20" ht="43.75" x14ac:dyDescent="0.4">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9">
        <f t="shared" si="282"/>
        <v>1.0668571428571429</v>
      </c>
      <c r="P3032">
        <f t="shared" si="283"/>
        <v>45.536585365853661</v>
      </c>
      <c r="Q3032" t="str">
        <f t="shared" si="284"/>
        <v>theater</v>
      </c>
      <c r="R3032" t="str">
        <f t="shared" si="287"/>
        <v>spaces</v>
      </c>
      <c r="S3032" s="10">
        <f t="shared" si="285"/>
        <v>42233.747349537036</v>
      </c>
      <c r="T3032" s="10">
        <f t="shared" si="286"/>
        <v>42263.747349537036</v>
      </c>
    </row>
    <row r="3033" spans="1:20" ht="72.900000000000006" x14ac:dyDescent="0.4">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9">
        <f t="shared" si="282"/>
        <v>1</v>
      </c>
      <c r="P3033">
        <f t="shared" si="283"/>
        <v>51.724137931034484</v>
      </c>
      <c r="Q3033" t="str">
        <f t="shared" si="284"/>
        <v>theater</v>
      </c>
      <c r="R3033" t="str">
        <f t="shared" si="287"/>
        <v>spaces</v>
      </c>
      <c r="S3033" s="10">
        <f t="shared" si="285"/>
        <v>42597.882488425923</v>
      </c>
      <c r="T3033" s="10">
        <f t="shared" si="286"/>
        <v>42657.882488425923</v>
      </c>
    </row>
    <row r="3034" spans="1:20" ht="43.75" x14ac:dyDescent="0.4">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9">
        <f t="shared" si="282"/>
        <v>1.272</v>
      </c>
      <c r="P3034">
        <f t="shared" si="283"/>
        <v>50.88</v>
      </c>
      <c r="Q3034" t="str">
        <f t="shared" si="284"/>
        <v>theater</v>
      </c>
      <c r="R3034" t="str">
        <f t="shared" si="287"/>
        <v>spaces</v>
      </c>
      <c r="S3034" s="10">
        <f t="shared" si="285"/>
        <v>42228.044664351852</v>
      </c>
      <c r="T3034" s="10">
        <f t="shared" si="286"/>
        <v>42258.044664351852</v>
      </c>
    </row>
    <row r="3035" spans="1:20" ht="43.75" x14ac:dyDescent="0.4">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9">
        <f t="shared" si="282"/>
        <v>1.4653333333333334</v>
      </c>
      <c r="P3035">
        <f t="shared" si="283"/>
        <v>191.13043478260869</v>
      </c>
      <c r="Q3035" t="str">
        <f t="shared" si="284"/>
        <v>theater</v>
      </c>
      <c r="R3035" t="str">
        <f t="shared" si="287"/>
        <v>spaces</v>
      </c>
      <c r="S3035" s="10">
        <f t="shared" si="285"/>
        <v>42570.110243055555</v>
      </c>
      <c r="T3035" s="10">
        <f t="shared" si="286"/>
        <v>42600.110243055555</v>
      </c>
    </row>
    <row r="3036" spans="1:20" ht="72.900000000000006" x14ac:dyDescent="0.4">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9">
        <f t="shared" si="282"/>
        <v>1.1253599999999999</v>
      </c>
      <c r="P3036">
        <f t="shared" si="283"/>
        <v>89.314285714285717</v>
      </c>
      <c r="Q3036" t="str">
        <f t="shared" si="284"/>
        <v>theater</v>
      </c>
      <c r="R3036" t="str">
        <f t="shared" si="287"/>
        <v>spaces</v>
      </c>
      <c r="S3036" s="10">
        <f t="shared" si="285"/>
        <v>42644.535358796296</v>
      </c>
      <c r="T3036" s="10">
        <f t="shared" si="286"/>
        <v>42675.165972222225</v>
      </c>
    </row>
    <row r="3037" spans="1:20" ht="29.15" x14ac:dyDescent="0.4">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9">
        <f t="shared" si="282"/>
        <v>1.0878684000000001</v>
      </c>
      <c r="P3037">
        <f t="shared" si="283"/>
        <v>88.588631921824103</v>
      </c>
      <c r="Q3037" t="str">
        <f t="shared" si="284"/>
        <v>theater</v>
      </c>
      <c r="R3037" t="str">
        <f t="shared" si="287"/>
        <v>spaces</v>
      </c>
      <c r="S3037" s="10">
        <f t="shared" si="285"/>
        <v>41368.560289351852</v>
      </c>
      <c r="T3037" s="10">
        <f t="shared" si="286"/>
        <v>41398.560289351852</v>
      </c>
    </row>
    <row r="3038" spans="1:20" ht="43.75" x14ac:dyDescent="0.4">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9">
        <f t="shared" si="282"/>
        <v>1.26732</v>
      </c>
      <c r="P3038">
        <f t="shared" si="283"/>
        <v>96.300911854103347</v>
      </c>
      <c r="Q3038" t="str">
        <f t="shared" si="284"/>
        <v>theater</v>
      </c>
      <c r="R3038" t="str">
        <f t="shared" si="287"/>
        <v>spaces</v>
      </c>
      <c r="S3038" s="10">
        <f t="shared" si="285"/>
        <v>41466.785231481481</v>
      </c>
      <c r="T3038" s="10">
        <f t="shared" si="286"/>
        <v>41502.499305555553</v>
      </c>
    </row>
    <row r="3039" spans="1:20" ht="58.3" x14ac:dyDescent="0.4">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9">
        <f t="shared" si="282"/>
        <v>2.1320000000000001</v>
      </c>
      <c r="P3039">
        <f t="shared" si="283"/>
        <v>33.3125</v>
      </c>
      <c r="Q3039" t="str">
        <f t="shared" si="284"/>
        <v>theater</v>
      </c>
      <c r="R3039" t="str">
        <f t="shared" si="287"/>
        <v>spaces</v>
      </c>
      <c r="S3039" s="10">
        <f t="shared" si="285"/>
        <v>40378.893206018518</v>
      </c>
      <c r="T3039" s="10">
        <f t="shared" si="286"/>
        <v>40453.207638888889</v>
      </c>
    </row>
    <row r="3040" spans="1:20" ht="43.75" x14ac:dyDescent="0.4">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9">
        <f t="shared" si="282"/>
        <v>1.0049999999999999</v>
      </c>
      <c r="P3040">
        <f t="shared" si="283"/>
        <v>37.222222222222221</v>
      </c>
      <c r="Q3040" t="str">
        <f t="shared" si="284"/>
        <v>theater</v>
      </c>
      <c r="R3040" t="str">
        <f t="shared" si="287"/>
        <v>spaces</v>
      </c>
      <c r="S3040" s="10">
        <f t="shared" si="285"/>
        <v>42373.252280092594</v>
      </c>
      <c r="T3040" s="10">
        <f t="shared" si="286"/>
        <v>42433.252280092594</v>
      </c>
    </row>
    <row r="3041" spans="1:20" ht="43.75" x14ac:dyDescent="0.4">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9">
        <f t="shared" si="282"/>
        <v>1.0871389999999999</v>
      </c>
      <c r="P3041">
        <f t="shared" si="283"/>
        <v>92.130423728813554</v>
      </c>
      <c r="Q3041" t="str">
        <f t="shared" si="284"/>
        <v>theater</v>
      </c>
      <c r="R3041" t="str">
        <f t="shared" si="287"/>
        <v>spaces</v>
      </c>
      <c r="S3041" s="10">
        <f t="shared" si="285"/>
        <v>41610.794421296298</v>
      </c>
      <c r="T3041" s="10">
        <f t="shared" si="286"/>
        <v>41637.332638888889</v>
      </c>
    </row>
    <row r="3042" spans="1:20" ht="43.75" x14ac:dyDescent="0.4">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9">
        <f t="shared" si="282"/>
        <v>1.075</v>
      </c>
      <c r="P3042">
        <f t="shared" si="283"/>
        <v>76.785714285714292</v>
      </c>
      <c r="Q3042" t="str">
        <f t="shared" si="284"/>
        <v>theater</v>
      </c>
      <c r="R3042" t="str">
        <f t="shared" si="287"/>
        <v>spaces</v>
      </c>
      <c r="S3042" s="10">
        <f t="shared" si="285"/>
        <v>42177.791909722218</v>
      </c>
      <c r="T3042" s="10">
        <f t="shared" si="286"/>
        <v>42181.958333333328</v>
      </c>
    </row>
    <row r="3043" spans="1:20" ht="29.15" x14ac:dyDescent="0.4">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9">
        <f t="shared" si="282"/>
        <v>1.1048192771084338</v>
      </c>
      <c r="P3043">
        <f t="shared" si="283"/>
        <v>96.526315789473685</v>
      </c>
      <c r="Q3043" t="str">
        <f t="shared" si="284"/>
        <v>theater</v>
      </c>
      <c r="R3043" t="str">
        <f t="shared" si="287"/>
        <v>spaces</v>
      </c>
      <c r="S3043" s="10">
        <f t="shared" si="285"/>
        <v>42359.868611111116</v>
      </c>
      <c r="T3043" s="10">
        <f t="shared" si="286"/>
        <v>42389.868611111116</v>
      </c>
    </row>
    <row r="3044" spans="1:20" ht="58.3" x14ac:dyDescent="0.4">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9">
        <f t="shared" si="282"/>
        <v>1.28</v>
      </c>
      <c r="P3044">
        <f t="shared" si="283"/>
        <v>51.891891891891895</v>
      </c>
      <c r="Q3044" t="str">
        <f t="shared" si="284"/>
        <v>theater</v>
      </c>
      <c r="R3044" t="str">
        <f t="shared" si="287"/>
        <v>spaces</v>
      </c>
      <c r="S3044" s="10">
        <f t="shared" si="285"/>
        <v>42253.688043981485</v>
      </c>
      <c r="T3044" s="10">
        <f t="shared" si="286"/>
        <v>42283.688043981485</v>
      </c>
    </row>
    <row r="3045" spans="1:20" ht="43.75" x14ac:dyDescent="0.4">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9">
        <f t="shared" si="282"/>
        <v>1.1000666666666667</v>
      </c>
      <c r="P3045">
        <f t="shared" si="283"/>
        <v>128.9140625</v>
      </c>
      <c r="Q3045" t="str">
        <f t="shared" si="284"/>
        <v>theater</v>
      </c>
      <c r="R3045" t="str">
        <f t="shared" si="287"/>
        <v>spaces</v>
      </c>
      <c r="S3045" s="10">
        <f t="shared" si="285"/>
        <v>42083.070590277777</v>
      </c>
      <c r="T3045" s="10">
        <f t="shared" si="286"/>
        <v>42110.118055555555</v>
      </c>
    </row>
    <row r="3046" spans="1:20" ht="43.75" x14ac:dyDescent="0.4">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9">
        <f t="shared" si="282"/>
        <v>1.0934166666666667</v>
      </c>
      <c r="P3046">
        <f t="shared" si="283"/>
        <v>84.108974358974365</v>
      </c>
      <c r="Q3046" t="str">
        <f t="shared" si="284"/>
        <v>theater</v>
      </c>
      <c r="R3046" t="str">
        <f t="shared" si="287"/>
        <v>spaces</v>
      </c>
      <c r="S3046" s="10">
        <f t="shared" si="285"/>
        <v>42387.7268287037</v>
      </c>
      <c r="T3046" s="10">
        <f t="shared" si="286"/>
        <v>42402.7268287037</v>
      </c>
    </row>
    <row r="3047" spans="1:20" ht="58.3" x14ac:dyDescent="0.4">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9">
        <f t="shared" si="282"/>
        <v>1.3270650000000002</v>
      </c>
      <c r="P3047">
        <f t="shared" si="283"/>
        <v>82.941562500000003</v>
      </c>
      <c r="Q3047" t="str">
        <f t="shared" si="284"/>
        <v>theater</v>
      </c>
      <c r="R3047" t="str">
        <f t="shared" si="287"/>
        <v>spaces</v>
      </c>
      <c r="S3047" s="10">
        <f t="shared" si="285"/>
        <v>41843.155729166669</v>
      </c>
      <c r="T3047" s="10">
        <f t="shared" si="286"/>
        <v>41873.155729166669</v>
      </c>
    </row>
    <row r="3048" spans="1:20" ht="58.3" x14ac:dyDescent="0.4">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9">
        <f t="shared" si="282"/>
        <v>1.9084810126582279</v>
      </c>
      <c r="P3048">
        <f t="shared" si="283"/>
        <v>259.94827586206895</v>
      </c>
      <c r="Q3048" t="str">
        <f t="shared" si="284"/>
        <v>theater</v>
      </c>
      <c r="R3048" t="str">
        <f t="shared" si="287"/>
        <v>spaces</v>
      </c>
      <c r="S3048" s="10">
        <f t="shared" si="285"/>
        <v>41862.803078703706</v>
      </c>
      <c r="T3048" s="10">
        <f t="shared" si="286"/>
        <v>41892.202777777777</v>
      </c>
    </row>
    <row r="3049" spans="1:20" ht="43.75" x14ac:dyDescent="0.4">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9">
        <f t="shared" si="282"/>
        <v>1.49</v>
      </c>
      <c r="P3049">
        <f t="shared" si="283"/>
        <v>37.25</v>
      </c>
      <c r="Q3049" t="str">
        <f t="shared" si="284"/>
        <v>theater</v>
      </c>
      <c r="R3049" t="str">
        <f t="shared" si="287"/>
        <v>spaces</v>
      </c>
      <c r="S3049" s="10">
        <f t="shared" si="285"/>
        <v>42443.989050925928</v>
      </c>
      <c r="T3049" s="10">
        <f t="shared" si="286"/>
        <v>42487.552777777775</v>
      </c>
    </row>
    <row r="3050" spans="1:20" ht="43.75" x14ac:dyDescent="0.4">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9">
        <f t="shared" si="282"/>
        <v>1.6639999999999999</v>
      </c>
      <c r="P3050">
        <f t="shared" si="283"/>
        <v>177.02127659574469</v>
      </c>
      <c r="Q3050" t="str">
        <f t="shared" si="284"/>
        <v>theater</v>
      </c>
      <c r="R3050" t="str">
        <f t="shared" si="287"/>
        <v>spaces</v>
      </c>
      <c r="S3050" s="10">
        <f t="shared" si="285"/>
        <v>41975.901180555549</v>
      </c>
      <c r="T3050" s="10">
        <f t="shared" si="286"/>
        <v>42004.890277777777</v>
      </c>
    </row>
    <row r="3051" spans="1:20" ht="58.3" x14ac:dyDescent="0.4">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9">
        <f t="shared" si="282"/>
        <v>1.0666666666666667</v>
      </c>
      <c r="P3051">
        <f t="shared" si="283"/>
        <v>74.074074074074076</v>
      </c>
      <c r="Q3051" t="str">
        <f t="shared" si="284"/>
        <v>theater</v>
      </c>
      <c r="R3051" t="str">
        <f t="shared" si="287"/>
        <v>spaces</v>
      </c>
      <c r="S3051" s="10">
        <f t="shared" si="285"/>
        <v>42139.014525462961</v>
      </c>
      <c r="T3051" s="10">
        <f t="shared" si="286"/>
        <v>42169.014525462961</v>
      </c>
    </row>
    <row r="3052" spans="1:20" ht="29.15" x14ac:dyDescent="0.4">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9">
        <f t="shared" si="282"/>
        <v>1.06</v>
      </c>
      <c r="P3052">
        <f t="shared" si="283"/>
        <v>70.666666666666671</v>
      </c>
      <c r="Q3052" t="str">
        <f t="shared" si="284"/>
        <v>theater</v>
      </c>
      <c r="R3052" t="str">
        <f t="shared" si="287"/>
        <v>spaces</v>
      </c>
      <c r="S3052" s="10">
        <f t="shared" si="285"/>
        <v>42465.16851851852</v>
      </c>
      <c r="T3052" s="10">
        <f t="shared" si="286"/>
        <v>42495.16851851852</v>
      </c>
    </row>
    <row r="3053" spans="1:20" ht="58.3" x14ac:dyDescent="0.4">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9">
        <f t="shared" si="282"/>
        <v>0.23628571428571429</v>
      </c>
      <c r="P3053">
        <f t="shared" si="283"/>
        <v>23.62857142857143</v>
      </c>
      <c r="Q3053" t="str">
        <f t="shared" si="284"/>
        <v>theater</v>
      </c>
      <c r="R3053" t="str">
        <f t="shared" si="287"/>
        <v>spaces</v>
      </c>
      <c r="S3053" s="10">
        <f t="shared" si="285"/>
        <v>42744.416030092587</v>
      </c>
      <c r="T3053" s="10">
        <f t="shared" si="286"/>
        <v>42774.416030092587</v>
      </c>
    </row>
    <row r="3054" spans="1:20" ht="43.75" x14ac:dyDescent="0.4">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9">
        <f t="shared" si="282"/>
        <v>1.5E-3</v>
      </c>
      <c r="P3054">
        <f t="shared" si="283"/>
        <v>37.5</v>
      </c>
      <c r="Q3054" t="str">
        <f t="shared" si="284"/>
        <v>theater</v>
      </c>
      <c r="R3054" t="str">
        <f t="shared" si="287"/>
        <v>spaces</v>
      </c>
      <c r="S3054" s="10">
        <f t="shared" si="285"/>
        <v>42122.670069444444</v>
      </c>
      <c r="T3054" s="10">
        <f t="shared" si="286"/>
        <v>42152.665972222225</v>
      </c>
    </row>
    <row r="3055" spans="1:20" ht="58.3" x14ac:dyDescent="0.4">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9">
        <f t="shared" si="282"/>
        <v>4.0000000000000001E-3</v>
      </c>
      <c r="P3055">
        <f t="shared" si="283"/>
        <v>13.333333333333334</v>
      </c>
      <c r="Q3055" t="str">
        <f t="shared" si="284"/>
        <v>theater</v>
      </c>
      <c r="R3055" t="str">
        <f t="shared" si="287"/>
        <v>spaces</v>
      </c>
      <c r="S3055" s="10">
        <f t="shared" si="285"/>
        <v>41862.761724537035</v>
      </c>
      <c r="T3055" s="10">
        <f t="shared" si="286"/>
        <v>41914.165972222225</v>
      </c>
    </row>
    <row r="3056" spans="1:20" ht="58.3" x14ac:dyDescent="0.4">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9">
        <f t="shared" si="282"/>
        <v>0</v>
      </c>
      <c r="P3056">
        <f t="shared" si="283"/>
        <v>0</v>
      </c>
      <c r="Q3056" t="str">
        <f t="shared" si="284"/>
        <v>theater</v>
      </c>
      <c r="R3056" t="str">
        <f t="shared" si="287"/>
        <v>spaces</v>
      </c>
      <c r="S3056" s="10">
        <f t="shared" si="285"/>
        <v>42027.832800925928</v>
      </c>
      <c r="T3056" s="10">
        <f t="shared" si="286"/>
        <v>42065.044444444444</v>
      </c>
    </row>
    <row r="3057" spans="1:20" ht="43.75" x14ac:dyDescent="0.4">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9">
        <f t="shared" si="282"/>
        <v>5.0000000000000002E-5</v>
      </c>
      <c r="P3057">
        <f t="shared" si="283"/>
        <v>1</v>
      </c>
      <c r="Q3057" t="str">
        <f t="shared" si="284"/>
        <v>theater</v>
      </c>
      <c r="R3057" t="str">
        <f t="shared" si="287"/>
        <v>spaces</v>
      </c>
      <c r="S3057" s="10">
        <f t="shared" si="285"/>
        <v>41953.95821759259</v>
      </c>
      <c r="T3057" s="10">
        <f t="shared" si="286"/>
        <v>42013.95821759259</v>
      </c>
    </row>
    <row r="3058" spans="1:20" ht="43.75" x14ac:dyDescent="0.4">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9">
        <f t="shared" si="282"/>
        <v>0</v>
      </c>
      <c r="P3058">
        <f t="shared" si="283"/>
        <v>0</v>
      </c>
      <c r="Q3058" t="str">
        <f t="shared" si="284"/>
        <v>theater</v>
      </c>
      <c r="R3058" t="str">
        <f t="shared" si="287"/>
        <v>spaces</v>
      </c>
      <c r="S3058" s="10">
        <f t="shared" si="285"/>
        <v>41851.636388888888</v>
      </c>
      <c r="T3058" s="10">
        <f t="shared" si="286"/>
        <v>41911.636388888888</v>
      </c>
    </row>
    <row r="3059" spans="1:20" ht="43.75" x14ac:dyDescent="0.4">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9">
        <f t="shared" si="282"/>
        <v>0</v>
      </c>
      <c r="P3059">
        <f t="shared" si="283"/>
        <v>0</v>
      </c>
      <c r="Q3059" t="str">
        <f t="shared" si="284"/>
        <v>theater</v>
      </c>
      <c r="R3059" t="str">
        <f t="shared" si="287"/>
        <v>spaces</v>
      </c>
      <c r="S3059" s="10">
        <f t="shared" si="285"/>
        <v>42433.650590277779</v>
      </c>
      <c r="T3059" s="10">
        <f t="shared" si="286"/>
        <v>42463.608923611115</v>
      </c>
    </row>
    <row r="3060" spans="1:20" ht="58.3" x14ac:dyDescent="0.4">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9">
        <f t="shared" si="282"/>
        <v>1.6666666666666666E-4</v>
      </c>
      <c r="P3060">
        <f t="shared" si="283"/>
        <v>1</v>
      </c>
      <c r="Q3060" t="str">
        <f t="shared" si="284"/>
        <v>theater</v>
      </c>
      <c r="R3060" t="str">
        <f t="shared" si="287"/>
        <v>spaces</v>
      </c>
      <c r="S3060" s="10">
        <f t="shared" si="285"/>
        <v>42460.374305555553</v>
      </c>
      <c r="T3060" s="10">
        <f t="shared" si="286"/>
        <v>42510.374305555553</v>
      </c>
    </row>
    <row r="3061" spans="1:20" ht="43.75" x14ac:dyDescent="0.4">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9">
        <f t="shared" si="282"/>
        <v>3.0066666666666665E-2</v>
      </c>
      <c r="P3061">
        <f t="shared" si="283"/>
        <v>41</v>
      </c>
      <c r="Q3061" t="str">
        <f t="shared" si="284"/>
        <v>theater</v>
      </c>
      <c r="R3061" t="str">
        <f t="shared" si="287"/>
        <v>spaces</v>
      </c>
      <c r="S3061" s="10">
        <f t="shared" si="285"/>
        <v>41829.935717592591</v>
      </c>
      <c r="T3061" s="10">
        <f t="shared" si="286"/>
        <v>41859.935717592591</v>
      </c>
    </row>
    <row r="3062" spans="1:20" ht="29.15" x14ac:dyDescent="0.4">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9">
        <f t="shared" si="282"/>
        <v>1.5227272727272728E-3</v>
      </c>
      <c r="P3062">
        <f t="shared" si="283"/>
        <v>55.833333333333336</v>
      </c>
      <c r="Q3062" t="str">
        <f t="shared" si="284"/>
        <v>theater</v>
      </c>
      <c r="R3062" t="str">
        <f t="shared" si="287"/>
        <v>spaces</v>
      </c>
      <c r="S3062" s="10">
        <f t="shared" si="285"/>
        <v>42245.274699074071</v>
      </c>
      <c r="T3062" s="10">
        <f t="shared" si="286"/>
        <v>42275.274699074071</v>
      </c>
    </row>
    <row r="3063" spans="1:20" x14ac:dyDescent="0.4">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9">
        <f t="shared" si="282"/>
        <v>0</v>
      </c>
      <c r="P3063">
        <f t="shared" si="283"/>
        <v>0</v>
      </c>
      <c r="Q3063" t="str">
        <f t="shared" si="284"/>
        <v>theater</v>
      </c>
      <c r="R3063" t="str">
        <f t="shared" si="287"/>
        <v>spaces</v>
      </c>
      <c r="S3063" s="10">
        <f t="shared" si="285"/>
        <v>41834.784120370372</v>
      </c>
      <c r="T3063" s="10">
        <f t="shared" si="286"/>
        <v>41864.784120370372</v>
      </c>
    </row>
    <row r="3064" spans="1:20" ht="43.75" x14ac:dyDescent="0.4">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9">
        <f t="shared" si="282"/>
        <v>0.66839999999999999</v>
      </c>
      <c r="P3064">
        <f t="shared" si="283"/>
        <v>99.761194029850742</v>
      </c>
      <c r="Q3064" t="str">
        <f t="shared" si="284"/>
        <v>theater</v>
      </c>
      <c r="R3064" t="str">
        <f t="shared" si="287"/>
        <v>spaces</v>
      </c>
      <c r="S3064" s="10">
        <f t="shared" si="285"/>
        <v>42248.535787037035</v>
      </c>
      <c r="T3064" s="10">
        <f t="shared" si="286"/>
        <v>42277.75</v>
      </c>
    </row>
    <row r="3065" spans="1:20" ht="43.75" x14ac:dyDescent="0.4">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9">
        <f t="shared" si="282"/>
        <v>0.19566666666666666</v>
      </c>
      <c r="P3065">
        <f t="shared" si="283"/>
        <v>25.521739130434781</v>
      </c>
      <c r="Q3065" t="str">
        <f t="shared" si="284"/>
        <v>theater</v>
      </c>
      <c r="R3065" t="str">
        <f t="shared" si="287"/>
        <v>spaces</v>
      </c>
      <c r="S3065" s="10">
        <f t="shared" si="285"/>
        <v>42630.922893518517</v>
      </c>
      <c r="T3065" s="10">
        <f t="shared" si="286"/>
        <v>42665.922893518517</v>
      </c>
    </row>
    <row r="3066" spans="1:20" ht="29.15" x14ac:dyDescent="0.4">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9">
        <f t="shared" si="282"/>
        <v>0.11294666666666667</v>
      </c>
      <c r="P3066">
        <f t="shared" si="283"/>
        <v>117.65277777777777</v>
      </c>
      <c r="Q3066" t="str">
        <f t="shared" si="284"/>
        <v>theater</v>
      </c>
      <c r="R3066" t="str">
        <f t="shared" si="287"/>
        <v>spaces</v>
      </c>
      <c r="S3066" s="10">
        <f t="shared" si="285"/>
        <v>42299.130162037036</v>
      </c>
      <c r="T3066" s="10">
        <f t="shared" si="286"/>
        <v>42330.290972222225</v>
      </c>
    </row>
    <row r="3067" spans="1:20" ht="43.75" x14ac:dyDescent="0.4">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9">
        <f t="shared" si="282"/>
        <v>4.0000000000000002E-4</v>
      </c>
      <c r="P3067">
        <f t="shared" si="283"/>
        <v>5</v>
      </c>
      <c r="Q3067" t="str">
        <f t="shared" si="284"/>
        <v>theater</v>
      </c>
      <c r="R3067" t="str">
        <f t="shared" si="287"/>
        <v>spaces</v>
      </c>
      <c r="S3067" s="10">
        <f t="shared" si="285"/>
        <v>41825.055231481485</v>
      </c>
      <c r="T3067" s="10">
        <f t="shared" si="286"/>
        <v>41850.055231481485</v>
      </c>
    </row>
    <row r="3068" spans="1:20" ht="43.75" x14ac:dyDescent="0.4">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9">
        <f t="shared" si="282"/>
        <v>0.11985714285714286</v>
      </c>
      <c r="P3068">
        <f t="shared" si="283"/>
        <v>2796.6666666666665</v>
      </c>
      <c r="Q3068" t="str">
        <f t="shared" si="284"/>
        <v>theater</v>
      </c>
      <c r="R3068" t="str">
        <f t="shared" si="287"/>
        <v>spaces</v>
      </c>
      <c r="S3068" s="10">
        <f t="shared" si="285"/>
        <v>42531.228437500002</v>
      </c>
      <c r="T3068" s="10">
        <f t="shared" si="286"/>
        <v>42561.228437500002</v>
      </c>
    </row>
    <row r="3069" spans="1:20" ht="43.75" x14ac:dyDescent="0.4">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9">
        <f t="shared" si="282"/>
        <v>2.5000000000000001E-2</v>
      </c>
      <c r="P3069">
        <f t="shared" si="283"/>
        <v>200</v>
      </c>
      <c r="Q3069" t="str">
        <f t="shared" si="284"/>
        <v>theater</v>
      </c>
      <c r="R3069" t="str">
        <f t="shared" si="287"/>
        <v>spaces</v>
      </c>
      <c r="S3069" s="10">
        <f t="shared" si="285"/>
        <v>42226.938414351855</v>
      </c>
      <c r="T3069" s="10">
        <f t="shared" si="286"/>
        <v>42256.938414351855</v>
      </c>
    </row>
    <row r="3070" spans="1:20" ht="43.75" x14ac:dyDescent="0.4">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9">
        <f t="shared" si="282"/>
        <v>6.9999999999999999E-4</v>
      </c>
      <c r="P3070">
        <f t="shared" si="283"/>
        <v>87.5</v>
      </c>
      <c r="Q3070" t="str">
        <f t="shared" si="284"/>
        <v>theater</v>
      </c>
      <c r="R3070" t="str">
        <f t="shared" si="287"/>
        <v>spaces</v>
      </c>
      <c r="S3070" s="10">
        <f t="shared" si="285"/>
        <v>42263.691574074073</v>
      </c>
      <c r="T3070" s="10">
        <f t="shared" si="286"/>
        <v>42293.691574074073</v>
      </c>
    </row>
    <row r="3071" spans="1:20" ht="43.75" x14ac:dyDescent="0.4">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9">
        <f t="shared" si="282"/>
        <v>0.14099999999999999</v>
      </c>
      <c r="P3071">
        <f t="shared" si="283"/>
        <v>20.142857142857142</v>
      </c>
      <c r="Q3071" t="str">
        <f t="shared" si="284"/>
        <v>theater</v>
      </c>
      <c r="R3071" t="str">
        <f t="shared" si="287"/>
        <v>spaces</v>
      </c>
      <c r="S3071" s="10">
        <f t="shared" si="285"/>
        <v>41957.833726851852</v>
      </c>
      <c r="T3071" s="10">
        <f t="shared" si="286"/>
        <v>41987.833726851852</v>
      </c>
    </row>
    <row r="3072" spans="1:20" ht="43.75" x14ac:dyDescent="0.4">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9">
        <f t="shared" si="282"/>
        <v>3.3399999999999999E-2</v>
      </c>
      <c r="P3072">
        <f t="shared" si="283"/>
        <v>20.875</v>
      </c>
      <c r="Q3072" t="str">
        <f t="shared" si="284"/>
        <v>theater</v>
      </c>
      <c r="R3072" t="str">
        <f t="shared" si="287"/>
        <v>spaces</v>
      </c>
      <c r="S3072" s="10">
        <f t="shared" si="285"/>
        <v>42690.733437499999</v>
      </c>
      <c r="T3072" s="10">
        <f t="shared" si="286"/>
        <v>42711.733437499999</v>
      </c>
    </row>
    <row r="3073" spans="1:20" ht="43.75" x14ac:dyDescent="0.4">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9">
        <f t="shared" si="282"/>
        <v>0.59775</v>
      </c>
      <c r="P3073">
        <f t="shared" si="283"/>
        <v>61.307692307692307</v>
      </c>
      <c r="Q3073" t="str">
        <f t="shared" si="284"/>
        <v>theater</v>
      </c>
      <c r="R3073" t="str">
        <f t="shared" si="287"/>
        <v>spaces</v>
      </c>
      <c r="S3073" s="10">
        <f t="shared" si="285"/>
        <v>42097.732418981483</v>
      </c>
      <c r="T3073" s="10">
        <f t="shared" si="286"/>
        <v>42115.249305555553</v>
      </c>
    </row>
    <row r="3074" spans="1:20" ht="58.3" x14ac:dyDescent="0.4">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9">
        <f t="shared" ref="O3074:O3137" si="288">E3074/D3074</f>
        <v>1.6666666666666666E-4</v>
      </c>
      <c r="P3074">
        <f t="shared" ref="P3074:P3137" si="289">IFERROR(E3074/L3074,0)</f>
        <v>1</v>
      </c>
      <c r="Q3074" t="str">
        <f t="shared" ref="Q3074:Q3137" si="290">LEFT(N3074, FIND("/",N3074) - 1)</f>
        <v>theater</v>
      </c>
      <c r="R3074" t="str">
        <f t="shared" si="287"/>
        <v>spaces</v>
      </c>
      <c r="S3074" s="10">
        <f t="shared" ref="S3074:S3137" si="291">(((J3074/60)/60)/24) + DATE(1970,1,1)</f>
        <v>42658.690532407403</v>
      </c>
      <c r="T3074" s="10">
        <f t="shared" ref="T3074:T3137" si="292">(((I3074/60)/60)/24) + DATE(1970,1,1)</f>
        <v>42673.073611111111</v>
      </c>
    </row>
    <row r="3075" spans="1:20" ht="43.75" x14ac:dyDescent="0.4">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9">
        <f t="shared" si="288"/>
        <v>2.3035714285714285E-4</v>
      </c>
      <c r="P3075">
        <f t="shared" si="289"/>
        <v>92.142857142857139</v>
      </c>
      <c r="Q3075" t="str">
        <f t="shared" si="290"/>
        <v>theater</v>
      </c>
      <c r="R3075" t="str">
        <f t="shared" ref="R3075:R3138" si="293">RIGHT(N3075, LEN(N3075) - FIND("/",N3075))</f>
        <v>spaces</v>
      </c>
      <c r="S3075" s="10">
        <f t="shared" si="291"/>
        <v>42111.684027777781</v>
      </c>
      <c r="T3075" s="10">
        <f t="shared" si="292"/>
        <v>42169.804861111115</v>
      </c>
    </row>
    <row r="3076" spans="1:20" ht="58.3" x14ac:dyDescent="0.4">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9">
        <f t="shared" si="288"/>
        <v>8.8000000000000003E-4</v>
      </c>
      <c r="P3076">
        <f t="shared" si="289"/>
        <v>7.333333333333333</v>
      </c>
      <c r="Q3076" t="str">
        <f t="shared" si="290"/>
        <v>theater</v>
      </c>
      <c r="R3076" t="str">
        <f t="shared" si="293"/>
        <v>spaces</v>
      </c>
      <c r="S3076" s="10">
        <f t="shared" si="291"/>
        <v>42409.571284722217</v>
      </c>
      <c r="T3076" s="10">
        <f t="shared" si="292"/>
        <v>42439.571284722217</v>
      </c>
    </row>
    <row r="3077" spans="1:20" ht="43.75" x14ac:dyDescent="0.4">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9">
        <f t="shared" si="288"/>
        <v>8.6400000000000005E-2</v>
      </c>
      <c r="P3077">
        <f t="shared" si="289"/>
        <v>64.8</v>
      </c>
      <c r="Q3077" t="str">
        <f t="shared" si="290"/>
        <v>theater</v>
      </c>
      <c r="R3077" t="str">
        <f t="shared" si="293"/>
        <v>spaces</v>
      </c>
      <c r="S3077" s="10">
        <f t="shared" si="291"/>
        <v>42551.102314814809</v>
      </c>
      <c r="T3077" s="10">
        <f t="shared" si="292"/>
        <v>42601.102314814809</v>
      </c>
    </row>
    <row r="3078" spans="1:20" ht="29.15" x14ac:dyDescent="0.4">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9">
        <f t="shared" si="288"/>
        <v>0.15060000000000001</v>
      </c>
      <c r="P3078">
        <f t="shared" si="289"/>
        <v>30.12</v>
      </c>
      <c r="Q3078" t="str">
        <f t="shared" si="290"/>
        <v>theater</v>
      </c>
      <c r="R3078" t="str">
        <f t="shared" si="293"/>
        <v>spaces</v>
      </c>
      <c r="S3078" s="10">
        <f t="shared" si="291"/>
        <v>42226.651886574073</v>
      </c>
      <c r="T3078" s="10">
        <f t="shared" si="292"/>
        <v>42286.651886574073</v>
      </c>
    </row>
    <row r="3079" spans="1:20" ht="43.75" x14ac:dyDescent="0.4">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9">
        <f t="shared" si="288"/>
        <v>4.7727272727272731E-3</v>
      </c>
      <c r="P3079">
        <f t="shared" si="289"/>
        <v>52.5</v>
      </c>
      <c r="Q3079" t="str">
        <f t="shared" si="290"/>
        <v>theater</v>
      </c>
      <c r="R3079" t="str">
        <f t="shared" si="293"/>
        <v>spaces</v>
      </c>
      <c r="S3079" s="10">
        <f t="shared" si="291"/>
        <v>42766.956921296296</v>
      </c>
      <c r="T3079" s="10">
        <f t="shared" si="292"/>
        <v>42796.956921296296</v>
      </c>
    </row>
    <row r="3080" spans="1:20" ht="43.75" x14ac:dyDescent="0.4">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9">
        <f t="shared" si="288"/>
        <v>1.1833333333333333E-3</v>
      </c>
      <c r="P3080">
        <f t="shared" si="289"/>
        <v>23.666666666666668</v>
      </c>
      <c r="Q3080" t="str">
        <f t="shared" si="290"/>
        <v>theater</v>
      </c>
      <c r="R3080" t="str">
        <f t="shared" si="293"/>
        <v>spaces</v>
      </c>
      <c r="S3080" s="10">
        <f t="shared" si="291"/>
        <v>42031.138831018514</v>
      </c>
      <c r="T3080" s="10">
        <f t="shared" si="292"/>
        <v>42061.138831018514</v>
      </c>
    </row>
    <row r="3081" spans="1:20" ht="43.75" x14ac:dyDescent="0.4">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9">
        <f t="shared" si="288"/>
        <v>8.4173998587352451E-3</v>
      </c>
      <c r="P3081">
        <f t="shared" si="289"/>
        <v>415.77777777777777</v>
      </c>
      <c r="Q3081" t="str">
        <f t="shared" si="290"/>
        <v>theater</v>
      </c>
      <c r="R3081" t="str">
        <f t="shared" si="293"/>
        <v>spaces</v>
      </c>
      <c r="S3081" s="10">
        <f t="shared" si="291"/>
        <v>42055.713368055556</v>
      </c>
      <c r="T3081" s="10">
        <f t="shared" si="292"/>
        <v>42085.671701388885</v>
      </c>
    </row>
    <row r="3082" spans="1:20" ht="43.75" x14ac:dyDescent="0.4">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9">
        <f t="shared" si="288"/>
        <v>1.8799999999999999E-4</v>
      </c>
      <c r="P3082">
        <f t="shared" si="289"/>
        <v>53.714285714285715</v>
      </c>
      <c r="Q3082" t="str">
        <f t="shared" si="290"/>
        <v>theater</v>
      </c>
      <c r="R3082" t="str">
        <f t="shared" si="293"/>
        <v>spaces</v>
      </c>
      <c r="S3082" s="10">
        <f t="shared" si="291"/>
        <v>41940.028287037036</v>
      </c>
      <c r="T3082" s="10">
        <f t="shared" si="292"/>
        <v>42000.0699537037</v>
      </c>
    </row>
    <row r="3083" spans="1:20" ht="43.75" x14ac:dyDescent="0.4">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9">
        <f t="shared" si="288"/>
        <v>2.1029999999999998E-3</v>
      </c>
      <c r="P3083">
        <f t="shared" si="289"/>
        <v>420.6</v>
      </c>
      <c r="Q3083" t="str">
        <f t="shared" si="290"/>
        <v>theater</v>
      </c>
      <c r="R3083" t="str">
        <f t="shared" si="293"/>
        <v>spaces</v>
      </c>
      <c r="S3083" s="10">
        <f t="shared" si="291"/>
        <v>42237.181608796294</v>
      </c>
      <c r="T3083" s="10">
        <f t="shared" si="292"/>
        <v>42267.181608796294</v>
      </c>
    </row>
    <row r="3084" spans="1:20" ht="43.75" x14ac:dyDescent="0.4">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9">
        <f t="shared" si="288"/>
        <v>0</v>
      </c>
      <c r="P3084">
        <f t="shared" si="289"/>
        <v>0</v>
      </c>
      <c r="Q3084" t="str">
        <f t="shared" si="290"/>
        <v>theater</v>
      </c>
      <c r="R3084" t="str">
        <f t="shared" si="293"/>
        <v>spaces</v>
      </c>
      <c r="S3084" s="10">
        <f t="shared" si="291"/>
        <v>42293.922986111109</v>
      </c>
      <c r="T3084" s="10">
        <f t="shared" si="292"/>
        <v>42323.96465277778</v>
      </c>
    </row>
    <row r="3085" spans="1:20" ht="58.3" x14ac:dyDescent="0.4">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9">
        <f t="shared" si="288"/>
        <v>2.8E-3</v>
      </c>
      <c r="P3085">
        <f t="shared" si="289"/>
        <v>18.666666666666668</v>
      </c>
      <c r="Q3085" t="str">
        <f t="shared" si="290"/>
        <v>theater</v>
      </c>
      <c r="R3085" t="str">
        <f t="shared" si="293"/>
        <v>spaces</v>
      </c>
      <c r="S3085" s="10">
        <f t="shared" si="291"/>
        <v>41853.563402777778</v>
      </c>
      <c r="T3085" s="10">
        <f t="shared" si="292"/>
        <v>41883.208333333336</v>
      </c>
    </row>
    <row r="3086" spans="1:20" ht="58.3" x14ac:dyDescent="0.4">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9">
        <f t="shared" si="288"/>
        <v>0.11579206701157921</v>
      </c>
      <c r="P3086">
        <f t="shared" si="289"/>
        <v>78.333333333333329</v>
      </c>
      <c r="Q3086" t="str">
        <f t="shared" si="290"/>
        <v>theater</v>
      </c>
      <c r="R3086" t="str">
        <f t="shared" si="293"/>
        <v>spaces</v>
      </c>
      <c r="S3086" s="10">
        <f t="shared" si="291"/>
        <v>42100.723738425921</v>
      </c>
      <c r="T3086" s="10">
        <f t="shared" si="292"/>
        <v>42129.783333333333</v>
      </c>
    </row>
    <row r="3087" spans="1:20" ht="43.75" x14ac:dyDescent="0.4">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9">
        <f t="shared" si="288"/>
        <v>2.4400000000000002E-2</v>
      </c>
      <c r="P3087">
        <f t="shared" si="289"/>
        <v>67.777777777777771</v>
      </c>
      <c r="Q3087" t="str">
        <f t="shared" si="290"/>
        <v>theater</v>
      </c>
      <c r="R3087" t="str">
        <f t="shared" si="293"/>
        <v>spaces</v>
      </c>
      <c r="S3087" s="10">
        <f t="shared" si="291"/>
        <v>42246.883784722217</v>
      </c>
      <c r="T3087" s="10">
        <f t="shared" si="292"/>
        <v>42276.883784722217</v>
      </c>
    </row>
    <row r="3088" spans="1:20" ht="58.3" x14ac:dyDescent="0.4">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9">
        <f t="shared" si="288"/>
        <v>2.5000000000000001E-3</v>
      </c>
      <c r="P3088">
        <f t="shared" si="289"/>
        <v>16.666666666666668</v>
      </c>
      <c r="Q3088" t="str">
        <f t="shared" si="290"/>
        <v>theater</v>
      </c>
      <c r="R3088" t="str">
        <f t="shared" si="293"/>
        <v>spaces</v>
      </c>
      <c r="S3088" s="10">
        <f t="shared" si="291"/>
        <v>42173.67082175926</v>
      </c>
      <c r="T3088" s="10">
        <f t="shared" si="292"/>
        <v>42233.67082175926</v>
      </c>
    </row>
    <row r="3089" spans="1:20" ht="43.75" x14ac:dyDescent="0.4">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9">
        <f t="shared" si="288"/>
        <v>6.2500000000000003E-3</v>
      </c>
      <c r="P3089">
        <f t="shared" si="289"/>
        <v>62.5</v>
      </c>
      <c r="Q3089" t="str">
        <f t="shared" si="290"/>
        <v>theater</v>
      </c>
      <c r="R3089" t="str">
        <f t="shared" si="293"/>
        <v>spaces</v>
      </c>
      <c r="S3089" s="10">
        <f t="shared" si="291"/>
        <v>42665.150347222225</v>
      </c>
      <c r="T3089" s="10">
        <f t="shared" si="292"/>
        <v>42725.192013888889</v>
      </c>
    </row>
    <row r="3090" spans="1:20" ht="43.75" x14ac:dyDescent="0.4">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9">
        <f t="shared" si="288"/>
        <v>1.9384615384615384E-3</v>
      </c>
      <c r="P3090">
        <f t="shared" si="289"/>
        <v>42</v>
      </c>
      <c r="Q3090" t="str">
        <f t="shared" si="290"/>
        <v>theater</v>
      </c>
      <c r="R3090" t="str">
        <f t="shared" si="293"/>
        <v>spaces</v>
      </c>
      <c r="S3090" s="10">
        <f t="shared" si="291"/>
        <v>41981.57230324074</v>
      </c>
      <c r="T3090" s="10">
        <f t="shared" si="292"/>
        <v>42012.570138888885</v>
      </c>
    </row>
    <row r="3091" spans="1:20" ht="43.75" x14ac:dyDescent="0.4">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9">
        <f t="shared" si="288"/>
        <v>0.23416000000000001</v>
      </c>
      <c r="P3091">
        <f t="shared" si="289"/>
        <v>130.0888888888889</v>
      </c>
      <c r="Q3091" t="str">
        <f t="shared" si="290"/>
        <v>theater</v>
      </c>
      <c r="R3091" t="str">
        <f t="shared" si="293"/>
        <v>spaces</v>
      </c>
      <c r="S3091" s="10">
        <f t="shared" si="291"/>
        <v>42528.542627314819</v>
      </c>
      <c r="T3091" s="10">
        <f t="shared" si="292"/>
        <v>42560.082638888889</v>
      </c>
    </row>
    <row r="3092" spans="1:20" ht="43.75" x14ac:dyDescent="0.4">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9">
        <f t="shared" si="288"/>
        <v>5.080888888888889E-2</v>
      </c>
      <c r="P3092">
        <f t="shared" si="289"/>
        <v>1270.2222222222222</v>
      </c>
      <c r="Q3092" t="str">
        <f t="shared" si="290"/>
        <v>theater</v>
      </c>
      <c r="R3092" t="str">
        <f t="shared" si="293"/>
        <v>spaces</v>
      </c>
      <c r="S3092" s="10">
        <f t="shared" si="291"/>
        <v>42065.818807870368</v>
      </c>
      <c r="T3092" s="10">
        <f t="shared" si="292"/>
        <v>42125.777141203704</v>
      </c>
    </row>
    <row r="3093" spans="1:20" ht="58.3" x14ac:dyDescent="0.4">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9">
        <f t="shared" si="288"/>
        <v>0.15920000000000001</v>
      </c>
      <c r="P3093">
        <f t="shared" si="289"/>
        <v>88.444444444444443</v>
      </c>
      <c r="Q3093" t="str">
        <f t="shared" si="290"/>
        <v>theater</v>
      </c>
      <c r="R3093" t="str">
        <f t="shared" si="293"/>
        <v>spaces</v>
      </c>
      <c r="S3093" s="10">
        <f t="shared" si="291"/>
        <v>42566.948414351849</v>
      </c>
      <c r="T3093" s="10">
        <f t="shared" si="292"/>
        <v>42596.948414351849</v>
      </c>
    </row>
    <row r="3094" spans="1:20" ht="43.75" x14ac:dyDescent="0.4">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9">
        <f t="shared" si="288"/>
        <v>1.1831900000000001E-2</v>
      </c>
      <c r="P3094">
        <f t="shared" si="289"/>
        <v>56.342380952380957</v>
      </c>
      <c r="Q3094" t="str">
        <f t="shared" si="290"/>
        <v>theater</v>
      </c>
      <c r="R3094" t="str">
        <f t="shared" si="293"/>
        <v>spaces</v>
      </c>
      <c r="S3094" s="10">
        <f t="shared" si="291"/>
        <v>42255.619351851856</v>
      </c>
      <c r="T3094" s="10">
        <f t="shared" si="292"/>
        <v>42292.916666666672</v>
      </c>
    </row>
    <row r="3095" spans="1:20" ht="58.3" x14ac:dyDescent="0.4">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9">
        <f t="shared" si="288"/>
        <v>0.22750000000000001</v>
      </c>
      <c r="P3095">
        <f t="shared" si="289"/>
        <v>53.529411764705884</v>
      </c>
      <c r="Q3095" t="str">
        <f t="shared" si="290"/>
        <v>theater</v>
      </c>
      <c r="R3095" t="str">
        <f t="shared" si="293"/>
        <v>spaces</v>
      </c>
      <c r="S3095" s="10">
        <f t="shared" si="291"/>
        <v>41760.909039351849</v>
      </c>
      <c r="T3095" s="10">
        <f t="shared" si="292"/>
        <v>41791.165972222225</v>
      </c>
    </row>
    <row r="3096" spans="1:20" ht="43.75" x14ac:dyDescent="0.4">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9">
        <f t="shared" si="288"/>
        <v>2.5000000000000001E-4</v>
      </c>
      <c r="P3096">
        <f t="shared" si="289"/>
        <v>25</v>
      </c>
      <c r="Q3096" t="str">
        <f t="shared" si="290"/>
        <v>theater</v>
      </c>
      <c r="R3096" t="str">
        <f t="shared" si="293"/>
        <v>spaces</v>
      </c>
      <c r="S3096" s="10">
        <f t="shared" si="291"/>
        <v>42207.795787037037</v>
      </c>
      <c r="T3096" s="10">
        <f t="shared" si="292"/>
        <v>42267.795787037037</v>
      </c>
    </row>
    <row r="3097" spans="1:20" ht="43.75" x14ac:dyDescent="0.4">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9">
        <f t="shared" si="288"/>
        <v>3.351206434316354E-3</v>
      </c>
      <c r="P3097">
        <f t="shared" si="289"/>
        <v>50</v>
      </c>
      <c r="Q3097" t="str">
        <f t="shared" si="290"/>
        <v>theater</v>
      </c>
      <c r="R3097" t="str">
        <f t="shared" si="293"/>
        <v>spaces</v>
      </c>
      <c r="S3097" s="10">
        <f t="shared" si="291"/>
        <v>42523.025231481486</v>
      </c>
      <c r="T3097" s="10">
        <f t="shared" si="292"/>
        <v>42583.025231481486</v>
      </c>
    </row>
    <row r="3098" spans="1:20" ht="43.75" x14ac:dyDescent="0.4">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9">
        <f t="shared" si="288"/>
        <v>3.9750000000000001E-2</v>
      </c>
      <c r="P3098">
        <f t="shared" si="289"/>
        <v>56.785714285714285</v>
      </c>
      <c r="Q3098" t="str">
        <f t="shared" si="290"/>
        <v>theater</v>
      </c>
      <c r="R3098" t="str">
        <f t="shared" si="293"/>
        <v>spaces</v>
      </c>
      <c r="S3098" s="10">
        <f t="shared" si="291"/>
        <v>42114.825532407413</v>
      </c>
      <c r="T3098" s="10">
        <f t="shared" si="292"/>
        <v>42144.825532407413</v>
      </c>
    </row>
    <row r="3099" spans="1:20" ht="43.75" x14ac:dyDescent="0.4">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9">
        <f t="shared" si="288"/>
        <v>0.17150000000000001</v>
      </c>
      <c r="P3099">
        <f t="shared" si="289"/>
        <v>40.833333333333336</v>
      </c>
      <c r="Q3099" t="str">
        <f t="shared" si="290"/>
        <v>theater</v>
      </c>
      <c r="R3099" t="str">
        <f t="shared" si="293"/>
        <v>spaces</v>
      </c>
      <c r="S3099" s="10">
        <f t="shared" si="291"/>
        <v>42629.503483796296</v>
      </c>
      <c r="T3099" s="10">
        <f t="shared" si="292"/>
        <v>42650.583333333328</v>
      </c>
    </row>
    <row r="3100" spans="1:20" ht="58.3" x14ac:dyDescent="0.4">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9">
        <f t="shared" si="288"/>
        <v>3.608004104669061E-2</v>
      </c>
      <c r="P3100">
        <f t="shared" si="289"/>
        <v>65.111111111111114</v>
      </c>
      <c r="Q3100" t="str">
        <f t="shared" si="290"/>
        <v>theater</v>
      </c>
      <c r="R3100" t="str">
        <f t="shared" si="293"/>
        <v>spaces</v>
      </c>
      <c r="S3100" s="10">
        <f t="shared" si="291"/>
        <v>42359.792233796295</v>
      </c>
      <c r="T3100" s="10">
        <f t="shared" si="292"/>
        <v>42408.01180555555</v>
      </c>
    </row>
    <row r="3101" spans="1:20" ht="43.75" x14ac:dyDescent="0.4">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9">
        <f t="shared" si="288"/>
        <v>0.13900000000000001</v>
      </c>
      <c r="P3101">
        <f t="shared" si="289"/>
        <v>55.6</v>
      </c>
      <c r="Q3101" t="str">
        <f t="shared" si="290"/>
        <v>theater</v>
      </c>
      <c r="R3101" t="str">
        <f t="shared" si="293"/>
        <v>spaces</v>
      </c>
      <c r="S3101" s="10">
        <f t="shared" si="291"/>
        <v>42382.189710648148</v>
      </c>
      <c r="T3101" s="10">
        <f t="shared" si="292"/>
        <v>42412.189710648148</v>
      </c>
    </row>
    <row r="3102" spans="1:20" ht="43.75" x14ac:dyDescent="0.4">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9">
        <f t="shared" si="288"/>
        <v>0.15225</v>
      </c>
      <c r="P3102">
        <f t="shared" si="289"/>
        <v>140.53846153846155</v>
      </c>
      <c r="Q3102" t="str">
        <f t="shared" si="290"/>
        <v>theater</v>
      </c>
      <c r="R3102" t="str">
        <f t="shared" si="293"/>
        <v>spaces</v>
      </c>
      <c r="S3102" s="10">
        <f t="shared" si="291"/>
        <v>41902.622395833336</v>
      </c>
      <c r="T3102" s="10">
        <f t="shared" si="292"/>
        <v>41932.622395833336</v>
      </c>
    </row>
    <row r="3103" spans="1:20" ht="58.3" x14ac:dyDescent="0.4">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9">
        <f t="shared" si="288"/>
        <v>0.12</v>
      </c>
      <c r="P3103">
        <f t="shared" si="289"/>
        <v>25</v>
      </c>
      <c r="Q3103" t="str">
        <f t="shared" si="290"/>
        <v>theater</v>
      </c>
      <c r="R3103" t="str">
        <f t="shared" si="293"/>
        <v>spaces</v>
      </c>
      <c r="S3103" s="10">
        <f t="shared" si="291"/>
        <v>42171.383530092593</v>
      </c>
      <c r="T3103" s="10">
        <f t="shared" si="292"/>
        <v>42201.330555555556</v>
      </c>
    </row>
    <row r="3104" spans="1:20" ht="58.3" x14ac:dyDescent="0.4">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9">
        <f t="shared" si="288"/>
        <v>0.391125</v>
      </c>
      <c r="P3104">
        <f t="shared" si="289"/>
        <v>69.533333333333331</v>
      </c>
      <c r="Q3104" t="str">
        <f t="shared" si="290"/>
        <v>theater</v>
      </c>
      <c r="R3104" t="str">
        <f t="shared" si="293"/>
        <v>spaces</v>
      </c>
      <c r="S3104" s="10">
        <f t="shared" si="291"/>
        <v>42555.340486111112</v>
      </c>
      <c r="T3104" s="10">
        <f t="shared" si="292"/>
        <v>42605.340486111112</v>
      </c>
    </row>
    <row r="3105" spans="1:20" ht="29.15" x14ac:dyDescent="0.4">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9">
        <f t="shared" si="288"/>
        <v>2.6829268292682929E-3</v>
      </c>
      <c r="P3105">
        <f t="shared" si="289"/>
        <v>5.5</v>
      </c>
      <c r="Q3105" t="str">
        <f t="shared" si="290"/>
        <v>theater</v>
      </c>
      <c r="R3105" t="str">
        <f t="shared" si="293"/>
        <v>spaces</v>
      </c>
      <c r="S3105" s="10">
        <f t="shared" si="291"/>
        <v>42107.156319444446</v>
      </c>
      <c r="T3105" s="10">
        <f t="shared" si="292"/>
        <v>42167.156319444446</v>
      </c>
    </row>
    <row r="3106" spans="1:20" ht="43.75" x14ac:dyDescent="0.4">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9">
        <f t="shared" si="288"/>
        <v>0.29625000000000001</v>
      </c>
      <c r="P3106">
        <f t="shared" si="289"/>
        <v>237</v>
      </c>
      <c r="Q3106" t="str">
        <f t="shared" si="290"/>
        <v>theater</v>
      </c>
      <c r="R3106" t="str">
        <f t="shared" si="293"/>
        <v>spaces</v>
      </c>
      <c r="S3106" s="10">
        <f t="shared" si="291"/>
        <v>42006.908692129626</v>
      </c>
      <c r="T3106" s="10">
        <f t="shared" si="292"/>
        <v>42038.083333333328</v>
      </c>
    </row>
    <row r="3107" spans="1:20" ht="43.75" x14ac:dyDescent="0.4">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9">
        <f t="shared" si="288"/>
        <v>0.4236099230111206</v>
      </c>
      <c r="P3107">
        <f t="shared" si="289"/>
        <v>79.870967741935488</v>
      </c>
      <c r="Q3107" t="str">
        <f t="shared" si="290"/>
        <v>theater</v>
      </c>
      <c r="R3107" t="str">
        <f t="shared" si="293"/>
        <v>spaces</v>
      </c>
      <c r="S3107" s="10">
        <f t="shared" si="291"/>
        <v>41876.718935185185</v>
      </c>
      <c r="T3107" s="10">
        <f t="shared" si="292"/>
        <v>41931.208333333336</v>
      </c>
    </row>
    <row r="3108" spans="1:20" ht="58.3" x14ac:dyDescent="0.4">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9">
        <f t="shared" si="288"/>
        <v>4.1000000000000002E-2</v>
      </c>
      <c r="P3108">
        <f t="shared" si="289"/>
        <v>10.25</v>
      </c>
      <c r="Q3108" t="str">
        <f t="shared" si="290"/>
        <v>theater</v>
      </c>
      <c r="R3108" t="str">
        <f t="shared" si="293"/>
        <v>spaces</v>
      </c>
      <c r="S3108" s="10">
        <f t="shared" si="291"/>
        <v>42241.429120370376</v>
      </c>
      <c r="T3108" s="10">
        <f t="shared" si="292"/>
        <v>42263.916666666672</v>
      </c>
    </row>
    <row r="3109" spans="1:20" ht="43.75" x14ac:dyDescent="0.4">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9">
        <f t="shared" si="288"/>
        <v>0.197625</v>
      </c>
      <c r="P3109">
        <f t="shared" si="289"/>
        <v>272.58620689655174</v>
      </c>
      <c r="Q3109" t="str">
        <f t="shared" si="290"/>
        <v>theater</v>
      </c>
      <c r="R3109" t="str">
        <f t="shared" si="293"/>
        <v>spaces</v>
      </c>
      <c r="S3109" s="10">
        <f t="shared" si="291"/>
        <v>42128.814247685179</v>
      </c>
      <c r="T3109" s="10">
        <f t="shared" si="292"/>
        <v>42135.814247685179</v>
      </c>
    </row>
    <row r="3110" spans="1:20" x14ac:dyDescent="0.4">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9">
        <f t="shared" si="288"/>
        <v>5.1999999999999995E-4</v>
      </c>
      <c r="P3110">
        <f t="shared" si="289"/>
        <v>13</v>
      </c>
      <c r="Q3110" t="str">
        <f t="shared" si="290"/>
        <v>theater</v>
      </c>
      <c r="R3110" t="str">
        <f t="shared" si="293"/>
        <v>spaces</v>
      </c>
      <c r="S3110" s="10">
        <f t="shared" si="291"/>
        <v>42062.680486111116</v>
      </c>
      <c r="T3110" s="10">
        <f t="shared" si="292"/>
        <v>42122.638819444444</v>
      </c>
    </row>
    <row r="3111" spans="1:20" ht="43.75" x14ac:dyDescent="0.4">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9">
        <f t="shared" si="288"/>
        <v>0.25030188679245285</v>
      </c>
      <c r="P3111">
        <f t="shared" si="289"/>
        <v>58.184210526315788</v>
      </c>
      <c r="Q3111" t="str">
        <f t="shared" si="290"/>
        <v>theater</v>
      </c>
      <c r="R3111" t="str">
        <f t="shared" si="293"/>
        <v>spaces</v>
      </c>
      <c r="S3111" s="10">
        <f t="shared" si="291"/>
        <v>41844.125115740739</v>
      </c>
      <c r="T3111" s="10">
        <f t="shared" si="292"/>
        <v>41879.125115740739</v>
      </c>
    </row>
    <row r="3112" spans="1:20" ht="43.75" x14ac:dyDescent="0.4">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9">
        <f t="shared" si="288"/>
        <v>4.0000000000000002E-4</v>
      </c>
      <c r="P3112">
        <f t="shared" si="289"/>
        <v>10</v>
      </c>
      <c r="Q3112" t="str">
        <f t="shared" si="290"/>
        <v>theater</v>
      </c>
      <c r="R3112" t="str">
        <f t="shared" si="293"/>
        <v>spaces</v>
      </c>
      <c r="S3112" s="10">
        <f t="shared" si="291"/>
        <v>42745.031469907408</v>
      </c>
      <c r="T3112" s="10">
        <f t="shared" si="292"/>
        <v>42785.031469907408</v>
      </c>
    </row>
    <row r="3113" spans="1:20" ht="43.75" x14ac:dyDescent="0.4">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9">
        <f t="shared" si="288"/>
        <v>0.26640000000000003</v>
      </c>
      <c r="P3113">
        <f t="shared" si="289"/>
        <v>70.10526315789474</v>
      </c>
      <c r="Q3113" t="str">
        <f t="shared" si="290"/>
        <v>theater</v>
      </c>
      <c r="R3113" t="str">
        <f t="shared" si="293"/>
        <v>spaces</v>
      </c>
      <c r="S3113" s="10">
        <f t="shared" si="291"/>
        <v>41885.595138888886</v>
      </c>
      <c r="T3113" s="10">
        <f t="shared" si="292"/>
        <v>41916.595138888886</v>
      </c>
    </row>
    <row r="3114" spans="1:20" ht="43.75" x14ac:dyDescent="0.4">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9">
        <f t="shared" si="288"/>
        <v>4.7363636363636365E-2</v>
      </c>
      <c r="P3114">
        <f t="shared" si="289"/>
        <v>57.888888888888886</v>
      </c>
      <c r="Q3114" t="str">
        <f t="shared" si="290"/>
        <v>theater</v>
      </c>
      <c r="R3114" t="str">
        <f t="shared" si="293"/>
        <v>spaces</v>
      </c>
      <c r="S3114" s="10">
        <f t="shared" si="291"/>
        <v>42615.121921296297</v>
      </c>
      <c r="T3114" s="10">
        <f t="shared" si="292"/>
        <v>42675.121921296297</v>
      </c>
    </row>
    <row r="3115" spans="1:20" ht="43.75" x14ac:dyDescent="0.4">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9">
        <f t="shared" si="288"/>
        <v>4.2435339894712751E-2</v>
      </c>
      <c r="P3115">
        <f t="shared" si="289"/>
        <v>125.27027027027027</v>
      </c>
      <c r="Q3115" t="str">
        <f t="shared" si="290"/>
        <v>theater</v>
      </c>
      <c r="R3115" t="str">
        <f t="shared" si="293"/>
        <v>spaces</v>
      </c>
      <c r="S3115" s="10">
        <f t="shared" si="291"/>
        <v>42081.731273148151</v>
      </c>
      <c r="T3115" s="10">
        <f t="shared" si="292"/>
        <v>42111.731273148151</v>
      </c>
    </row>
    <row r="3116" spans="1:20" ht="43.75" x14ac:dyDescent="0.4">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9">
        <f t="shared" si="288"/>
        <v>0</v>
      </c>
      <c r="P3116">
        <f t="shared" si="289"/>
        <v>0</v>
      </c>
      <c r="Q3116" t="str">
        <f t="shared" si="290"/>
        <v>theater</v>
      </c>
      <c r="R3116" t="str">
        <f t="shared" si="293"/>
        <v>spaces</v>
      </c>
      <c r="S3116" s="10">
        <f t="shared" si="291"/>
        <v>41843.632523148146</v>
      </c>
      <c r="T3116" s="10">
        <f t="shared" si="292"/>
        <v>41903.632523148146</v>
      </c>
    </row>
    <row r="3117" spans="1:20" ht="43.75" x14ac:dyDescent="0.4">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9">
        <f t="shared" si="288"/>
        <v>0.03</v>
      </c>
      <c r="P3117">
        <f t="shared" si="289"/>
        <v>300</v>
      </c>
      <c r="Q3117" t="str">
        <f t="shared" si="290"/>
        <v>theater</v>
      </c>
      <c r="R3117" t="str">
        <f t="shared" si="293"/>
        <v>spaces</v>
      </c>
      <c r="S3117" s="10">
        <f t="shared" si="291"/>
        <v>42496.447071759263</v>
      </c>
      <c r="T3117" s="10">
        <f t="shared" si="292"/>
        <v>42526.447071759263</v>
      </c>
    </row>
    <row r="3118" spans="1:20" ht="43.75" x14ac:dyDescent="0.4">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9">
        <f t="shared" si="288"/>
        <v>0.57333333333333336</v>
      </c>
      <c r="P3118">
        <f t="shared" si="289"/>
        <v>43</v>
      </c>
      <c r="Q3118" t="str">
        <f t="shared" si="290"/>
        <v>theater</v>
      </c>
      <c r="R3118" t="str">
        <f t="shared" si="293"/>
        <v>spaces</v>
      </c>
      <c r="S3118" s="10">
        <f t="shared" si="291"/>
        <v>42081.515335648146</v>
      </c>
      <c r="T3118" s="10">
        <f t="shared" si="292"/>
        <v>42095.515335648146</v>
      </c>
    </row>
    <row r="3119" spans="1:20" ht="43.75" x14ac:dyDescent="0.4">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9">
        <f t="shared" si="288"/>
        <v>1E-3</v>
      </c>
      <c r="P3119">
        <f t="shared" si="289"/>
        <v>1</v>
      </c>
      <c r="Q3119" t="str">
        <f t="shared" si="290"/>
        <v>theater</v>
      </c>
      <c r="R3119" t="str">
        <f t="shared" si="293"/>
        <v>spaces</v>
      </c>
      <c r="S3119" s="10">
        <f t="shared" si="291"/>
        <v>42509.374537037031</v>
      </c>
      <c r="T3119" s="10">
        <f t="shared" si="292"/>
        <v>42517.55</v>
      </c>
    </row>
    <row r="3120" spans="1:20" ht="29.15" x14ac:dyDescent="0.4">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9">
        <f t="shared" si="288"/>
        <v>3.0999999999999999E-3</v>
      </c>
      <c r="P3120">
        <f t="shared" si="289"/>
        <v>775</v>
      </c>
      <c r="Q3120" t="str">
        <f t="shared" si="290"/>
        <v>theater</v>
      </c>
      <c r="R3120" t="str">
        <f t="shared" si="293"/>
        <v>spaces</v>
      </c>
      <c r="S3120" s="10">
        <f t="shared" si="291"/>
        <v>42534.649571759262</v>
      </c>
      <c r="T3120" s="10">
        <f t="shared" si="292"/>
        <v>42553.649571759262</v>
      </c>
    </row>
    <row r="3121" spans="1:20" ht="58.3" x14ac:dyDescent="0.4">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9">
        <f t="shared" si="288"/>
        <v>5.0000000000000001E-4</v>
      </c>
      <c r="P3121">
        <f t="shared" si="289"/>
        <v>5</v>
      </c>
      <c r="Q3121" t="str">
        <f t="shared" si="290"/>
        <v>theater</v>
      </c>
      <c r="R3121" t="str">
        <f t="shared" si="293"/>
        <v>spaces</v>
      </c>
      <c r="S3121" s="10">
        <f t="shared" si="291"/>
        <v>42060.04550925926</v>
      </c>
      <c r="T3121" s="10">
        <f t="shared" si="292"/>
        <v>42090.003842592589</v>
      </c>
    </row>
    <row r="3122" spans="1:20" ht="43.75" x14ac:dyDescent="0.4">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9">
        <f t="shared" si="288"/>
        <v>9.8461538461538464E-5</v>
      </c>
      <c r="P3122">
        <f t="shared" si="289"/>
        <v>12.8</v>
      </c>
      <c r="Q3122" t="str">
        <f t="shared" si="290"/>
        <v>theater</v>
      </c>
      <c r="R3122" t="str">
        <f t="shared" si="293"/>
        <v>spaces</v>
      </c>
      <c r="S3122" s="10">
        <f t="shared" si="291"/>
        <v>42435.942083333335</v>
      </c>
      <c r="T3122" s="10">
        <f t="shared" si="292"/>
        <v>42495.900416666671</v>
      </c>
    </row>
    <row r="3123" spans="1:20" ht="29.15" x14ac:dyDescent="0.4">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9">
        <f t="shared" si="288"/>
        <v>6.6666666666666671E-3</v>
      </c>
      <c r="P3123">
        <f t="shared" si="289"/>
        <v>10</v>
      </c>
      <c r="Q3123" t="str">
        <f t="shared" si="290"/>
        <v>theater</v>
      </c>
      <c r="R3123" t="str">
        <f t="shared" si="293"/>
        <v>spaces</v>
      </c>
      <c r="S3123" s="10">
        <f t="shared" si="291"/>
        <v>41848.679803240739</v>
      </c>
      <c r="T3123" s="10">
        <f t="shared" si="292"/>
        <v>41908.679803240739</v>
      </c>
    </row>
    <row r="3124" spans="1:20" x14ac:dyDescent="0.4">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9">
        <f t="shared" si="288"/>
        <v>0.58291457286432158</v>
      </c>
      <c r="P3124">
        <f t="shared" si="289"/>
        <v>58</v>
      </c>
      <c r="Q3124" t="str">
        <f t="shared" si="290"/>
        <v>theater</v>
      </c>
      <c r="R3124" t="str">
        <f t="shared" si="293"/>
        <v>spaces</v>
      </c>
      <c r="S3124" s="10">
        <f t="shared" si="291"/>
        <v>42678.932083333333</v>
      </c>
      <c r="T3124" s="10">
        <f t="shared" si="292"/>
        <v>42683.973750000005</v>
      </c>
    </row>
    <row r="3125" spans="1:20" ht="43.75" x14ac:dyDescent="0.4">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9">
        <f t="shared" si="288"/>
        <v>0.68153600000000003</v>
      </c>
      <c r="P3125">
        <f t="shared" si="289"/>
        <v>244.80459770114942</v>
      </c>
      <c r="Q3125" t="str">
        <f t="shared" si="290"/>
        <v>theater</v>
      </c>
      <c r="R3125" t="str">
        <f t="shared" si="293"/>
        <v>spaces</v>
      </c>
      <c r="S3125" s="10">
        <f t="shared" si="291"/>
        <v>42530.993032407408</v>
      </c>
      <c r="T3125" s="10">
        <f t="shared" si="292"/>
        <v>42560.993032407408</v>
      </c>
    </row>
    <row r="3126" spans="1:20" ht="43.75" x14ac:dyDescent="0.4">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9">
        <f t="shared" si="288"/>
        <v>3.2499999999999997E-5</v>
      </c>
      <c r="P3126">
        <f t="shared" si="289"/>
        <v>6.5</v>
      </c>
      <c r="Q3126" t="str">
        <f t="shared" si="290"/>
        <v>theater</v>
      </c>
      <c r="R3126" t="str">
        <f t="shared" si="293"/>
        <v>spaces</v>
      </c>
      <c r="S3126" s="10">
        <f t="shared" si="291"/>
        <v>41977.780104166668</v>
      </c>
      <c r="T3126" s="10">
        <f t="shared" si="292"/>
        <v>42037.780104166668</v>
      </c>
    </row>
    <row r="3127" spans="1:20" x14ac:dyDescent="0.4">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9">
        <f t="shared" si="288"/>
        <v>0</v>
      </c>
      <c r="P3127">
        <f t="shared" si="289"/>
        <v>0</v>
      </c>
      <c r="Q3127" t="str">
        <f t="shared" si="290"/>
        <v>theater</v>
      </c>
      <c r="R3127" t="str">
        <f t="shared" si="293"/>
        <v>spaces</v>
      </c>
      <c r="S3127" s="10">
        <f t="shared" si="291"/>
        <v>42346.20685185185</v>
      </c>
      <c r="T3127" s="10">
        <f t="shared" si="292"/>
        <v>42376.20685185185</v>
      </c>
    </row>
    <row r="3128" spans="1:20" ht="72.900000000000006" x14ac:dyDescent="0.4">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9">
        <f t="shared" si="288"/>
        <v>4.1599999999999998E-2</v>
      </c>
      <c r="P3128">
        <f t="shared" si="289"/>
        <v>61.176470588235297</v>
      </c>
      <c r="Q3128" t="str">
        <f t="shared" si="290"/>
        <v>theater</v>
      </c>
      <c r="R3128" t="str">
        <f t="shared" si="293"/>
        <v>spaces</v>
      </c>
      <c r="S3128" s="10">
        <f t="shared" si="291"/>
        <v>42427.01807870371</v>
      </c>
      <c r="T3128" s="10">
        <f t="shared" si="292"/>
        <v>42456.976412037038</v>
      </c>
    </row>
    <row r="3129" spans="1:20" ht="43.75" x14ac:dyDescent="0.4">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9">
        <f t="shared" si="288"/>
        <v>0</v>
      </c>
      <c r="P3129">
        <f t="shared" si="289"/>
        <v>0</v>
      </c>
      <c r="Q3129" t="str">
        <f t="shared" si="290"/>
        <v>theater</v>
      </c>
      <c r="R3129" t="str">
        <f t="shared" si="293"/>
        <v>spaces</v>
      </c>
      <c r="S3129" s="10">
        <f t="shared" si="291"/>
        <v>42034.856817129628</v>
      </c>
      <c r="T3129" s="10">
        <f t="shared" si="292"/>
        <v>42064.856817129628</v>
      </c>
    </row>
    <row r="3130" spans="1:20" ht="43.75" x14ac:dyDescent="0.4">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9">
        <f t="shared" si="288"/>
        <v>1.0860666666666667</v>
      </c>
      <c r="P3130">
        <f t="shared" si="289"/>
        <v>139.23931623931625</v>
      </c>
      <c r="Q3130" t="str">
        <f t="shared" si="290"/>
        <v>theater</v>
      </c>
      <c r="R3130" t="str">
        <f t="shared" si="293"/>
        <v>plays</v>
      </c>
      <c r="S3130" s="10">
        <f t="shared" si="291"/>
        <v>42780.825706018513</v>
      </c>
      <c r="T3130" s="10">
        <f t="shared" si="292"/>
        <v>42810.784039351856</v>
      </c>
    </row>
    <row r="3131" spans="1:20" ht="43.75" x14ac:dyDescent="0.4">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9">
        <f t="shared" si="288"/>
        <v>8.0000000000000002E-3</v>
      </c>
      <c r="P3131">
        <f t="shared" si="289"/>
        <v>10</v>
      </c>
      <c r="Q3131" t="str">
        <f t="shared" si="290"/>
        <v>theater</v>
      </c>
      <c r="R3131" t="str">
        <f t="shared" si="293"/>
        <v>plays</v>
      </c>
      <c r="S3131" s="10">
        <f t="shared" si="291"/>
        <v>42803.842812499999</v>
      </c>
      <c r="T3131" s="10">
        <f t="shared" si="292"/>
        <v>42843.801145833335</v>
      </c>
    </row>
    <row r="3132" spans="1:20" ht="43.75" x14ac:dyDescent="0.4">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9">
        <f t="shared" si="288"/>
        <v>3.7499999999999999E-2</v>
      </c>
      <c r="P3132">
        <f t="shared" si="289"/>
        <v>93.75</v>
      </c>
      <c r="Q3132" t="str">
        <f t="shared" si="290"/>
        <v>theater</v>
      </c>
      <c r="R3132" t="str">
        <f t="shared" si="293"/>
        <v>plays</v>
      </c>
      <c r="S3132" s="10">
        <f t="shared" si="291"/>
        <v>42808.640231481477</v>
      </c>
      <c r="T3132" s="10">
        <f t="shared" si="292"/>
        <v>42839.207638888889</v>
      </c>
    </row>
    <row r="3133" spans="1:20" ht="29.15" x14ac:dyDescent="0.4">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9">
        <f t="shared" si="288"/>
        <v>0.15731707317073171</v>
      </c>
      <c r="P3133">
        <f t="shared" si="289"/>
        <v>53.75</v>
      </c>
      <c r="Q3133" t="str">
        <f t="shared" si="290"/>
        <v>theater</v>
      </c>
      <c r="R3133" t="str">
        <f t="shared" si="293"/>
        <v>plays</v>
      </c>
      <c r="S3133" s="10">
        <f t="shared" si="291"/>
        <v>42803.579224537039</v>
      </c>
      <c r="T3133" s="10">
        <f t="shared" si="292"/>
        <v>42833.537557870368</v>
      </c>
    </row>
    <row r="3134" spans="1:20" ht="29.15" x14ac:dyDescent="0.4">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9">
        <f t="shared" si="288"/>
        <v>3.3333333333333332E-4</v>
      </c>
      <c r="P3134">
        <f t="shared" si="289"/>
        <v>10</v>
      </c>
      <c r="Q3134" t="str">
        <f t="shared" si="290"/>
        <v>theater</v>
      </c>
      <c r="R3134" t="str">
        <f t="shared" si="293"/>
        <v>plays</v>
      </c>
      <c r="S3134" s="10">
        <f t="shared" si="291"/>
        <v>42786.350231481483</v>
      </c>
      <c r="T3134" s="10">
        <f t="shared" si="292"/>
        <v>42846.308564814812</v>
      </c>
    </row>
    <row r="3135" spans="1:20" ht="43.75" x14ac:dyDescent="0.4">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9">
        <f t="shared" si="288"/>
        <v>1.08</v>
      </c>
      <c r="P3135">
        <f t="shared" si="289"/>
        <v>33.75</v>
      </c>
      <c r="Q3135" t="str">
        <f t="shared" si="290"/>
        <v>theater</v>
      </c>
      <c r="R3135" t="str">
        <f t="shared" si="293"/>
        <v>plays</v>
      </c>
      <c r="S3135" s="10">
        <f t="shared" si="291"/>
        <v>42788.565208333333</v>
      </c>
      <c r="T3135" s="10">
        <f t="shared" si="292"/>
        <v>42818.523541666669</v>
      </c>
    </row>
    <row r="3136" spans="1:20" ht="43.75" x14ac:dyDescent="0.4">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9">
        <f t="shared" si="288"/>
        <v>0.22500000000000001</v>
      </c>
      <c r="P3136">
        <f t="shared" si="289"/>
        <v>18.75</v>
      </c>
      <c r="Q3136" t="str">
        <f t="shared" si="290"/>
        <v>theater</v>
      </c>
      <c r="R3136" t="str">
        <f t="shared" si="293"/>
        <v>plays</v>
      </c>
      <c r="S3136" s="10">
        <f t="shared" si="291"/>
        <v>42800.720127314817</v>
      </c>
      <c r="T3136" s="10">
        <f t="shared" si="292"/>
        <v>42821.678460648152</v>
      </c>
    </row>
    <row r="3137" spans="1:20" ht="43.75" x14ac:dyDescent="0.4">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9">
        <f t="shared" si="288"/>
        <v>0.20849420849420849</v>
      </c>
      <c r="P3137">
        <f t="shared" si="289"/>
        <v>23.142857142857142</v>
      </c>
      <c r="Q3137" t="str">
        <f t="shared" si="290"/>
        <v>theater</v>
      </c>
      <c r="R3137" t="str">
        <f t="shared" si="293"/>
        <v>plays</v>
      </c>
      <c r="S3137" s="10">
        <f t="shared" si="291"/>
        <v>42807.151863425926</v>
      </c>
      <c r="T3137" s="10">
        <f t="shared" si="292"/>
        <v>42829.151863425926</v>
      </c>
    </row>
    <row r="3138" spans="1:20" ht="43.75" x14ac:dyDescent="0.4">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9">
        <f t="shared" ref="O3138:O3201" si="294">E3138/D3138</f>
        <v>1.278</v>
      </c>
      <c r="P3138">
        <f t="shared" ref="P3138:P3201" si="295">IFERROR(E3138/L3138,0)</f>
        <v>29.045454545454547</v>
      </c>
      <c r="Q3138" t="str">
        <f t="shared" ref="Q3138:Q3201" si="296">LEFT(N3138, FIND("/",N3138) - 1)</f>
        <v>theater</v>
      </c>
      <c r="R3138" t="str">
        <f t="shared" si="293"/>
        <v>plays</v>
      </c>
      <c r="S3138" s="10">
        <f t="shared" ref="S3138:S3201" si="297">(((J3138/60)/60)/24) + DATE(1970,1,1)</f>
        <v>42789.462430555555</v>
      </c>
      <c r="T3138" s="10">
        <f t="shared" ref="T3138:T3201" si="298">(((I3138/60)/60)/24) + DATE(1970,1,1)</f>
        <v>42825.957638888889</v>
      </c>
    </row>
    <row r="3139" spans="1:20" ht="29.15" x14ac:dyDescent="0.4">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9">
        <f t="shared" si="294"/>
        <v>3.3333333333333333E-2</v>
      </c>
      <c r="P3139">
        <f t="shared" si="295"/>
        <v>50</v>
      </c>
      <c r="Q3139" t="str">
        <f t="shared" si="296"/>
        <v>theater</v>
      </c>
      <c r="R3139" t="str">
        <f t="shared" ref="R3139:R3202" si="299">RIGHT(N3139, LEN(N3139) - FIND("/",N3139))</f>
        <v>plays</v>
      </c>
      <c r="S3139" s="10">
        <f t="shared" si="297"/>
        <v>42807.885057870371</v>
      </c>
      <c r="T3139" s="10">
        <f t="shared" si="298"/>
        <v>42858.8</v>
      </c>
    </row>
    <row r="3140" spans="1:20" ht="58.3" x14ac:dyDescent="0.4">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9">
        <f t="shared" si="294"/>
        <v>0</v>
      </c>
      <c r="P3140">
        <f t="shared" si="295"/>
        <v>0</v>
      </c>
      <c r="Q3140" t="str">
        <f t="shared" si="296"/>
        <v>theater</v>
      </c>
      <c r="R3140" t="str">
        <f t="shared" si="299"/>
        <v>plays</v>
      </c>
      <c r="S3140" s="10">
        <f t="shared" si="297"/>
        <v>42809.645914351851</v>
      </c>
      <c r="T3140" s="10">
        <f t="shared" si="298"/>
        <v>42828.645914351851</v>
      </c>
    </row>
    <row r="3141" spans="1:20" ht="43.75" x14ac:dyDescent="0.4">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9">
        <f t="shared" si="294"/>
        <v>5.3999999999999999E-2</v>
      </c>
      <c r="P3141">
        <f t="shared" si="295"/>
        <v>450</v>
      </c>
      <c r="Q3141" t="str">
        <f t="shared" si="296"/>
        <v>theater</v>
      </c>
      <c r="R3141" t="str">
        <f t="shared" si="299"/>
        <v>plays</v>
      </c>
      <c r="S3141" s="10">
        <f t="shared" si="297"/>
        <v>42785.270370370374</v>
      </c>
      <c r="T3141" s="10">
        <f t="shared" si="298"/>
        <v>42819.189583333333</v>
      </c>
    </row>
    <row r="3142" spans="1:20" ht="58.3" x14ac:dyDescent="0.4">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9">
        <f t="shared" si="294"/>
        <v>9.5999999999999992E-3</v>
      </c>
      <c r="P3142">
        <f t="shared" si="295"/>
        <v>24</v>
      </c>
      <c r="Q3142" t="str">
        <f t="shared" si="296"/>
        <v>theater</v>
      </c>
      <c r="R3142" t="str">
        <f t="shared" si="299"/>
        <v>plays</v>
      </c>
      <c r="S3142" s="10">
        <f t="shared" si="297"/>
        <v>42802.718784722223</v>
      </c>
      <c r="T3142" s="10">
        <f t="shared" si="298"/>
        <v>42832.677118055552</v>
      </c>
    </row>
    <row r="3143" spans="1:20" ht="58.3" x14ac:dyDescent="0.4">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9">
        <f t="shared" si="294"/>
        <v>0.51600000000000001</v>
      </c>
      <c r="P3143">
        <f t="shared" si="295"/>
        <v>32.25</v>
      </c>
      <c r="Q3143" t="str">
        <f t="shared" si="296"/>
        <v>theater</v>
      </c>
      <c r="R3143" t="str">
        <f t="shared" si="299"/>
        <v>plays</v>
      </c>
      <c r="S3143" s="10">
        <f t="shared" si="297"/>
        <v>42800.753333333334</v>
      </c>
      <c r="T3143" s="10">
        <f t="shared" si="298"/>
        <v>42841.833333333328</v>
      </c>
    </row>
    <row r="3144" spans="1:20" ht="43.75" x14ac:dyDescent="0.4">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9">
        <f t="shared" si="294"/>
        <v>1.6363636363636365E-2</v>
      </c>
      <c r="P3144">
        <f t="shared" si="295"/>
        <v>15</v>
      </c>
      <c r="Q3144" t="str">
        <f t="shared" si="296"/>
        <v>theater</v>
      </c>
      <c r="R3144" t="str">
        <f t="shared" si="299"/>
        <v>plays</v>
      </c>
      <c r="S3144" s="10">
        <f t="shared" si="297"/>
        <v>42783.513182870374</v>
      </c>
      <c r="T3144" s="10">
        <f t="shared" si="298"/>
        <v>42813.471516203703</v>
      </c>
    </row>
    <row r="3145" spans="1:20" ht="58.3" x14ac:dyDescent="0.4">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9">
        <f t="shared" si="294"/>
        <v>0</v>
      </c>
      <c r="P3145">
        <f t="shared" si="295"/>
        <v>0</v>
      </c>
      <c r="Q3145" t="str">
        <f t="shared" si="296"/>
        <v>theater</v>
      </c>
      <c r="R3145" t="str">
        <f t="shared" si="299"/>
        <v>plays</v>
      </c>
      <c r="S3145" s="10">
        <f t="shared" si="297"/>
        <v>42808.358287037037</v>
      </c>
      <c r="T3145" s="10">
        <f t="shared" si="298"/>
        <v>42834.358287037037</v>
      </c>
    </row>
    <row r="3146" spans="1:20" ht="58.3" x14ac:dyDescent="0.4">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9">
        <f t="shared" si="294"/>
        <v>0.754</v>
      </c>
      <c r="P3146">
        <f t="shared" si="295"/>
        <v>251.33333333333334</v>
      </c>
      <c r="Q3146" t="str">
        <f t="shared" si="296"/>
        <v>theater</v>
      </c>
      <c r="R3146" t="str">
        <f t="shared" si="299"/>
        <v>plays</v>
      </c>
      <c r="S3146" s="10">
        <f t="shared" si="297"/>
        <v>42796.538275462968</v>
      </c>
      <c r="T3146" s="10">
        <f t="shared" si="298"/>
        <v>42813.25</v>
      </c>
    </row>
    <row r="3147" spans="1:20" ht="43.75" x14ac:dyDescent="0.4">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9">
        <f t="shared" si="294"/>
        <v>0</v>
      </c>
      <c r="P3147">
        <f t="shared" si="295"/>
        <v>0</v>
      </c>
      <c r="Q3147" t="str">
        <f t="shared" si="296"/>
        <v>theater</v>
      </c>
      <c r="R3147" t="str">
        <f t="shared" si="299"/>
        <v>plays</v>
      </c>
      <c r="S3147" s="10">
        <f t="shared" si="297"/>
        <v>42762.040902777779</v>
      </c>
      <c r="T3147" s="10">
        <f t="shared" si="298"/>
        <v>42821.999236111107</v>
      </c>
    </row>
    <row r="3148" spans="1:20" ht="43.75" x14ac:dyDescent="0.4">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9">
        <f t="shared" si="294"/>
        <v>0.105</v>
      </c>
      <c r="P3148">
        <f t="shared" si="295"/>
        <v>437.5</v>
      </c>
      <c r="Q3148" t="str">
        <f t="shared" si="296"/>
        <v>theater</v>
      </c>
      <c r="R3148" t="str">
        <f t="shared" si="299"/>
        <v>plays</v>
      </c>
      <c r="S3148" s="10">
        <f t="shared" si="297"/>
        <v>42796.682476851856</v>
      </c>
      <c r="T3148" s="10">
        <f t="shared" si="298"/>
        <v>42841.640810185185</v>
      </c>
    </row>
    <row r="3149" spans="1:20" ht="43.75" x14ac:dyDescent="0.4">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9">
        <f t="shared" si="294"/>
        <v>1.1752499999999999</v>
      </c>
      <c r="P3149">
        <f t="shared" si="295"/>
        <v>110.35211267605634</v>
      </c>
      <c r="Q3149" t="str">
        <f t="shared" si="296"/>
        <v>theater</v>
      </c>
      <c r="R3149" t="str">
        <f t="shared" si="299"/>
        <v>plays</v>
      </c>
      <c r="S3149" s="10">
        <f t="shared" si="297"/>
        <v>41909.969386574077</v>
      </c>
      <c r="T3149" s="10">
        <f t="shared" si="298"/>
        <v>41950.011053240742</v>
      </c>
    </row>
    <row r="3150" spans="1:20" ht="29.15" x14ac:dyDescent="0.4">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9">
        <f t="shared" si="294"/>
        <v>1.3116666666666668</v>
      </c>
      <c r="P3150">
        <f t="shared" si="295"/>
        <v>41.421052631578945</v>
      </c>
      <c r="Q3150" t="str">
        <f t="shared" si="296"/>
        <v>theater</v>
      </c>
      <c r="R3150" t="str">
        <f t="shared" si="299"/>
        <v>plays</v>
      </c>
      <c r="S3150" s="10">
        <f t="shared" si="297"/>
        <v>41891.665324074071</v>
      </c>
      <c r="T3150" s="10">
        <f t="shared" si="298"/>
        <v>41913.166666666664</v>
      </c>
    </row>
    <row r="3151" spans="1:20" ht="43.75" x14ac:dyDescent="0.4">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9">
        <f t="shared" si="294"/>
        <v>1.04</v>
      </c>
      <c r="P3151">
        <f t="shared" si="295"/>
        <v>52</v>
      </c>
      <c r="Q3151" t="str">
        <f t="shared" si="296"/>
        <v>theater</v>
      </c>
      <c r="R3151" t="str">
        <f t="shared" si="299"/>
        <v>plays</v>
      </c>
      <c r="S3151" s="10">
        <f t="shared" si="297"/>
        <v>41226.017361111109</v>
      </c>
      <c r="T3151" s="10">
        <f t="shared" si="298"/>
        <v>41250.083333333336</v>
      </c>
    </row>
    <row r="3152" spans="1:20" ht="58.3" x14ac:dyDescent="0.4">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9">
        <f t="shared" si="294"/>
        <v>1.01</v>
      </c>
      <c r="P3152">
        <f t="shared" si="295"/>
        <v>33.990384615384613</v>
      </c>
      <c r="Q3152" t="str">
        <f t="shared" si="296"/>
        <v>theater</v>
      </c>
      <c r="R3152" t="str">
        <f t="shared" si="299"/>
        <v>plays</v>
      </c>
      <c r="S3152" s="10">
        <f t="shared" si="297"/>
        <v>40478.263923611114</v>
      </c>
      <c r="T3152" s="10">
        <f t="shared" si="298"/>
        <v>40568.166666666664</v>
      </c>
    </row>
    <row r="3153" spans="1:20" ht="43.75" x14ac:dyDescent="0.4">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9">
        <f t="shared" si="294"/>
        <v>1.004</v>
      </c>
      <c r="P3153">
        <f t="shared" si="295"/>
        <v>103.35294117647059</v>
      </c>
      <c r="Q3153" t="str">
        <f t="shared" si="296"/>
        <v>theater</v>
      </c>
      <c r="R3153" t="str">
        <f t="shared" si="299"/>
        <v>plays</v>
      </c>
      <c r="S3153" s="10">
        <f t="shared" si="297"/>
        <v>41862.83997685185</v>
      </c>
      <c r="T3153" s="10">
        <f t="shared" si="298"/>
        <v>41892.83997685185</v>
      </c>
    </row>
    <row r="3154" spans="1:20" ht="43.75" x14ac:dyDescent="0.4">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9">
        <f t="shared" si="294"/>
        <v>1.0595454545454546</v>
      </c>
      <c r="P3154">
        <f t="shared" si="295"/>
        <v>34.791044776119406</v>
      </c>
      <c r="Q3154" t="str">
        <f t="shared" si="296"/>
        <v>theater</v>
      </c>
      <c r="R3154" t="str">
        <f t="shared" si="299"/>
        <v>plays</v>
      </c>
      <c r="S3154" s="10">
        <f t="shared" si="297"/>
        <v>41550.867673611108</v>
      </c>
      <c r="T3154" s="10">
        <f t="shared" si="298"/>
        <v>41580.867673611108</v>
      </c>
    </row>
    <row r="3155" spans="1:20" ht="43.75" x14ac:dyDescent="0.4">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9">
        <f t="shared" si="294"/>
        <v>3.3558333333333334</v>
      </c>
      <c r="P3155">
        <f t="shared" si="295"/>
        <v>41.773858921161825</v>
      </c>
      <c r="Q3155" t="str">
        <f t="shared" si="296"/>
        <v>theater</v>
      </c>
      <c r="R3155" t="str">
        <f t="shared" si="299"/>
        <v>plays</v>
      </c>
      <c r="S3155" s="10">
        <f t="shared" si="297"/>
        <v>40633.154363425929</v>
      </c>
      <c r="T3155" s="10">
        <f t="shared" si="298"/>
        <v>40664.207638888889</v>
      </c>
    </row>
    <row r="3156" spans="1:20" ht="43.75" x14ac:dyDescent="0.4">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9">
        <f t="shared" si="294"/>
        <v>1.1292857142857142</v>
      </c>
      <c r="P3156">
        <f t="shared" si="295"/>
        <v>64.268292682926827</v>
      </c>
      <c r="Q3156" t="str">
        <f t="shared" si="296"/>
        <v>theater</v>
      </c>
      <c r="R3156" t="str">
        <f t="shared" si="299"/>
        <v>plays</v>
      </c>
      <c r="S3156" s="10">
        <f t="shared" si="297"/>
        <v>40970.875671296293</v>
      </c>
      <c r="T3156" s="10">
        <f t="shared" si="298"/>
        <v>41000.834004629629</v>
      </c>
    </row>
    <row r="3157" spans="1:20" ht="43.75" x14ac:dyDescent="0.4">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9">
        <f t="shared" si="294"/>
        <v>1.885046</v>
      </c>
      <c r="P3157">
        <f t="shared" si="295"/>
        <v>31.209370860927152</v>
      </c>
      <c r="Q3157" t="str">
        <f t="shared" si="296"/>
        <v>theater</v>
      </c>
      <c r="R3157" t="str">
        <f t="shared" si="299"/>
        <v>plays</v>
      </c>
      <c r="S3157" s="10">
        <f t="shared" si="297"/>
        <v>41233.499131944445</v>
      </c>
      <c r="T3157" s="10">
        <f t="shared" si="298"/>
        <v>41263.499131944445</v>
      </c>
    </row>
    <row r="3158" spans="1:20" ht="43.75" x14ac:dyDescent="0.4">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9">
        <f t="shared" si="294"/>
        <v>1.0181818181818181</v>
      </c>
      <c r="P3158">
        <f t="shared" si="295"/>
        <v>62.921348314606739</v>
      </c>
      <c r="Q3158" t="str">
        <f t="shared" si="296"/>
        <v>theater</v>
      </c>
      <c r="R3158" t="str">
        <f t="shared" si="299"/>
        <v>plays</v>
      </c>
      <c r="S3158" s="10">
        <f t="shared" si="297"/>
        <v>41026.953055555554</v>
      </c>
      <c r="T3158" s="10">
        <f t="shared" si="298"/>
        <v>41061.953055555554</v>
      </c>
    </row>
    <row r="3159" spans="1:20" ht="29.15" x14ac:dyDescent="0.4">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9">
        <f t="shared" si="294"/>
        <v>1.01</v>
      </c>
      <c r="P3159">
        <f t="shared" si="295"/>
        <v>98.536585365853654</v>
      </c>
      <c r="Q3159" t="str">
        <f t="shared" si="296"/>
        <v>theater</v>
      </c>
      <c r="R3159" t="str">
        <f t="shared" si="299"/>
        <v>plays</v>
      </c>
      <c r="S3159" s="10">
        <f t="shared" si="297"/>
        <v>41829.788252314815</v>
      </c>
      <c r="T3159" s="10">
        <f t="shared" si="298"/>
        <v>41839.208333333336</v>
      </c>
    </row>
    <row r="3160" spans="1:20" ht="29.15" x14ac:dyDescent="0.4">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9">
        <f t="shared" si="294"/>
        <v>1.1399999999999999</v>
      </c>
      <c r="P3160">
        <f t="shared" si="295"/>
        <v>82.608695652173907</v>
      </c>
      <c r="Q3160" t="str">
        <f t="shared" si="296"/>
        <v>theater</v>
      </c>
      <c r="R3160" t="str">
        <f t="shared" si="299"/>
        <v>plays</v>
      </c>
      <c r="S3160" s="10">
        <f t="shared" si="297"/>
        <v>41447.839722222219</v>
      </c>
      <c r="T3160" s="10">
        <f t="shared" si="298"/>
        <v>41477.839722222219</v>
      </c>
    </row>
    <row r="3161" spans="1:20" ht="43.75" x14ac:dyDescent="0.4">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9">
        <f t="shared" si="294"/>
        <v>1.3348133333333334</v>
      </c>
      <c r="P3161">
        <f t="shared" si="295"/>
        <v>38.504230769230773</v>
      </c>
      <c r="Q3161" t="str">
        <f t="shared" si="296"/>
        <v>theater</v>
      </c>
      <c r="R3161" t="str">
        <f t="shared" si="299"/>
        <v>plays</v>
      </c>
      <c r="S3161" s="10">
        <f t="shared" si="297"/>
        <v>40884.066678240742</v>
      </c>
      <c r="T3161" s="10">
        <f t="shared" si="298"/>
        <v>40926.958333333336</v>
      </c>
    </row>
    <row r="3162" spans="1:20" ht="43.75" x14ac:dyDescent="0.4">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9">
        <f t="shared" si="294"/>
        <v>1.0153333333333334</v>
      </c>
      <c r="P3162">
        <f t="shared" si="295"/>
        <v>80.15789473684211</v>
      </c>
      <c r="Q3162" t="str">
        <f t="shared" si="296"/>
        <v>theater</v>
      </c>
      <c r="R3162" t="str">
        <f t="shared" si="299"/>
        <v>plays</v>
      </c>
      <c r="S3162" s="10">
        <f t="shared" si="297"/>
        <v>41841.26489583333</v>
      </c>
      <c r="T3162" s="10">
        <f t="shared" si="298"/>
        <v>41864.207638888889</v>
      </c>
    </row>
    <row r="3163" spans="1:20" ht="58.3" x14ac:dyDescent="0.4">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9">
        <f t="shared" si="294"/>
        <v>1.0509999999999999</v>
      </c>
      <c r="P3163">
        <f t="shared" si="295"/>
        <v>28.405405405405407</v>
      </c>
      <c r="Q3163" t="str">
        <f t="shared" si="296"/>
        <v>theater</v>
      </c>
      <c r="R3163" t="str">
        <f t="shared" si="299"/>
        <v>plays</v>
      </c>
      <c r="S3163" s="10">
        <f t="shared" si="297"/>
        <v>41897.536134259259</v>
      </c>
      <c r="T3163" s="10">
        <f t="shared" si="298"/>
        <v>41927.536134259259</v>
      </c>
    </row>
    <row r="3164" spans="1:20" ht="43.75" x14ac:dyDescent="0.4">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9">
        <f t="shared" si="294"/>
        <v>1.2715000000000001</v>
      </c>
      <c r="P3164">
        <f t="shared" si="295"/>
        <v>80.730158730158735</v>
      </c>
      <c r="Q3164" t="str">
        <f t="shared" si="296"/>
        <v>theater</v>
      </c>
      <c r="R3164" t="str">
        <f t="shared" si="299"/>
        <v>plays</v>
      </c>
      <c r="S3164" s="10">
        <f t="shared" si="297"/>
        <v>41799.685902777775</v>
      </c>
      <c r="T3164" s="10">
        <f t="shared" si="298"/>
        <v>41827.083333333336</v>
      </c>
    </row>
    <row r="3165" spans="1:20" ht="43.75" x14ac:dyDescent="0.4">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9">
        <f t="shared" si="294"/>
        <v>1.1115384615384616</v>
      </c>
      <c r="P3165">
        <f t="shared" si="295"/>
        <v>200.69444444444446</v>
      </c>
      <c r="Q3165" t="str">
        <f t="shared" si="296"/>
        <v>theater</v>
      </c>
      <c r="R3165" t="str">
        <f t="shared" si="299"/>
        <v>plays</v>
      </c>
      <c r="S3165" s="10">
        <f t="shared" si="297"/>
        <v>41775.753761574073</v>
      </c>
      <c r="T3165" s="10">
        <f t="shared" si="298"/>
        <v>41805.753761574073</v>
      </c>
    </row>
    <row r="3166" spans="1:20" ht="58.3" x14ac:dyDescent="0.4">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9">
        <f t="shared" si="294"/>
        <v>1.0676000000000001</v>
      </c>
      <c r="P3166">
        <f t="shared" si="295"/>
        <v>37.591549295774648</v>
      </c>
      <c r="Q3166" t="str">
        <f t="shared" si="296"/>
        <v>theater</v>
      </c>
      <c r="R3166" t="str">
        <f t="shared" si="299"/>
        <v>plays</v>
      </c>
      <c r="S3166" s="10">
        <f t="shared" si="297"/>
        <v>41766.80572916667</v>
      </c>
      <c r="T3166" s="10">
        <f t="shared" si="298"/>
        <v>41799.80572916667</v>
      </c>
    </row>
    <row r="3167" spans="1:20" ht="58.3" x14ac:dyDescent="0.4">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9">
        <f t="shared" si="294"/>
        <v>1.6266666666666667</v>
      </c>
      <c r="P3167">
        <f t="shared" si="295"/>
        <v>58.095238095238095</v>
      </c>
      <c r="Q3167" t="str">
        <f t="shared" si="296"/>
        <v>theater</v>
      </c>
      <c r="R3167" t="str">
        <f t="shared" si="299"/>
        <v>plays</v>
      </c>
      <c r="S3167" s="10">
        <f t="shared" si="297"/>
        <v>40644.159259259257</v>
      </c>
      <c r="T3167" s="10">
        <f t="shared" si="298"/>
        <v>40666.165972222225</v>
      </c>
    </row>
    <row r="3168" spans="1:20" ht="43.75" x14ac:dyDescent="0.4">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9">
        <f t="shared" si="294"/>
        <v>1.6022808571428573</v>
      </c>
      <c r="P3168">
        <f t="shared" si="295"/>
        <v>60.300892473118282</v>
      </c>
      <c r="Q3168" t="str">
        <f t="shared" si="296"/>
        <v>theater</v>
      </c>
      <c r="R3168" t="str">
        <f t="shared" si="299"/>
        <v>plays</v>
      </c>
      <c r="S3168" s="10">
        <f t="shared" si="297"/>
        <v>41940.69158564815</v>
      </c>
      <c r="T3168" s="10">
        <f t="shared" si="298"/>
        <v>41969.332638888889</v>
      </c>
    </row>
    <row r="3169" spans="1:20" ht="29.15" x14ac:dyDescent="0.4">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9">
        <f t="shared" si="294"/>
        <v>1.1616666666666666</v>
      </c>
      <c r="P3169">
        <f t="shared" si="295"/>
        <v>63.363636363636367</v>
      </c>
      <c r="Q3169" t="str">
        <f t="shared" si="296"/>
        <v>theater</v>
      </c>
      <c r="R3169" t="str">
        <f t="shared" si="299"/>
        <v>plays</v>
      </c>
      <c r="S3169" s="10">
        <f t="shared" si="297"/>
        <v>41839.175706018519</v>
      </c>
      <c r="T3169" s="10">
        <f t="shared" si="298"/>
        <v>41853.175706018519</v>
      </c>
    </row>
    <row r="3170" spans="1:20" ht="43.75" x14ac:dyDescent="0.4">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9">
        <f t="shared" si="294"/>
        <v>1.242</v>
      </c>
      <c r="P3170">
        <f t="shared" si="295"/>
        <v>50.901639344262293</v>
      </c>
      <c r="Q3170" t="str">
        <f t="shared" si="296"/>
        <v>theater</v>
      </c>
      <c r="R3170" t="str">
        <f t="shared" si="299"/>
        <v>plays</v>
      </c>
      <c r="S3170" s="10">
        <f t="shared" si="297"/>
        <v>41772.105937500004</v>
      </c>
      <c r="T3170" s="10">
        <f t="shared" si="298"/>
        <v>41803.916666666664</v>
      </c>
    </row>
    <row r="3171" spans="1:20" ht="29.15" x14ac:dyDescent="0.4">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9">
        <f t="shared" si="294"/>
        <v>1.030125</v>
      </c>
      <c r="P3171">
        <f t="shared" si="295"/>
        <v>100.5</v>
      </c>
      <c r="Q3171" t="str">
        <f t="shared" si="296"/>
        <v>theater</v>
      </c>
      <c r="R3171" t="str">
        <f t="shared" si="299"/>
        <v>plays</v>
      </c>
      <c r="S3171" s="10">
        <f t="shared" si="297"/>
        <v>41591.737974537034</v>
      </c>
      <c r="T3171" s="10">
        <f t="shared" si="298"/>
        <v>41621.207638888889</v>
      </c>
    </row>
    <row r="3172" spans="1:20" ht="43.75" x14ac:dyDescent="0.4">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9">
        <f t="shared" si="294"/>
        <v>1.1225000000000001</v>
      </c>
      <c r="P3172">
        <f t="shared" si="295"/>
        <v>31.619718309859156</v>
      </c>
      <c r="Q3172" t="str">
        <f t="shared" si="296"/>
        <v>theater</v>
      </c>
      <c r="R3172" t="str">
        <f t="shared" si="299"/>
        <v>plays</v>
      </c>
      <c r="S3172" s="10">
        <f t="shared" si="297"/>
        <v>41789.080370370371</v>
      </c>
      <c r="T3172" s="10">
        <f t="shared" si="298"/>
        <v>41822.166666666664</v>
      </c>
    </row>
    <row r="3173" spans="1:20" ht="58.3" x14ac:dyDescent="0.4">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9">
        <f t="shared" si="294"/>
        <v>1.0881428571428571</v>
      </c>
      <c r="P3173">
        <f t="shared" si="295"/>
        <v>65.102564102564102</v>
      </c>
      <c r="Q3173" t="str">
        <f t="shared" si="296"/>
        <v>theater</v>
      </c>
      <c r="R3173" t="str">
        <f t="shared" si="299"/>
        <v>plays</v>
      </c>
      <c r="S3173" s="10">
        <f t="shared" si="297"/>
        <v>42466.608310185184</v>
      </c>
      <c r="T3173" s="10">
        <f t="shared" si="298"/>
        <v>42496.608310185184</v>
      </c>
    </row>
    <row r="3174" spans="1:20" ht="43.75" x14ac:dyDescent="0.4">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9">
        <f t="shared" si="294"/>
        <v>1.1499999999999999</v>
      </c>
      <c r="P3174">
        <f t="shared" si="295"/>
        <v>79.310344827586206</v>
      </c>
      <c r="Q3174" t="str">
        <f t="shared" si="296"/>
        <v>theater</v>
      </c>
      <c r="R3174" t="str">
        <f t="shared" si="299"/>
        <v>plays</v>
      </c>
      <c r="S3174" s="10">
        <f t="shared" si="297"/>
        <v>40923.729953703703</v>
      </c>
      <c r="T3174" s="10">
        <f t="shared" si="298"/>
        <v>40953.729953703703</v>
      </c>
    </row>
    <row r="3175" spans="1:20" ht="43.75" x14ac:dyDescent="0.4">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9">
        <f t="shared" si="294"/>
        <v>1.03</v>
      </c>
      <c r="P3175">
        <f t="shared" si="295"/>
        <v>139.18918918918919</v>
      </c>
      <c r="Q3175" t="str">
        <f t="shared" si="296"/>
        <v>theater</v>
      </c>
      <c r="R3175" t="str">
        <f t="shared" si="299"/>
        <v>plays</v>
      </c>
      <c r="S3175" s="10">
        <f t="shared" si="297"/>
        <v>41878.878379629627</v>
      </c>
      <c r="T3175" s="10">
        <f t="shared" si="298"/>
        <v>41908.878379629627</v>
      </c>
    </row>
    <row r="3176" spans="1:20" ht="58.3" x14ac:dyDescent="0.4">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9">
        <f t="shared" si="294"/>
        <v>1.0113333333333334</v>
      </c>
      <c r="P3176">
        <f t="shared" si="295"/>
        <v>131.91304347826087</v>
      </c>
      <c r="Q3176" t="str">
        <f t="shared" si="296"/>
        <v>theater</v>
      </c>
      <c r="R3176" t="str">
        <f t="shared" si="299"/>
        <v>plays</v>
      </c>
      <c r="S3176" s="10">
        <f t="shared" si="297"/>
        <v>41862.864675925928</v>
      </c>
      <c r="T3176" s="10">
        <f t="shared" si="298"/>
        <v>41876.864675925928</v>
      </c>
    </row>
    <row r="3177" spans="1:20" ht="58.3" x14ac:dyDescent="0.4">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9">
        <f t="shared" si="294"/>
        <v>1.0955999999999999</v>
      </c>
      <c r="P3177">
        <f t="shared" si="295"/>
        <v>91.3</v>
      </c>
      <c r="Q3177" t="str">
        <f t="shared" si="296"/>
        <v>theater</v>
      </c>
      <c r="R3177" t="str">
        <f t="shared" si="299"/>
        <v>plays</v>
      </c>
      <c r="S3177" s="10">
        <f t="shared" si="297"/>
        <v>40531.886886574073</v>
      </c>
      <c r="T3177" s="10">
        <f t="shared" si="298"/>
        <v>40591.886886574073</v>
      </c>
    </row>
    <row r="3178" spans="1:20" ht="58.3" x14ac:dyDescent="0.4">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9">
        <f t="shared" si="294"/>
        <v>1.148421052631579</v>
      </c>
      <c r="P3178">
        <f t="shared" si="295"/>
        <v>39.672727272727272</v>
      </c>
      <c r="Q3178" t="str">
        <f t="shared" si="296"/>
        <v>theater</v>
      </c>
      <c r="R3178" t="str">
        <f t="shared" si="299"/>
        <v>plays</v>
      </c>
      <c r="S3178" s="10">
        <f t="shared" si="297"/>
        <v>41477.930914351848</v>
      </c>
      <c r="T3178" s="10">
        <f t="shared" si="298"/>
        <v>41504.625</v>
      </c>
    </row>
    <row r="3179" spans="1:20" ht="43.75" x14ac:dyDescent="0.4">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9">
        <f t="shared" si="294"/>
        <v>1.1739999999999999</v>
      </c>
      <c r="P3179">
        <f t="shared" si="295"/>
        <v>57.549019607843135</v>
      </c>
      <c r="Q3179" t="str">
        <f t="shared" si="296"/>
        <v>theater</v>
      </c>
      <c r="R3179" t="str">
        <f t="shared" si="299"/>
        <v>plays</v>
      </c>
      <c r="S3179" s="10">
        <f t="shared" si="297"/>
        <v>41781.666770833333</v>
      </c>
      <c r="T3179" s="10">
        <f t="shared" si="298"/>
        <v>41811.666770833333</v>
      </c>
    </row>
    <row r="3180" spans="1:20" ht="58.3" x14ac:dyDescent="0.4">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9">
        <f t="shared" si="294"/>
        <v>1.7173333333333334</v>
      </c>
      <c r="P3180">
        <f t="shared" si="295"/>
        <v>33.025641025641029</v>
      </c>
      <c r="Q3180" t="str">
        <f t="shared" si="296"/>
        <v>theater</v>
      </c>
      <c r="R3180" t="str">
        <f t="shared" si="299"/>
        <v>plays</v>
      </c>
      <c r="S3180" s="10">
        <f t="shared" si="297"/>
        <v>41806.605034722219</v>
      </c>
      <c r="T3180" s="10">
        <f t="shared" si="298"/>
        <v>41836.605034722219</v>
      </c>
    </row>
    <row r="3181" spans="1:20" ht="43.75" x14ac:dyDescent="0.4">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9">
        <f t="shared" si="294"/>
        <v>1.1416238095238094</v>
      </c>
      <c r="P3181">
        <f t="shared" si="295"/>
        <v>77.335806451612896</v>
      </c>
      <c r="Q3181" t="str">
        <f t="shared" si="296"/>
        <v>theater</v>
      </c>
      <c r="R3181" t="str">
        <f t="shared" si="299"/>
        <v>plays</v>
      </c>
      <c r="S3181" s="10">
        <f t="shared" si="297"/>
        <v>41375.702210648145</v>
      </c>
      <c r="T3181" s="10">
        <f t="shared" si="298"/>
        <v>41400.702210648145</v>
      </c>
    </row>
    <row r="3182" spans="1:20" ht="43.75" x14ac:dyDescent="0.4">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9">
        <f t="shared" si="294"/>
        <v>1.1975</v>
      </c>
      <c r="P3182">
        <f t="shared" si="295"/>
        <v>31.933333333333334</v>
      </c>
      <c r="Q3182" t="str">
        <f t="shared" si="296"/>
        <v>theater</v>
      </c>
      <c r="R3182" t="str">
        <f t="shared" si="299"/>
        <v>plays</v>
      </c>
      <c r="S3182" s="10">
        <f t="shared" si="297"/>
        <v>41780.412604166668</v>
      </c>
      <c r="T3182" s="10">
        <f t="shared" si="298"/>
        <v>41810.412604166668</v>
      </c>
    </row>
    <row r="3183" spans="1:20" ht="43.75" x14ac:dyDescent="0.4">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9">
        <f t="shared" si="294"/>
        <v>1.0900000000000001</v>
      </c>
      <c r="P3183">
        <f t="shared" si="295"/>
        <v>36.333333333333336</v>
      </c>
      <c r="Q3183" t="str">
        <f t="shared" si="296"/>
        <v>theater</v>
      </c>
      <c r="R3183" t="str">
        <f t="shared" si="299"/>
        <v>plays</v>
      </c>
      <c r="S3183" s="10">
        <f t="shared" si="297"/>
        <v>41779.310034722221</v>
      </c>
      <c r="T3183" s="10">
        <f t="shared" si="298"/>
        <v>41805.666666666664</v>
      </c>
    </row>
    <row r="3184" spans="1:20" ht="58.3" x14ac:dyDescent="0.4">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9">
        <f t="shared" si="294"/>
        <v>1.0088571428571429</v>
      </c>
      <c r="P3184">
        <f t="shared" si="295"/>
        <v>46.768211920529801</v>
      </c>
      <c r="Q3184" t="str">
        <f t="shared" si="296"/>
        <v>theater</v>
      </c>
      <c r="R3184" t="str">
        <f t="shared" si="299"/>
        <v>plays</v>
      </c>
      <c r="S3184" s="10">
        <f t="shared" si="297"/>
        <v>40883.949317129627</v>
      </c>
      <c r="T3184" s="10">
        <f t="shared" si="298"/>
        <v>40939.708333333336</v>
      </c>
    </row>
    <row r="3185" spans="1:20" ht="43.75" x14ac:dyDescent="0.4">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9">
        <f t="shared" si="294"/>
        <v>1.0900000000000001</v>
      </c>
      <c r="P3185">
        <f t="shared" si="295"/>
        <v>40.073529411764703</v>
      </c>
      <c r="Q3185" t="str">
        <f t="shared" si="296"/>
        <v>theater</v>
      </c>
      <c r="R3185" t="str">
        <f t="shared" si="299"/>
        <v>plays</v>
      </c>
      <c r="S3185" s="10">
        <f t="shared" si="297"/>
        <v>41491.79478009259</v>
      </c>
      <c r="T3185" s="10">
        <f t="shared" si="298"/>
        <v>41509.79478009259</v>
      </c>
    </row>
    <row r="3186" spans="1:20" ht="43.75" x14ac:dyDescent="0.4">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9">
        <f t="shared" si="294"/>
        <v>1.0720930232558139</v>
      </c>
      <c r="P3186">
        <f t="shared" si="295"/>
        <v>100.21739130434783</v>
      </c>
      <c r="Q3186" t="str">
        <f t="shared" si="296"/>
        <v>theater</v>
      </c>
      <c r="R3186" t="str">
        <f t="shared" si="299"/>
        <v>plays</v>
      </c>
      <c r="S3186" s="10">
        <f t="shared" si="297"/>
        <v>41791.993414351848</v>
      </c>
      <c r="T3186" s="10">
        <f t="shared" si="298"/>
        <v>41821.993414351848</v>
      </c>
    </row>
    <row r="3187" spans="1:20" ht="43.75" x14ac:dyDescent="0.4">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9">
        <f t="shared" si="294"/>
        <v>1</v>
      </c>
      <c r="P3187">
        <f t="shared" si="295"/>
        <v>41.666666666666664</v>
      </c>
      <c r="Q3187" t="str">
        <f t="shared" si="296"/>
        <v>theater</v>
      </c>
      <c r="R3187" t="str">
        <f t="shared" si="299"/>
        <v>plays</v>
      </c>
      <c r="S3187" s="10">
        <f t="shared" si="297"/>
        <v>41829.977326388893</v>
      </c>
      <c r="T3187" s="10">
        <f t="shared" si="298"/>
        <v>41836.977326388893</v>
      </c>
    </row>
    <row r="3188" spans="1:20" ht="43.75" x14ac:dyDescent="0.4">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9">
        <f t="shared" si="294"/>
        <v>1.0218750000000001</v>
      </c>
      <c r="P3188">
        <f t="shared" si="295"/>
        <v>46.714285714285715</v>
      </c>
      <c r="Q3188" t="str">
        <f t="shared" si="296"/>
        <v>theater</v>
      </c>
      <c r="R3188" t="str">
        <f t="shared" si="299"/>
        <v>plays</v>
      </c>
      <c r="S3188" s="10">
        <f t="shared" si="297"/>
        <v>41868.924050925925</v>
      </c>
      <c r="T3188" s="10">
        <f t="shared" si="298"/>
        <v>41898.875</v>
      </c>
    </row>
    <row r="3189" spans="1:20" ht="58.3" x14ac:dyDescent="0.4">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9">
        <f t="shared" si="294"/>
        <v>1.1629333333333334</v>
      </c>
      <c r="P3189">
        <f t="shared" si="295"/>
        <v>71.491803278688522</v>
      </c>
      <c r="Q3189" t="str">
        <f t="shared" si="296"/>
        <v>theater</v>
      </c>
      <c r="R3189" t="str">
        <f t="shared" si="299"/>
        <v>plays</v>
      </c>
      <c r="S3189" s="10">
        <f t="shared" si="297"/>
        <v>41835.666354166664</v>
      </c>
      <c r="T3189" s="10">
        <f t="shared" si="298"/>
        <v>41855.666354166664</v>
      </c>
    </row>
    <row r="3190" spans="1:20" ht="43.75" x14ac:dyDescent="0.4">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9">
        <f t="shared" si="294"/>
        <v>0.65</v>
      </c>
      <c r="P3190">
        <f t="shared" si="295"/>
        <v>14.444444444444445</v>
      </c>
      <c r="Q3190" t="str">
        <f t="shared" si="296"/>
        <v>theater</v>
      </c>
      <c r="R3190" t="str">
        <f t="shared" si="299"/>
        <v>musical</v>
      </c>
      <c r="S3190" s="10">
        <f t="shared" si="297"/>
        <v>42144.415532407409</v>
      </c>
      <c r="T3190" s="10">
        <f t="shared" si="298"/>
        <v>42165.415532407409</v>
      </c>
    </row>
    <row r="3191" spans="1:20" ht="58.3" x14ac:dyDescent="0.4">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9">
        <f t="shared" si="294"/>
        <v>0.12327272727272727</v>
      </c>
      <c r="P3191">
        <f t="shared" si="295"/>
        <v>356.84210526315792</v>
      </c>
      <c r="Q3191" t="str">
        <f t="shared" si="296"/>
        <v>theater</v>
      </c>
      <c r="R3191" t="str">
        <f t="shared" si="299"/>
        <v>musical</v>
      </c>
      <c r="S3191" s="10">
        <f t="shared" si="297"/>
        <v>42118.346435185187</v>
      </c>
      <c r="T3191" s="10">
        <f t="shared" si="298"/>
        <v>42148.346435185187</v>
      </c>
    </row>
    <row r="3192" spans="1:20" ht="43.75" x14ac:dyDescent="0.4">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9">
        <f t="shared" si="294"/>
        <v>0</v>
      </c>
      <c r="P3192">
        <f t="shared" si="295"/>
        <v>0</v>
      </c>
      <c r="Q3192" t="str">
        <f t="shared" si="296"/>
        <v>theater</v>
      </c>
      <c r="R3192" t="str">
        <f t="shared" si="299"/>
        <v>musical</v>
      </c>
      <c r="S3192" s="10">
        <f t="shared" si="297"/>
        <v>42683.151331018518</v>
      </c>
      <c r="T3192" s="10">
        <f t="shared" si="298"/>
        <v>42713.192997685182</v>
      </c>
    </row>
    <row r="3193" spans="1:20" ht="43.75" x14ac:dyDescent="0.4">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9">
        <f t="shared" si="294"/>
        <v>4.0266666666666666E-2</v>
      </c>
      <c r="P3193">
        <f t="shared" si="295"/>
        <v>37.75</v>
      </c>
      <c r="Q3193" t="str">
        <f t="shared" si="296"/>
        <v>theater</v>
      </c>
      <c r="R3193" t="str">
        <f t="shared" si="299"/>
        <v>musical</v>
      </c>
      <c r="S3193" s="10">
        <f t="shared" si="297"/>
        <v>42538.755428240736</v>
      </c>
      <c r="T3193" s="10">
        <f t="shared" si="298"/>
        <v>42598.755428240736</v>
      </c>
    </row>
    <row r="3194" spans="1:20" ht="43.75" x14ac:dyDescent="0.4">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9">
        <f t="shared" si="294"/>
        <v>1.0200000000000001E-2</v>
      </c>
      <c r="P3194">
        <f t="shared" si="295"/>
        <v>12.75</v>
      </c>
      <c r="Q3194" t="str">
        <f t="shared" si="296"/>
        <v>theater</v>
      </c>
      <c r="R3194" t="str">
        <f t="shared" si="299"/>
        <v>musical</v>
      </c>
      <c r="S3194" s="10">
        <f t="shared" si="297"/>
        <v>42018.94049768518</v>
      </c>
      <c r="T3194" s="10">
        <f t="shared" si="298"/>
        <v>42063.916666666672</v>
      </c>
    </row>
    <row r="3195" spans="1:20" ht="43.75" x14ac:dyDescent="0.4">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9">
        <f t="shared" si="294"/>
        <v>0.1174</v>
      </c>
      <c r="P3195">
        <f t="shared" si="295"/>
        <v>24.458333333333332</v>
      </c>
      <c r="Q3195" t="str">
        <f t="shared" si="296"/>
        <v>theater</v>
      </c>
      <c r="R3195" t="str">
        <f t="shared" si="299"/>
        <v>musical</v>
      </c>
      <c r="S3195" s="10">
        <f t="shared" si="297"/>
        <v>42010.968240740738</v>
      </c>
      <c r="T3195" s="10">
        <f t="shared" si="298"/>
        <v>42055.968240740738</v>
      </c>
    </row>
    <row r="3196" spans="1:20" ht="58.3" x14ac:dyDescent="0.4">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9">
        <f t="shared" si="294"/>
        <v>0</v>
      </c>
      <c r="P3196">
        <f t="shared" si="295"/>
        <v>0</v>
      </c>
      <c r="Q3196" t="str">
        <f t="shared" si="296"/>
        <v>theater</v>
      </c>
      <c r="R3196" t="str">
        <f t="shared" si="299"/>
        <v>musical</v>
      </c>
      <c r="S3196" s="10">
        <f t="shared" si="297"/>
        <v>42182.062476851846</v>
      </c>
      <c r="T3196" s="10">
        <f t="shared" si="298"/>
        <v>42212.062476851846</v>
      </c>
    </row>
    <row r="3197" spans="1:20" ht="58.3" x14ac:dyDescent="0.4">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9">
        <f t="shared" si="294"/>
        <v>0.59142857142857141</v>
      </c>
      <c r="P3197">
        <f t="shared" si="295"/>
        <v>53.07692307692308</v>
      </c>
      <c r="Q3197" t="str">
        <f t="shared" si="296"/>
        <v>theater</v>
      </c>
      <c r="R3197" t="str">
        <f t="shared" si="299"/>
        <v>musical</v>
      </c>
      <c r="S3197" s="10">
        <f t="shared" si="297"/>
        <v>42017.594236111108</v>
      </c>
      <c r="T3197" s="10">
        <f t="shared" si="298"/>
        <v>42047.594236111108</v>
      </c>
    </row>
    <row r="3198" spans="1:20" ht="43.75" x14ac:dyDescent="0.4">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9">
        <f t="shared" si="294"/>
        <v>5.9999999999999995E-4</v>
      </c>
      <c r="P3198">
        <f t="shared" si="295"/>
        <v>300</v>
      </c>
      <c r="Q3198" t="str">
        <f t="shared" si="296"/>
        <v>theater</v>
      </c>
      <c r="R3198" t="str">
        <f t="shared" si="299"/>
        <v>musical</v>
      </c>
      <c r="S3198" s="10">
        <f t="shared" si="297"/>
        <v>42157.598090277781</v>
      </c>
      <c r="T3198" s="10">
        <f t="shared" si="298"/>
        <v>42217.583333333328</v>
      </c>
    </row>
    <row r="3199" spans="1:20" ht="29.15" x14ac:dyDescent="0.4">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9">
        <f t="shared" si="294"/>
        <v>0.1145</v>
      </c>
      <c r="P3199">
        <f t="shared" si="295"/>
        <v>286.25</v>
      </c>
      <c r="Q3199" t="str">
        <f t="shared" si="296"/>
        <v>theater</v>
      </c>
      <c r="R3199" t="str">
        <f t="shared" si="299"/>
        <v>musical</v>
      </c>
      <c r="S3199" s="10">
        <f t="shared" si="297"/>
        <v>42009.493263888886</v>
      </c>
      <c r="T3199" s="10">
        <f t="shared" si="298"/>
        <v>42039.493263888886</v>
      </c>
    </row>
    <row r="3200" spans="1:20" ht="58.3" x14ac:dyDescent="0.4">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9">
        <f t="shared" si="294"/>
        <v>3.6666666666666666E-3</v>
      </c>
      <c r="P3200">
        <f t="shared" si="295"/>
        <v>36.666666666666664</v>
      </c>
      <c r="Q3200" t="str">
        <f t="shared" si="296"/>
        <v>theater</v>
      </c>
      <c r="R3200" t="str">
        <f t="shared" si="299"/>
        <v>musical</v>
      </c>
      <c r="S3200" s="10">
        <f t="shared" si="297"/>
        <v>42013.424502314811</v>
      </c>
      <c r="T3200" s="10">
        <f t="shared" si="298"/>
        <v>42051.424502314811</v>
      </c>
    </row>
    <row r="3201" spans="1:20" ht="43.75" x14ac:dyDescent="0.4">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9">
        <f t="shared" si="294"/>
        <v>0.52159999999999995</v>
      </c>
      <c r="P3201">
        <f t="shared" si="295"/>
        <v>49.20754716981132</v>
      </c>
      <c r="Q3201" t="str">
        <f t="shared" si="296"/>
        <v>theater</v>
      </c>
      <c r="R3201" t="str">
        <f t="shared" si="299"/>
        <v>musical</v>
      </c>
      <c r="S3201" s="10">
        <f t="shared" si="297"/>
        <v>41858.761782407404</v>
      </c>
      <c r="T3201" s="10">
        <f t="shared" si="298"/>
        <v>41888.875</v>
      </c>
    </row>
    <row r="3202" spans="1:20" ht="58.3" x14ac:dyDescent="0.4">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9">
        <f t="shared" ref="O3202:O3265" si="300">E3202/D3202</f>
        <v>2.0000000000000002E-5</v>
      </c>
      <c r="P3202">
        <f t="shared" ref="P3202:P3265" si="301">IFERROR(E3202/L3202,0)</f>
        <v>1</v>
      </c>
      <c r="Q3202" t="str">
        <f t="shared" ref="Q3202:Q3265" si="302">LEFT(N3202, FIND("/",N3202) - 1)</f>
        <v>theater</v>
      </c>
      <c r="R3202" t="str">
        <f t="shared" si="299"/>
        <v>musical</v>
      </c>
      <c r="S3202" s="10">
        <f t="shared" ref="S3202:S3265" si="303">(((J3202/60)/60)/24) + DATE(1970,1,1)</f>
        <v>42460.320613425924</v>
      </c>
      <c r="T3202" s="10">
        <f t="shared" ref="T3202:T3265" si="304">(((I3202/60)/60)/24) + DATE(1970,1,1)</f>
        <v>42490.231944444444</v>
      </c>
    </row>
    <row r="3203" spans="1:20" ht="43.75" x14ac:dyDescent="0.4">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9">
        <f t="shared" si="300"/>
        <v>1.2500000000000001E-2</v>
      </c>
      <c r="P3203">
        <f t="shared" si="301"/>
        <v>12.5</v>
      </c>
      <c r="Q3203" t="str">
        <f t="shared" si="302"/>
        <v>theater</v>
      </c>
      <c r="R3203" t="str">
        <f t="shared" ref="R3203:R3266" si="305">RIGHT(N3203, LEN(N3203) - FIND("/",N3203))</f>
        <v>musical</v>
      </c>
      <c r="S3203" s="10">
        <f t="shared" si="303"/>
        <v>41861.767094907409</v>
      </c>
      <c r="T3203" s="10">
        <f t="shared" si="304"/>
        <v>41882.767094907409</v>
      </c>
    </row>
    <row r="3204" spans="1:20" ht="43.75" x14ac:dyDescent="0.4">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9">
        <f t="shared" si="300"/>
        <v>0.54520000000000002</v>
      </c>
      <c r="P3204">
        <f t="shared" si="301"/>
        <v>109.04</v>
      </c>
      <c r="Q3204" t="str">
        <f t="shared" si="302"/>
        <v>theater</v>
      </c>
      <c r="R3204" t="str">
        <f t="shared" si="305"/>
        <v>musical</v>
      </c>
      <c r="S3204" s="10">
        <f t="shared" si="303"/>
        <v>42293.853541666671</v>
      </c>
      <c r="T3204" s="10">
        <f t="shared" si="304"/>
        <v>42352.249305555553</v>
      </c>
    </row>
    <row r="3205" spans="1:20" ht="43.75" x14ac:dyDescent="0.4">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9">
        <f t="shared" si="300"/>
        <v>0.25</v>
      </c>
      <c r="P3205">
        <f t="shared" si="301"/>
        <v>41.666666666666664</v>
      </c>
      <c r="Q3205" t="str">
        <f t="shared" si="302"/>
        <v>theater</v>
      </c>
      <c r="R3205" t="str">
        <f t="shared" si="305"/>
        <v>musical</v>
      </c>
      <c r="S3205" s="10">
        <f t="shared" si="303"/>
        <v>42242.988680555558</v>
      </c>
      <c r="T3205" s="10">
        <f t="shared" si="304"/>
        <v>42272.988680555558</v>
      </c>
    </row>
    <row r="3206" spans="1:20" ht="43.75" x14ac:dyDescent="0.4">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9">
        <f t="shared" si="300"/>
        <v>0</v>
      </c>
      <c r="P3206">
        <f t="shared" si="301"/>
        <v>0</v>
      </c>
      <c r="Q3206" t="str">
        <f t="shared" si="302"/>
        <v>theater</v>
      </c>
      <c r="R3206" t="str">
        <f t="shared" si="305"/>
        <v>musical</v>
      </c>
      <c r="S3206" s="10">
        <f t="shared" si="303"/>
        <v>42172.686099537037</v>
      </c>
      <c r="T3206" s="10">
        <f t="shared" si="304"/>
        <v>42202.676388888889</v>
      </c>
    </row>
    <row r="3207" spans="1:20" ht="43.75" x14ac:dyDescent="0.4">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9">
        <f t="shared" si="300"/>
        <v>3.4125000000000003E-2</v>
      </c>
      <c r="P3207">
        <f t="shared" si="301"/>
        <v>22.75</v>
      </c>
      <c r="Q3207" t="str">
        <f t="shared" si="302"/>
        <v>theater</v>
      </c>
      <c r="R3207" t="str">
        <f t="shared" si="305"/>
        <v>musical</v>
      </c>
      <c r="S3207" s="10">
        <f t="shared" si="303"/>
        <v>42095.374675925923</v>
      </c>
      <c r="T3207" s="10">
        <f t="shared" si="304"/>
        <v>42125.374675925923</v>
      </c>
    </row>
    <row r="3208" spans="1:20" ht="43.75" x14ac:dyDescent="0.4">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9">
        <f t="shared" si="300"/>
        <v>0</v>
      </c>
      <c r="P3208">
        <f t="shared" si="301"/>
        <v>0</v>
      </c>
      <c r="Q3208" t="str">
        <f t="shared" si="302"/>
        <v>theater</v>
      </c>
      <c r="R3208" t="str">
        <f t="shared" si="305"/>
        <v>musical</v>
      </c>
      <c r="S3208" s="10">
        <f t="shared" si="303"/>
        <v>42236.276053240741</v>
      </c>
      <c r="T3208" s="10">
        <f t="shared" si="304"/>
        <v>42266.276053240741</v>
      </c>
    </row>
    <row r="3209" spans="1:20" ht="43.75" x14ac:dyDescent="0.4">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9">
        <f t="shared" si="300"/>
        <v>0.46363636363636362</v>
      </c>
      <c r="P3209">
        <f t="shared" si="301"/>
        <v>70.833333333333329</v>
      </c>
      <c r="Q3209" t="str">
        <f t="shared" si="302"/>
        <v>theater</v>
      </c>
      <c r="R3209" t="str">
        <f t="shared" si="305"/>
        <v>musical</v>
      </c>
      <c r="S3209" s="10">
        <f t="shared" si="303"/>
        <v>42057.277858796297</v>
      </c>
      <c r="T3209" s="10">
        <f t="shared" si="304"/>
        <v>42117.236192129625</v>
      </c>
    </row>
    <row r="3210" spans="1:20" ht="43.75" x14ac:dyDescent="0.4">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9">
        <f t="shared" si="300"/>
        <v>1.0349999999999999</v>
      </c>
      <c r="P3210">
        <f t="shared" si="301"/>
        <v>63.109756097560975</v>
      </c>
      <c r="Q3210" t="str">
        <f t="shared" si="302"/>
        <v>theater</v>
      </c>
      <c r="R3210" t="str">
        <f t="shared" si="305"/>
        <v>plays</v>
      </c>
      <c r="S3210" s="10">
        <f t="shared" si="303"/>
        <v>41827.605057870373</v>
      </c>
      <c r="T3210" s="10">
        <f t="shared" si="304"/>
        <v>41848.605057870373</v>
      </c>
    </row>
    <row r="3211" spans="1:20" ht="43.75" x14ac:dyDescent="0.4">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9">
        <f t="shared" si="300"/>
        <v>1.1932315789473684</v>
      </c>
      <c r="P3211">
        <f t="shared" si="301"/>
        <v>50.157964601769912</v>
      </c>
      <c r="Q3211" t="str">
        <f t="shared" si="302"/>
        <v>theater</v>
      </c>
      <c r="R3211" t="str">
        <f t="shared" si="305"/>
        <v>plays</v>
      </c>
      <c r="S3211" s="10">
        <f t="shared" si="303"/>
        <v>41778.637245370373</v>
      </c>
      <c r="T3211" s="10">
        <f t="shared" si="304"/>
        <v>41810.958333333336</v>
      </c>
    </row>
    <row r="3212" spans="1:20" ht="43.75" x14ac:dyDescent="0.4">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9">
        <f t="shared" si="300"/>
        <v>1.2576666666666667</v>
      </c>
      <c r="P3212">
        <f t="shared" si="301"/>
        <v>62.883333333333333</v>
      </c>
      <c r="Q3212" t="str">
        <f t="shared" si="302"/>
        <v>theater</v>
      </c>
      <c r="R3212" t="str">
        <f t="shared" si="305"/>
        <v>plays</v>
      </c>
      <c r="S3212" s="10">
        <f t="shared" si="303"/>
        <v>41013.936562499999</v>
      </c>
      <c r="T3212" s="10">
        <f t="shared" si="304"/>
        <v>41061.165972222225</v>
      </c>
    </row>
    <row r="3213" spans="1:20" ht="58.3" x14ac:dyDescent="0.4">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9">
        <f t="shared" si="300"/>
        <v>1.1974347826086957</v>
      </c>
      <c r="P3213">
        <f t="shared" si="301"/>
        <v>85.531055900621112</v>
      </c>
      <c r="Q3213" t="str">
        <f t="shared" si="302"/>
        <v>theater</v>
      </c>
      <c r="R3213" t="str">
        <f t="shared" si="305"/>
        <v>plays</v>
      </c>
      <c r="S3213" s="10">
        <f t="shared" si="303"/>
        <v>41834.586574074077</v>
      </c>
      <c r="T3213" s="10">
        <f t="shared" si="304"/>
        <v>41866.083333333336</v>
      </c>
    </row>
    <row r="3214" spans="1:20" ht="29.15" x14ac:dyDescent="0.4">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9">
        <f t="shared" si="300"/>
        <v>1.2625</v>
      </c>
      <c r="P3214">
        <f t="shared" si="301"/>
        <v>53.723404255319146</v>
      </c>
      <c r="Q3214" t="str">
        <f t="shared" si="302"/>
        <v>theater</v>
      </c>
      <c r="R3214" t="str">
        <f t="shared" si="305"/>
        <v>plays</v>
      </c>
      <c r="S3214" s="10">
        <f t="shared" si="303"/>
        <v>41829.795729166668</v>
      </c>
      <c r="T3214" s="10">
        <f t="shared" si="304"/>
        <v>41859.795729166668</v>
      </c>
    </row>
    <row r="3215" spans="1:20" ht="43.75" x14ac:dyDescent="0.4">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9">
        <f t="shared" si="300"/>
        <v>1.0011666666666668</v>
      </c>
      <c r="P3215">
        <f t="shared" si="301"/>
        <v>127.80851063829788</v>
      </c>
      <c r="Q3215" t="str">
        <f t="shared" si="302"/>
        <v>theater</v>
      </c>
      <c r="R3215" t="str">
        <f t="shared" si="305"/>
        <v>plays</v>
      </c>
      <c r="S3215" s="10">
        <f t="shared" si="303"/>
        <v>42171.763414351852</v>
      </c>
      <c r="T3215" s="10">
        <f t="shared" si="304"/>
        <v>42211.763414351852</v>
      </c>
    </row>
    <row r="3216" spans="1:20" ht="43.75" x14ac:dyDescent="0.4">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9">
        <f t="shared" si="300"/>
        <v>1.0213333333333334</v>
      </c>
      <c r="P3216">
        <f t="shared" si="301"/>
        <v>106.57391304347826</v>
      </c>
      <c r="Q3216" t="str">
        <f t="shared" si="302"/>
        <v>theater</v>
      </c>
      <c r="R3216" t="str">
        <f t="shared" si="305"/>
        <v>plays</v>
      </c>
      <c r="S3216" s="10">
        <f t="shared" si="303"/>
        <v>42337.792511574073</v>
      </c>
      <c r="T3216" s="10">
        <f t="shared" si="304"/>
        <v>42374.996527777781</v>
      </c>
    </row>
    <row r="3217" spans="1:20" ht="58.3" x14ac:dyDescent="0.4">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9">
        <f t="shared" si="300"/>
        <v>1.0035142857142858</v>
      </c>
      <c r="P3217">
        <f t="shared" si="301"/>
        <v>262.11194029850748</v>
      </c>
      <c r="Q3217" t="str">
        <f t="shared" si="302"/>
        <v>theater</v>
      </c>
      <c r="R3217" t="str">
        <f t="shared" si="305"/>
        <v>plays</v>
      </c>
      <c r="S3217" s="10">
        <f t="shared" si="303"/>
        <v>42219.665173611109</v>
      </c>
      <c r="T3217" s="10">
        <f t="shared" si="304"/>
        <v>42257.165972222225</v>
      </c>
    </row>
    <row r="3218" spans="1:20" ht="43.75" x14ac:dyDescent="0.4">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9">
        <f t="shared" si="300"/>
        <v>1.0004999999999999</v>
      </c>
      <c r="P3218">
        <f t="shared" si="301"/>
        <v>57.171428571428571</v>
      </c>
      <c r="Q3218" t="str">
        <f t="shared" si="302"/>
        <v>theater</v>
      </c>
      <c r="R3218" t="str">
        <f t="shared" si="305"/>
        <v>plays</v>
      </c>
      <c r="S3218" s="10">
        <f t="shared" si="303"/>
        <v>42165.462627314817</v>
      </c>
      <c r="T3218" s="10">
        <f t="shared" si="304"/>
        <v>42196.604166666672</v>
      </c>
    </row>
    <row r="3219" spans="1:20" ht="29.15" x14ac:dyDescent="0.4">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9">
        <f t="shared" si="300"/>
        <v>1.1602222222222223</v>
      </c>
      <c r="P3219">
        <f t="shared" si="301"/>
        <v>50.20192307692308</v>
      </c>
      <c r="Q3219" t="str">
        <f t="shared" si="302"/>
        <v>theater</v>
      </c>
      <c r="R3219" t="str">
        <f t="shared" si="305"/>
        <v>plays</v>
      </c>
      <c r="S3219" s="10">
        <f t="shared" si="303"/>
        <v>42648.546111111107</v>
      </c>
      <c r="T3219" s="10">
        <f t="shared" si="304"/>
        <v>42678.546111111107</v>
      </c>
    </row>
    <row r="3220" spans="1:20" ht="43.75" x14ac:dyDescent="0.4">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9">
        <f t="shared" si="300"/>
        <v>1.0209999999999999</v>
      </c>
      <c r="P3220">
        <f t="shared" si="301"/>
        <v>66.586956521739125</v>
      </c>
      <c r="Q3220" t="str">
        <f t="shared" si="302"/>
        <v>theater</v>
      </c>
      <c r="R3220" t="str">
        <f t="shared" si="305"/>
        <v>plays</v>
      </c>
      <c r="S3220" s="10">
        <f t="shared" si="303"/>
        <v>41971.002152777779</v>
      </c>
      <c r="T3220" s="10">
        <f t="shared" si="304"/>
        <v>42004</v>
      </c>
    </row>
    <row r="3221" spans="1:20" ht="43.75" x14ac:dyDescent="0.4">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9">
        <f t="shared" si="300"/>
        <v>1.0011000000000001</v>
      </c>
      <c r="P3221">
        <f t="shared" si="301"/>
        <v>168.25210084033614</v>
      </c>
      <c r="Q3221" t="str">
        <f t="shared" si="302"/>
        <v>theater</v>
      </c>
      <c r="R3221" t="str">
        <f t="shared" si="305"/>
        <v>plays</v>
      </c>
      <c r="S3221" s="10">
        <f t="shared" si="303"/>
        <v>42050.983182870375</v>
      </c>
      <c r="T3221" s="10">
        <f t="shared" si="304"/>
        <v>42085.941516203704</v>
      </c>
    </row>
    <row r="3222" spans="1:20" ht="29.15" x14ac:dyDescent="0.4">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9">
        <f t="shared" si="300"/>
        <v>1.0084</v>
      </c>
      <c r="P3222">
        <f t="shared" si="301"/>
        <v>256.37288135593218</v>
      </c>
      <c r="Q3222" t="str">
        <f t="shared" si="302"/>
        <v>theater</v>
      </c>
      <c r="R3222" t="str">
        <f t="shared" si="305"/>
        <v>plays</v>
      </c>
      <c r="S3222" s="10">
        <f t="shared" si="303"/>
        <v>42772.833379629628</v>
      </c>
      <c r="T3222" s="10">
        <f t="shared" si="304"/>
        <v>42806.875</v>
      </c>
    </row>
    <row r="3223" spans="1:20" ht="58.3" x14ac:dyDescent="0.4">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9">
        <f t="shared" si="300"/>
        <v>1.0342499999999999</v>
      </c>
      <c r="P3223">
        <f t="shared" si="301"/>
        <v>36.610619469026545</v>
      </c>
      <c r="Q3223" t="str">
        <f t="shared" si="302"/>
        <v>theater</v>
      </c>
      <c r="R3223" t="str">
        <f t="shared" si="305"/>
        <v>plays</v>
      </c>
      <c r="S3223" s="10">
        <f t="shared" si="303"/>
        <v>42155.696793981479</v>
      </c>
      <c r="T3223" s="10">
        <f t="shared" si="304"/>
        <v>42190.696793981479</v>
      </c>
    </row>
    <row r="3224" spans="1:20" ht="43.75" x14ac:dyDescent="0.4">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9">
        <f t="shared" si="300"/>
        <v>1.248</v>
      </c>
      <c r="P3224">
        <f t="shared" si="301"/>
        <v>37.142857142857146</v>
      </c>
      <c r="Q3224" t="str">
        <f t="shared" si="302"/>
        <v>theater</v>
      </c>
      <c r="R3224" t="str">
        <f t="shared" si="305"/>
        <v>plays</v>
      </c>
      <c r="S3224" s="10">
        <f t="shared" si="303"/>
        <v>42270.582141203704</v>
      </c>
      <c r="T3224" s="10">
        <f t="shared" si="304"/>
        <v>42301.895138888889</v>
      </c>
    </row>
    <row r="3225" spans="1:20" ht="29.15" x14ac:dyDescent="0.4">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9">
        <f t="shared" si="300"/>
        <v>1.0951612903225807</v>
      </c>
      <c r="P3225">
        <f t="shared" si="301"/>
        <v>45.878378378378379</v>
      </c>
      <c r="Q3225" t="str">
        <f t="shared" si="302"/>
        <v>theater</v>
      </c>
      <c r="R3225" t="str">
        <f t="shared" si="305"/>
        <v>plays</v>
      </c>
      <c r="S3225" s="10">
        <f t="shared" si="303"/>
        <v>42206.835370370376</v>
      </c>
      <c r="T3225" s="10">
        <f t="shared" si="304"/>
        <v>42236.835370370376</v>
      </c>
    </row>
    <row r="3226" spans="1:20" ht="58.3" x14ac:dyDescent="0.4">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9">
        <f t="shared" si="300"/>
        <v>1.0203333333333333</v>
      </c>
      <c r="P3226">
        <f t="shared" si="301"/>
        <v>141.71296296296296</v>
      </c>
      <c r="Q3226" t="str">
        <f t="shared" si="302"/>
        <v>theater</v>
      </c>
      <c r="R3226" t="str">
        <f t="shared" si="305"/>
        <v>plays</v>
      </c>
      <c r="S3226" s="10">
        <f t="shared" si="303"/>
        <v>42697.850844907407</v>
      </c>
      <c r="T3226" s="10">
        <f t="shared" si="304"/>
        <v>42745.208333333328</v>
      </c>
    </row>
    <row r="3227" spans="1:20" ht="43.75" x14ac:dyDescent="0.4">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9">
        <f t="shared" si="300"/>
        <v>1.0235000000000001</v>
      </c>
      <c r="P3227">
        <f t="shared" si="301"/>
        <v>52.487179487179489</v>
      </c>
      <c r="Q3227" t="str">
        <f t="shared" si="302"/>
        <v>theater</v>
      </c>
      <c r="R3227" t="str">
        <f t="shared" si="305"/>
        <v>plays</v>
      </c>
      <c r="S3227" s="10">
        <f t="shared" si="303"/>
        <v>42503.559467592597</v>
      </c>
      <c r="T3227" s="10">
        <f t="shared" si="304"/>
        <v>42524.875</v>
      </c>
    </row>
    <row r="3228" spans="1:20" ht="43.75" x14ac:dyDescent="0.4">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9">
        <f t="shared" si="300"/>
        <v>1.0416666666666667</v>
      </c>
      <c r="P3228">
        <f t="shared" si="301"/>
        <v>59.523809523809526</v>
      </c>
      <c r="Q3228" t="str">
        <f t="shared" si="302"/>
        <v>theater</v>
      </c>
      <c r="R3228" t="str">
        <f t="shared" si="305"/>
        <v>plays</v>
      </c>
      <c r="S3228" s="10">
        <f t="shared" si="303"/>
        <v>42277.583472222221</v>
      </c>
      <c r="T3228" s="10">
        <f t="shared" si="304"/>
        <v>42307.583472222221</v>
      </c>
    </row>
    <row r="3229" spans="1:20" ht="43.75" x14ac:dyDescent="0.4">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9">
        <f t="shared" si="300"/>
        <v>1.25</v>
      </c>
      <c r="P3229">
        <f t="shared" si="301"/>
        <v>50</v>
      </c>
      <c r="Q3229" t="str">
        <f t="shared" si="302"/>
        <v>theater</v>
      </c>
      <c r="R3229" t="str">
        <f t="shared" si="305"/>
        <v>plays</v>
      </c>
      <c r="S3229" s="10">
        <f t="shared" si="303"/>
        <v>42722.882361111115</v>
      </c>
      <c r="T3229" s="10">
        <f t="shared" si="304"/>
        <v>42752.882361111115</v>
      </c>
    </row>
    <row r="3230" spans="1:20" ht="29.15" x14ac:dyDescent="0.4">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9">
        <f t="shared" si="300"/>
        <v>1.0234285714285714</v>
      </c>
      <c r="P3230">
        <f t="shared" si="301"/>
        <v>193.62162162162161</v>
      </c>
      <c r="Q3230" t="str">
        <f t="shared" si="302"/>
        <v>theater</v>
      </c>
      <c r="R3230" t="str">
        <f t="shared" si="305"/>
        <v>plays</v>
      </c>
      <c r="S3230" s="10">
        <f t="shared" si="303"/>
        <v>42323.70930555556</v>
      </c>
      <c r="T3230" s="10">
        <f t="shared" si="304"/>
        <v>42355.207638888889</v>
      </c>
    </row>
    <row r="3231" spans="1:20" ht="43.75" x14ac:dyDescent="0.4">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9">
        <f t="shared" si="300"/>
        <v>1.0786500000000001</v>
      </c>
      <c r="P3231">
        <f t="shared" si="301"/>
        <v>106.79702970297029</v>
      </c>
      <c r="Q3231" t="str">
        <f t="shared" si="302"/>
        <v>theater</v>
      </c>
      <c r="R3231" t="str">
        <f t="shared" si="305"/>
        <v>plays</v>
      </c>
      <c r="S3231" s="10">
        <f t="shared" si="303"/>
        <v>41933.291643518518</v>
      </c>
      <c r="T3231" s="10">
        <f t="shared" si="304"/>
        <v>41963.333310185189</v>
      </c>
    </row>
    <row r="3232" spans="1:20" ht="43.75" x14ac:dyDescent="0.4">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9">
        <f t="shared" si="300"/>
        <v>1.0988461538461538</v>
      </c>
      <c r="P3232">
        <f t="shared" si="301"/>
        <v>77.21621621621621</v>
      </c>
      <c r="Q3232" t="str">
        <f t="shared" si="302"/>
        <v>theater</v>
      </c>
      <c r="R3232" t="str">
        <f t="shared" si="305"/>
        <v>plays</v>
      </c>
      <c r="S3232" s="10">
        <f t="shared" si="303"/>
        <v>41898.168125000004</v>
      </c>
      <c r="T3232" s="10">
        <f t="shared" si="304"/>
        <v>41913.165972222225</v>
      </c>
    </row>
    <row r="3233" spans="1:20" ht="43.75" x14ac:dyDescent="0.4">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9">
        <f t="shared" si="300"/>
        <v>1.61</v>
      </c>
      <c r="P3233">
        <f t="shared" si="301"/>
        <v>57.5</v>
      </c>
      <c r="Q3233" t="str">
        <f t="shared" si="302"/>
        <v>theater</v>
      </c>
      <c r="R3233" t="str">
        <f t="shared" si="305"/>
        <v>plays</v>
      </c>
      <c r="S3233" s="10">
        <f t="shared" si="303"/>
        <v>42446.943831018521</v>
      </c>
      <c r="T3233" s="10">
        <f t="shared" si="304"/>
        <v>42476.943831018521</v>
      </c>
    </row>
    <row r="3234" spans="1:20" ht="43.75" x14ac:dyDescent="0.4">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9">
        <f t="shared" si="300"/>
        <v>1.3120000000000001</v>
      </c>
      <c r="P3234">
        <f t="shared" si="301"/>
        <v>50.46153846153846</v>
      </c>
      <c r="Q3234" t="str">
        <f t="shared" si="302"/>
        <v>theater</v>
      </c>
      <c r="R3234" t="str">
        <f t="shared" si="305"/>
        <v>plays</v>
      </c>
      <c r="S3234" s="10">
        <f t="shared" si="303"/>
        <v>42463.81385416667</v>
      </c>
      <c r="T3234" s="10">
        <f t="shared" si="304"/>
        <v>42494.165972222225</v>
      </c>
    </row>
    <row r="3235" spans="1:20" ht="43.75" x14ac:dyDescent="0.4">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9">
        <f t="shared" si="300"/>
        <v>1.1879999999999999</v>
      </c>
      <c r="P3235">
        <f t="shared" si="301"/>
        <v>97.377049180327873</v>
      </c>
      <c r="Q3235" t="str">
        <f t="shared" si="302"/>
        <v>theater</v>
      </c>
      <c r="R3235" t="str">
        <f t="shared" si="305"/>
        <v>plays</v>
      </c>
      <c r="S3235" s="10">
        <f t="shared" si="303"/>
        <v>42766.805034722223</v>
      </c>
      <c r="T3235" s="10">
        <f t="shared" si="304"/>
        <v>42796.805034722223</v>
      </c>
    </row>
    <row r="3236" spans="1:20" ht="43.75" x14ac:dyDescent="0.4">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9">
        <f t="shared" si="300"/>
        <v>1.0039275000000001</v>
      </c>
      <c r="P3236">
        <f t="shared" si="301"/>
        <v>34.91921739130435</v>
      </c>
      <c r="Q3236" t="str">
        <f t="shared" si="302"/>
        <v>theater</v>
      </c>
      <c r="R3236" t="str">
        <f t="shared" si="305"/>
        <v>plays</v>
      </c>
      <c r="S3236" s="10">
        <f t="shared" si="303"/>
        <v>42734.789444444439</v>
      </c>
      <c r="T3236" s="10">
        <f t="shared" si="304"/>
        <v>42767.979861111111</v>
      </c>
    </row>
    <row r="3237" spans="1:20" ht="43.75" x14ac:dyDescent="0.4">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9">
        <f t="shared" si="300"/>
        <v>1.0320666666666667</v>
      </c>
      <c r="P3237">
        <f t="shared" si="301"/>
        <v>85.530386740331494</v>
      </c>
      <c r="Q3237" t="str">
        <f t="shared" si="302"/>
        <v>theater</v>
      </c>
      <c r="R3237" t="str">
        <f t="shared" si="305"/>
        <v>plays</v>
      </c>
      <c r="S3237" s="10">
        <f t="shared" si="303"/>
        <v>42522.347812499997</v>
      </c>
      <c r="T3237" s="10">
        <f t="shared" si="304"/>
        <v>42552.347812499997</v>
      </c>
    </row>
    <row r="3238" spans="1:20" ht="43.75" x14ac:dyDescent="0.4">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9">
        <f t="shared" si="300"/>
        <v>1.006</v>
      </c>
      <c r="P3238">
        <f t="shared" si="301"/>
        <v>182.90909090909091</v>
      </c>
      <c r="Q3238" t="str">
        <f t="shared" si="302"/>
        <v>theater</v>
      </c>
      <c r="R3238" t="str">
        <f t="shared" si="305"/>
        <v>plays</v>
      </c>
      <c r="S3238" s="10">
        <f t="shared" si="303"/>
        <v>42702.917048611111</v>
      </c>
      <c r="T3238" s="10">
        <f t="shared" si="304"/>
        <v>42732.917048611111</v>
      </c>
    </row>
    <row r="3239" spans="1:20" ht="29.15" x14ac:dyDescent="0.4">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9">
        <f t="shared" si="300"/>
        <v>1.0078754285714286</v>
      </c>
      <c r="P3239">
        <f t="shared" si="301"/>
        <v>131.13620817843866</v>
      </c>
      <c r="Q3239" t="str">
        <f t="shared" si="302"/>
        <v>theater</v>
      </c>
      <c r="R3239" t="str">
        <f t="shared" si="305"/>
        <v>plays</v>
      </c>
      <c r="S3239" s="10">
        <f t="shared" si="303"/>
        <v>42252.474351851852</v>
      </c>
      <c r="T3239" s="10">
        <f t="shared" si="304"/>
        <v>42276.165972222225</v>
      </c>
    </row>
    <row r="3240" spans="1:20" ht="43.75" x14ac:dyDescent="0.4">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9">
        <f t="shared" si="300"/>
        <v>1.1232142857142857</v>
      </c>
      <c r="P3240">
        <f t="shared" si="301"/>
        <v>39.810126582278478</v>
      </c>
      <c r="Q3240" t="str">
        <f t="shared" si="302"/>
        <v>theater</v>
      </c>
      <c r="R3240" t="str">
        <f t="shared" si="305"/>
        <v>plays</v>
      </c>
      <c r="S3240" s="10">
        <f t="shared" si="303"/>
        <v>42156.510393518518</v>
      </c>
      <c r="T3240" s="10">
        <f t="shared" si="304"/>
        <v>42186.510393518518</v>
      </c>
    </row>
    <row r="3241" spans="1:20" ht="58.3" x14ac:dyDescent="0.4">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9">
        <f t="shared" si="300"/>
        <v>1.0591914022517912</v>
      </c>
      <c r="P3241">
        <f t="shared" si="301"/>
        <v>59.701730769230764</v>
      </c>
      <c r="Q3241" t="str">
        <f t="shared" si="302"/>
        <v>theater</v>
      </c>
      <c r="R3241" t="str">
        <f t="shared" si="305"/>
        <v>plays</v>
      </c>
      <c r="S3241" s="10">
        <f t="shared" si="303"/>
        <v>42278.089039351849</v>
      </c>
      <c r="T3241" s="10">
        <f t="shared" si="304"/>
        <v>42302.999305555553</v>
      </c>
    </row>
    <row r="3242" spans="1:20" ht="43.75" x14ac:dyDescent="0.4">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9">
        <f t="shared" si="300"/>
        <v>1.0056666666666667</v>
      </c>
      <c r="P3242">
        <f t="shared" si="301"/>
        <v>88.735294117647058</v>
      </c>
      <c r="Q3242" t="str">
        <f t="shared" si="302"/>
        <v>theater</v>
      </c>
      <c r="R3242" t="str">
        <f t="shared" si="305"/>
        <v>plays</v>
      </c>
      <c r="S3242" s="10">
        <f t="shared" si="303"/>
        <v>42754.693842592591</v>
      </c>
      <c r="T3242" s="10">
        <f t="shared" si="304"/>
        <v>42782.958333333328</v>
      </c>
    </row>
    <row r="3243" spans="1:20" ht="58.3" x14ac:dyDescent="0.4">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9">
        <f t="shared" si="300"/>
        <v>1.1530588235294117</v>
      </c>
      <c r="P3243">
        <f t="shared" si="301"/>
        <v>58.688622754491021</v>
      </c>
      <c r="Q3243" t="str">
        <f t="shared" si="302"/>
        <v>theater</v>
      </c>
      <c r="R3243" t="str">
        <f t="shared" si="305"/>
        <v>plays</v>
      </c>
      <c r="S3243" s="10">
        <f t="shared" si="303"/>
        <v>41893.324884259258</v>
      </c>
      <c r="T3243" s="10">
        <f t="shared" si="304"/>
        <v>41926.290972222225</v>
      </c>
    </row>
    <row r="3244" spans="1:20" ht="29.15" x14ac:dyDescent="0.4">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9">
        <f t="shared" si="300"/>
        <v>1.273042</v>
      </c>
      <c r="P3244">
        <f t="shared" si="301"/>
        <v>69.56513661202186</v>
      </c>
      <c r="Q3244" t="str">
        <f t="shared" si="302"/>
        <v>theater</v>
      </c>
      <c r="R3244" t="str">
        <f t="shared" si="305"/>
        <v>plays</v>
      </c>
      <c r="S3244" s="10">
        <f t="shared" si="303"/>
        <v>41871.755694444444</v>
      </c>
      <c r="T3244" s="10">
        <f t="shared" si="304"/>
        <v>41901.755694444444</v>
      </c>
    </row>
    <row r="3245" spans="1:20" ht="43.75" x14ac:dyDescent="0.4">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9">
        <f t="shared" si="300"/>
        <v>1.028375</v>
      </c>
      <c r="P3245">
        <f t="shared" si="301"/>
        <v>115.87323943661971</v>
      </c>
      <c r="Q3245" t="str">
        <f t="shared" si="302"/>
        <v>theater</v>
      </c>
      <c r="R3245" t="str">
        <f t="shared" si="305"/>
        <v>plays</v>
      </c>
      <c r="S3245" s="10">
        <f t="shared" si="303"/>
        <v>42262.096782407403</v>
      </c>
      <c r="T3245" s="10">
        <f t="shared" si="304"/>
        <v>42286</v>
      </c>
    </row>
    <row r="3246" spans="1:20" ht="43.75" x14ac:dyDescent="0.4">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9">
        <f t="shared" si="300"/>
        <v>1.0293749999999999</v>
      </c>
      <c r="P3246">
        <f t="shared" si="301"/>
        <v>23.869565217391305</v>
      </c>
      <c r="Q3246" t="str">
        <f t="shared" si="302"/>
        <v>theater</v>
      </c>
      <c r="R3246" t="str">
        <f t="shared" si="305"/>
        <v>plays</v>
      </c>
      <c r="S3246" s="10">
        <f t="shared" si="303"/>
        <v>42675.694236111114</v>
      </c>
      <c r="T3246" s="10">
        <f t="shared" si="304"/>
        <v>42705.735902777778</v>
      </c>
    </row>
    <row r="3247" spans="1:20" ht="43.75" x14ac:dyDescent="0.4">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9">
        <f t="shared" si="300"/>
        <v>1.043047619047619</v>
      </c>
      <c r="P3247">
        <f t="shared" si="301"/>
        <v>81.125925925925927</v>
      </c>
      <c r="Q3247" t="str">
        <f t="shared" si="302"/>
        <v>theater</v>
      </c>
      <c r="R3247" t="str">
        <f t="shared" si="305"/>
        <v>plays</v>
      </c>
      <c r="S3247" s="10">
        <f t="shared" si="303"/>
        <v>42135.60020833333</v>
      </c>
      <c r="T3247" s="10">
        <f t="shared" si="304"/>
        <v>42167.083333333328</v>
      </c>
    </row>
    <row r="3248" spans="1:20" ht="43.75" x14ac:dyDescent="0.4">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9">
        <f t="shared" si="300"/>
        <v>1.1122000000000001</v>
      </c>
      <c r="P3248">
        <f t="shared" si="301"/>
        <v>57.626943005181346</v>
      </c>
      <c r="Q3248" t="str">
        <f t="shared" si="302"/>
        <v>theater</v>
      </c>
      <c r="R3248" t="str">
        <f t="shared" si="305"/>
        <v>plays</v>
      </c>
      <c r="S3248" s="10">
        <f t="shared" si="303"/>
        <v>42230.472222222219</v>
      </c>
      <c r="T3248" s="10">
        <f t="shared" si="304"/>
        <v>42259.165972222225</v>
      </c>
    </row>
    <row r="3249" spans="1:20" ht="43.75" x14ac:dyDescent="0.4">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9">
        <f t="shared" si="300"/>
        <v>1.0586</v>
      </c>
      <c r="P3249">
        <f t="shared" si="301"/>
        <v>46.429824561403507</v>
      </c>
      <c r="Q3249" t="str">
        <f t="shared" si="302"/>
        <v>theater</v>
      </c>
      <c r="R3249" t="str">
        <f t="shared" si="305"/>
        <v>plays</v>
      </c>
      <c r="S3249" s="10">
        <f t="shared" si="303"/>
        <v>42167.434166666666</v>
      </c>
      <c r="T3249" s="10">
        <f t="shared" si="304"/>
        <v>42197.434166666666</v>
      </c>
    </row>
    <row r="3250" spans="1:20" ht="29.15" x14ac:dyDescent="0.4">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9">
        <f t="shared" si="300"/>
        <v>1.0079166666666666</v>
      </c>
      <c r="P3250">
        <f t="shared" si="301"/>
        <v>60.475000000000001</v>
      </c>
      <c r="Q3250" t="str">
        <f t="shared" si="302"/>
        <v>theater</v>
      </c>
      <c r="R3250" t="str">
        <f t="shared" si="305"/>
        <v>plays</v>
      </c>
      <c r="S3250" s="10">
        <f t="shared" si="303"/>
        <v>42068.888391203705</v>
      </c>
      <c r="T3250" s="10">
        <f t="shared" si="304"/>
        <v>42098.846724537041</v>
      </c>
    </row>
    <row r="3251" spans="1:20" ht="43.75" x14ac:dyDescent="0.4">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9">
        <f t="shared" si="300"/>
        <v>1.0492727272727274</v>
      </c>
      <c r="P3251">
        <f t="shared" si="301"/>
        <v>65.579545454545453</v>
      </c>
      <c r="Q3251" t="str">
        <f t="shared" si="302"/>
        <v>theater</v>
      </c>
      <c r="R3251" t="str">
        <f t="shared" si="305"/>
        <v>plays</v>
      </c>
      <c r="S3251" s="10">
        <f t="shared" si="303"/>
        <v>42145.746689814812</v>
      </c>
      <c r="T3251" s="10">
        <f t="shared" si="304"/>
        <v>42175.746689814812</v>
      </c>
    </row>
    <row r="3252" spans="1:20" ht="58.3" x14ac:dyDescent="0.4">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9">
        <f t="shared" si="300"/>
        <v>1.01552</v>
      </c>
      <c r="P3252">
        <f t="shared" si="301"/>
        <v>119.1924882629108</v>
      </c>
      <c r="Q3252" t="str">
        <f t="shared" si="302"/>
        <v>theater</v>
      </c>
      <c r="R3252" t="str">
        <f t="shared" si="305"/>
        <v>plays</v>
      </c>
      <c r="S3252" s="10">
        <f t="shared" si="303"/>
        <v>41918.742175925923</v>
      </c>
      <c r="T3252" s="10">
        <f t="shared" si="304"/>
        <v>41948.783842592595</v>
      </c>
    </row>
    <row r="3253" spans="1:20" ht="43.75" x14ac:dyDescent="0.4">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9">
        <f t="shared" si="300"/>
        <v>1.1073333333333333</v>
      </c>
      <c r="P3253">
        <f t="shared" si="301"/>
        <v>83.05</v>
      </c>
      <c r="Q3253" t="str">
        <f t="shared" si="302"/>
        <v>theater</v>
      </c>
      <c r="R3253" t="str">
        <f t="shared" si="305"/>
        <v>plays</v>
      </c>
      <c r="S3253" s="10">
        <f t="shared" si="303"/>
        <v>42146.731087962966</v>
      </c>
      <c r="T3253" s="10">
        <f t="shared" si="304"/>
        <v>42176.731087962966</v>
      </c>
    </row>
    <row r="3254" spans="1:20" ht="43.75" x14ac:dyDescent="0.4">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9">
        <f t="shared" si="300"/>
        <v>1.2782222222222221</v>
      </c>
      <c r="P3254">
        <f t="shared" si="301"/>
        <v>57.52</v>
      </c>
      <c r="Q3254" t="str">
        <f t="shared" si="302"/>
        <v>theater</v>
      </c>
      <c r="R3254" t="str">
        <f t="shared" si="305"/>
        <v>plays</v>
      </c>
      <c r="S3254" s="10">
        <f t="shared" si="303"/>
        <v>42590.472685185188</v>
      </c>
      <c r="T3254" s="10">
        <f t="shared" si="304"/>
        <v>42620.472685185188</v>
      </c>
    </row>
    <row r="3255" spans="1:20" ht="43.75" x14ac:dyDescent="0.4">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9">
        <f t="shared" si="300"/>
        <v>1.0182500000000001</v>
      </c>
      <c r="P3255">
        <f t="shared" si="301"/>
        <v>177.08695652173913</v>
      </c>
      <c r="Q3255" t="str">
        <f t="shared" si="302"/>
        <v>theater</v>
      </c>
      <c r="R3255" t="str">
        <f t="shared" si="305"/>
        <v>plays</v>
      </c>
      <c r="S3255" s="10">
        <f t="shared" si="303"/>
        <v>42602.576712962968</v>
      </c>
      <c r="T3255" s="10">
        <f t="shared" si="304"/>
        <v>42621.15625</v>
      </c>
    </row>
    <row r="3256" spans="1:20" ht="43.75" x14ac:dyDescent="0.4">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9">
        <f t="shared" si="300"/>
        <v>1.012576923076923</v>
      </c>
      <c r="P3256">
        <f t="shared" si="301"/>
        <v>70.771505376344081</v>
      </c>
      <c r="Q3256" t="str">
        <f t="shared" si="302"/>
        <v>theater</v>
      </c>
      <c r="R3256" t="str">
        <f t="shared" si="305"/>
        <v>plays</v>
      </c>
      <c r="S3256" s="10">
        <f t="shared" si="303"/>
        <v>42059.085752314815</v>
      </c>
      <c r="T3256" s="10">
        <f t="shared" si="304"/>
        <v>42089.044085648144</v>
      </c>
    </row>
    <row r="3257" spans="1:20" ht="58.3" x14ac:dyDescent="0.4">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9">
        <f t="shared" si="300"/>
        <v>1.75</v>
      </c>
      <c r="P3257">
        <f t="shared" si="301"/>
        <v>29.166666666666668</v>
      </c>
      <c r="Q3257" t="str">
        <f t="shared" si="302"/>
        <v>theater</v>
      </c>
      <c r="R3257" t="str">
        <f t="shared" si="305"/>
        <v>plays</v>
      </c>
      <c r="S3257" s="10">
        <f t="shared" si="303"/>
        <v>41889.768229166664</v>
      </c>
      <c r="T3257" s="10">
        <f t="shared" si="304"/>
        <v>41919.768229166664</v>
      </c>
    </row>
    <row r="3258" spans="1:20" ht="43.75" x14ac:dyDescent="0.4">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9">
        <f t="shared" si="300"/>
        <v>1.2806</v>
      </c>
      <c r="P3258">
        <f t="shared" si="301"/>
        <v>72.76136363636364</v>
      </c>
      <c r="Q3258" t="str">
        <f t="shared" si="302"/>
        <v>theater</v>
      </c>
      <c r="R3258" t="str">
        <f t="shared" si="305"/>
        <v>plays</v>
      </c>
      <c r="S3258" s="10">
        <f t="shared" si="303"/>
        <v>42144.573807870373</v>
      </c>
      <c r="T3258" s="10">
        <f t="shared" si="304"/>
        <v>42166.165972222225</v>
      </c>
    </row>
    <row r="3259" spans="1:20" ht="43.75" x14ac:dyDescent="0.4">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9">
        <f t="shared" si="300"/>
        <v>1.0629949999999999</v>
      </c>
      <c r="P3259">
        <f t="shared" si="301"/>
        <v>51.853414634146333</v>
      </c>
      <c r="Q3259" t="str">
        <f t="shared" si="302"/>
        <v>theater</v>
      </c>
      <c r="R3259" t="str">
        <f t="shared" si="305"/>
        <v>plays</v>
      </c>
      <c r="S3259" s="10">
        <f t="shared" si="303"/>
        <v>42758.559629629628</v>
      </c>
      <c r="T3259" s="10">
        <f t="shared" si="304"/>
        <v>42788.559629629628</v>
      </c>
    </row>
    <row r="3260" spans="1:20" ht="43.75" x14ac:dyDescent="0.4">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9">
        <f t="shared" si="300"/>
        <v>1.052142857142857</v>
      </c>
      <c r="P3260">
        <f t="shared" si="301"/>
        <v>98.2</v>
      </c>
      <c r="Q3260" t="str">
        <f t="shared" si="302"/>
        <v>theater</v>
      </c>
      <c r="R3260" t="str">
        <f t="shared" si="305"/>
        <v>plays</v>
      </c>
      <c r="S3260" s="10">
        <f t="shared" si="303"/>
        <v>41982.887280092589</v>
      </c>
      <c r="T3260" s="10">
        <f t="shared" si="304"/>
        <v>42012.887280092589</v>
      </c>
    </row>
    <row r="3261" spans="1:20" ht="43.75" x14ac:dyDescent="0.4">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9">
        <f t="shared" si="300"/>
        <v>1.0616782608695652</v>
      </c>
      <c r="P3261">
        <f t="shared" si="301"/>
        <v>251.7381443298969</v>
      </c>
      <c r="Q3261" t="str">
        <f t="shared" si="302"/>
        <v>theater</v>
      </c>
      <c r="R3261" t="str">
        <f t="shared" si="305"/>
        <v>plays</v>
      </c>
      <c r="S3261" s="10">
        <f t="shared" si="303"/>
        <v>42614.760937500003</v>
      </c>
      <c r="T3261" s="10">
        <f t="shared" si="304"/>
        <v>42644.165972222225</v>
      </c>
    </row>
    <row r="3262" spans="1:20" ht="43.75" x14ac:dyDescent="0.4">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9">
        <f t="shared" si="300"/>
        <v>1.0924</v>
      </c>
      <c r="P3262">
        <f t="shared" si="301"/>
        <v>74.821917808219183</v>
      </c>
      <c r="Q3262" t="str">
        <f t="shared" si="302"/>
        <v>theater</v>
      </c>
      <c r="R3262" t="str">
        <f t="shared" si="305"/>
        <v>plays</v>
      </c>
      <c r="S3262" s="10">
        <f t="shared" si="303"/>
        <v>42303.672662037032</v>
      </c>
      <c r="T3262" s="10">
        <f t="shared" si="304"/>
        <v>42338.714328703703</v>
      </c>
    </row>
    <row r="3263" spans="1:20" ht="43.75" x14ac:dyDescent="0.4">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9">
        <f t="shared" si="300"/>
        <v>1.0045454545454546</v>
      </c>
      <c r="P3263">
        <f t="shared" si="301"/>
        <v>67.65306122448979</v>
      </c>
      <c r="Q3263" t="str">
        <f t="shared" si="302"/>
        <v>theater</v>
      </c>
      <c r="R3263" t="str">
        <f t="shared" si="305"/>
        <v>plays</v>
      </c>
      <c r="S3263" s="10">
        <f t="shared" si="303"/>
        <v>42171.725416666668</v>
      </c>
      <c r="T3263" s="10">
        <f t="shared" si="304"/>
        <v>42201.725416666668</v>
      </c>
    </row>
    <row r="3264" spans="1:20" ht="29.15" x14ac:dyDescent="0.4">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9">
        <f t="shared" si="300"/>
        <v>1.0304098360655738</v>
      </c>
      <c r="P3264">
        <f t="shared" si="301"/>
        <v>93.81343283582089</v>
      </c>
      <c r="Q3264" t="str">
        <f t="shared" si="302"/>
        <v>theater</v>
      </c>
      <c r="R3264" t="str">
        <f t="shared" si="305"/>
        <v>plays</v>
      </c>
      <c r="S3264" s="10">
        <f t="shared" si="303"/>
        <v>41964.315532407403</v>
      </c>
      <c r="T3264" s="10">
        <f t="shared" si="304"/>
        <v>41995.166666666672</v>
      </c>
    </row>
    <row r="3265" spans="1:20" ht="29.15" x14ac:dyDescent="0.4">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9">
        <f t="shared" si="300"/>
        <v>1.121664</v>
      </c>
      <c r="P3265">
        <f t="shared" si="301"/>
        <v>41.237647058823526</v>
      </c>
      <c r="Q3265" t="str">
        <f t="shared" si="302"/>
        <v>theater</v>
      </c>
      <c r="R3265" t="str">
        <f t="shared" si="305"/>
        <v>plays</v>
      </c>
      <c r="S3265" s="10">
        <f t="shared" si="303"/>
        <v>42284.516064814816</v>
      </c>
      <c r="T3265" s="10">
        <f t="shared" si="304"/>
        <v>42307.875</v>
      </c>
    </row>
    <row r="3266" spans="1:20" ht="29.15" x14ac:dyDescent="0.4">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9">
        <f t="shared" ref="O3266:O3329" si="306">E3266/D3266</f>
        <v>1.03</v>
      </c>
      <c r="P3266">
        <f t="shared" ref="P3266:P3329" si="307">IFERROR(E3266/L3266,0)</f>
        <v>52.551020408163268</v>
      </c>
      <c r="Q3266" t="str">
        <f t="shared" ref="Q3266:Q3329" si="308">LEFT(N3266, FIND("/",N3266) - 1)</f>
        <v>theater</v>
      </c>
      <c r="R3266" t="str">
        <f t="shared" si="305"/>
        <v>plays</v>
      </c>
      <c r="S3266" s="10">
        <f t="shared" ref="S3266:S3329" si="309">(((J3266/60)/60)/24) + DATE(1970,1,1)</f>
        <v>42016.800208333334</v>
      </c>
      <c r="T3266" s="10">
        <f t="shared" ref="T3266:T3329" si="310">(((I3266/60)/60)/24) + DATE(1970,1,1)</f>
        <v>42032.916666666672</v>
      </c>
    </row>
    <row r="3267" spans="1:20" ht="43.75" x14ac:dyDescent="0.4">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9">
        <f t="shared" si="306"/>
        <v>1.64</v>
      </c>
      <c r="P3267">
        <f t="shared" si="307"/>
        <v>70.285714285714292</v>
      </c>
      <c r="Q3267" t="str">
        <f t="shared" si="308"/>
        <v>theater</v>
      </c>
      <c r="R3267" t="str">
        <f t="shared" ref="R3267:R3330" si="311">RIGHT(N3267, LEN(N3267) - FIND("/",N3267))</f>
        <v>plays</v>
      </c>
      <c r="S3267" s="10">
        <f t="shared" si="309"/>
        <v>42311.711979166663</v>
      </c>
      <c r="T3267" s="10">
        <f t="shared" si="310"/>
        <v>42341.708333333328</v>
      </c>
    </row>
    <row r="3268" spans="1:20" ht="43.75" x14ac:dyDescent="0.4">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9">
        <f t="shared" si="306"/>
        <v>1.3128333333333333</v>
      </c>
      <c r="P3268">
        <f t="shared" si="307"/>
        <v>48.325153374233132</v>
      </c>
      <c r="Q3268" t="str">
        <f t="shared" si="308"/>
        <v>theater</v>
      </c>
      <c r="R3268" t="str">
        <f t="shared" si="311"/>
        <v>plays</v>
      </c>
      <c r="S3268" s="10">
        <f t="shared" si="309"/>
        <v>42136.536134259266</v>
      </c>
      <c r="T3268" s="10">
        <f t="shared" si="310"/>
        <v>42167.875</v>
      </c>
    </row>
    <row r="3269" spans="1:20" ht="43.75" x14ac:dyDescent="0.4">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9">
        <f t="shared" si="306"/>
        <v>1.0209999999999999</v>
      </c>
      <c r="P3269">
        <f t="shared" si="307"/>
        <v>53.177083333333336</v>
      </c>
      <c r="Q3269" t="str">
        <f t="shared" si="308"/>
        <v>theater</v>
      </c>
      <c r="R3269" t="str">
        <f t="shared" si="311"/>
        <v>plays</v>
      </c>
      <c r="S3269" s="10">
        <f t="shared" si="309"/>
        <v>42172.757638888885</v>
      </c>
      <c r="T3269" s="10">
        <f t="shared" si="310"/>
        <v>42202.757638888885</v>
      </c>
    </row>
    <row r="3270" spans="1:20" ht="43.75" x14ac:dyDescent="0.4">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9">
        <f t="shared" si="306"/>
        <v>1.28</v>
      </c>
      <c r="P3270">
        <f t="shared" si="307"/>
        <v>60.952380952380949</v>
      </c>
      <c r="Q3270" t="str">
        <f t="shared" si="308"/>
        <v>theater</v>
      </c>
      <c r="R3270" t="str">
        <f t="shared" si="311"/>
        <v>plays</v>
      </c>
      <c r="S3270" s="10">
        <f t="shared" si="309"/>
        <v>42590.90425925926</v>
      </c>
      <c r="T3270" s="10">
        <f t="shared" si="310"/>
        <v>42606.90425925926</v>
      </c>
    </row>
    <row r="3271" spans="1:20" ht="43.75" x14ac:dyDescent="0.4">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9">
        <f t="shared" si="306"/>
        <v>1.0149999999999999</v>
      </c>
      <c r="P3271">
        <f t="shared" si="307"/>
        <v>116</v>
      </c>
      <c r="Q3271" t="str">
        <f t="shared" si="308"/>
        <v>theater</v>
      </c>
      <c r="R3271" t="str">
        <f t="shared" si="311"/>
        <v>plays</v>
      </c>
      <c r="S3271" s="10">
        <f t="shared" si="309"/>
        <v>42137.395798611105</v>
      </c>
      <c r="T3271" s="10">
        <f t="shared" si="310"/>
        <v>42171.458333333328</v>
      </c>
    </row>
    <row r="3272" spans="1:20" ht="58.3" x14ac:dyDescent="0.4">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9">
        <f t="shared" si="306"/>
        <v>1.0166666666666666</v>
      </c>
      <c r="P3272">
        <f t="shared" si="307"/>
        <v>61</v>
      </c>
      <c r="Q3272" t="str">
        <f t="shared" si="308"/>
        <v>theater</v>
      </c>
      <c r="R3272" t="str">
        <f t="shared" si="311"/>
        <v>plays</v>
      </c>
      <c r="S3272" s="10">
        <f t="shared" si="309"/>
        <v>42167.533159722225</v>
      </c>
      <c r="T3272" s="10">
        <f t="shared" si="310"/>
        <v>42197.533159722225</v>
      </c>
    </row>
    <row r="3273" spans="1:20" x14ac:dyDescent="0.4">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9">
        <f t="shared" si="306"/>
        <v>1.3</v>
      </c>
      <c r="P3273">
        <f t="shared" si="307"/>
        <v>38.235294117647058</v>
      </c>
      <c r="Q3273" t="str">
        <f t="shared" si="308"/>
        <v>theater</v>
      </c>
      <c r="R3273" t="str">
        <f t="shared" si="311"/>
        <v>plays</v>
      </c>
      <c r="S3273" s="10">
        <f t="shared" si="309"/>
        <v>41915.437210648146</v>
      </c>
      <c r="T3273" s="10">
        <f t="shared" si="310"/>
        <v>41945.478877314818</v>
      </c>
    </row>
    <row r="3274" spans="1:20" ht="43.75" x14ac:dyDescent="0.4">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9">
        <f t="shared" si="306"/>
        <v>1.5443</v>
      </c>
      <c r="P3274">
        <f t="shared" si="307"/>
        <v>106.50344827586207</v>
      </c>
      <c r="Q3274" t="str">
        <f t="shared" si="308"/>
        <v>theater</v>
      </c>
      <c r="R3274" t="str">
        <f t="shared" si="311"/>
        <v>plays</v>
      </c>
      <c r="S3274" s="10">
        <f t="shared" si="309"/>
        <v>42284.500104166669</v>
      </c>
      <c r="T3274" s="10">
        <f t="shared" si="310"/>
        <v>42314.541770833333</v>
      </c>
    </row>
    <row r="3275" spans="1:20" ht="58.3" x14ac:dyDescent="0.4">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9">
        <f t="shared" si="306"/>
        <v>1.0740000000000001</v>
      </c>
      <c r="P3275">
        <f t="shared" si="307"/>
        <v>204.57142857142858</v>
      </c>
      <c r="Q3275" t="str">
        <f t="shared" si="308"/>
        <v>theater</v>
      </c>
      <c r="R3275" t="str">
        <f t="shared" si="311"/>
        <v>plays</v>
      </c>
      <c r="S3275" s="10">
        <f t="shared" si="309"/>
        <v>42611.801412037035</v>
      </c>
      <c r="T3275" s="10">
        <f t="shared" si="310"/>
        <v>42627.791666666672</v>
      </c>
    </row>
    <row r="3276" spans="1:20" ht="43.75" x14ac:dyDescent="0.4">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9">
        <f t="shared" si="306"/>
        <v>1.0132258064516129</v>
      </c>
      <c r="P3276">
        <f t="shared" si="307"/>
        <v>54.912587412587413</v>
      </c>
      <c r="Q3276" t="str">
        <f t="shared" si="308"/>
        <v>theater</v>
      </c>
      <c r="R3276" t="str">
        <f t="shared" si="311"/>
        <v>plays</v>
      </c>
      <c r="S3276" s="10">
        <f t="shared" si="309"/>
        <v>42400.704537037032</v>
      </c>
      <c r="T3276" s="10">
        <f t="shared" si="310"/>
        <v>42444.875</v>
      </c>
    </row>
    <row r="3277" spans="1:20" ht="43.75" x14ac:dyDescent="0.4">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9">
        <f t="shared" si="306"/>
        <v>1.0027777777777778</v>
      </c>
      <c r="P3277">
        <f t="shared" si="307"/>
        <v>150.41666666666666</v>
      </c>
      <c r="Q3277" t="str">
        <f t="shared" si="308"/>
        <v>theater</v>
      </c>
      <c r="R3277" t="str">
        <f t="shared" si="311"/>
        <v>plays</v>
      </c>
      <c r="S3277" s="10">
        <f t="shared" si="309"/>
        <v>42017.88045138889</v>
      </c>
      <c r="T3277" s="10">
        <f t="shared" si="310"/>
        <v>42044.1875</v>
      </c>
    </row>
    <row r="3278" spans="1:20" ht="43.75" x14ac:dyDescent="0.4">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9">
        <f t="shared" si="306"/>
        <v>1.1684444444444444</v>
      </c>
      <c r="P3278">
        <f t="shared" si="307"/>
        <v>52.58</v>
      </c>
      <c r="Q3278" t="str">
        <f t="shared" si="308"/>
        <v>theater</v>
      </c>
      <c r="R3278" t="str">
        <f t="shared" si="311"/>
        <v>plays</v>
      </c>
      <c r="S3278" s="10">
        <f t="shared" si="309"/>
        <v>42426.949988425928</v>
      </c>
      <c r="T3278" s="10">
        <f t="shared" si="310"/>
        <v>42461.165972222225</v>
      </c>
    </row>
    <row r="3279" spans="1:20" ht="58.3" x14ac:dyDescent="0.4">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9">
        <f t="shared" si="306"/>
        <v>1.0860000000000001</v>
      </c>
      <c r="P3279">
        <f t="shared" si="307"/>
        <v>54.3</v>
      </c>
      <c r="Q3279" t="str">
        <f t="shared" si="308"/>
        <v>theater</v>
      </c>
      <c r="R3279" t="str">
        <f t="shared" si="311"/>
        <v>plays</v>
      </c>
      <c r="S3279" s="10">
        <f t="shared" si="309"/>
        <v>41931.682939814818</v>
      </c>
      <c r="T3279" s="10">
        <f t="shared" si="310"/>
        <v>41961.724606481483</v>
      </c>
    </row>
    <row r="3280" spans="1:20" ht="43.75" x14ac:dyDescent="0.4">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9">
        <f t="shared" si="306"/>
        <v>1.034</v>
      </c>
      <c r="P3280">
        <f t="shared" si="307"/>
        <v>76.029411764705884</v>
      </c>
      <c r="Q3280" t="str">
        <f t="shared" si="308"/>
        <v>theater</v>
      </c>
      <c r="R3280" t="str">
        <f t="shared" si="311"/>
        <v>plays</v>
      </c>
      <c r="S3280" s="10">
        <f t="shared" si="309"/>
        <v>42124.848414351851</v>
      </c>
      <c r="T3280" s="10">
        <f t="shared" si="310"/>
        <v>42154.848414351851</v>
      </c>
    </row>
    <row r="3281" spans="1:20" ht="58.3" x14ac:dyDescent="0.4">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9">
        <f t="shared" si="306"/>
        <v>1.1427586206896552</v>
      </c>
      <c r="P3281">
        <f t="shared" si="307"/>
        <v>105.2063492063492</v>
      </c>
      <c r="Q3281" t="str">
        <f t="shared" si="308"/>
        <v>theater</v>
      </c>
      <c r="R3281" t="str">
        <f t="shared" si="311"/>
        <v>plays</v>
      </c>
      <c r="S3281" s="10">
        <f t="shared" si="309"/>
        <v>42431.102534722217</v>
      </c>
      <c r="T3281" s="10">
        <f t="shared" si="310"/>
        <v>42461.06086805556</v>
      </c>
    </row>
    <row r="3282" spans="1:20" ht="58.3" x14ac:dyDescent="0.4">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9">
        <f t="shared" si="306"/>
        <v>1.03</v>
      </c>
      <c r="P3282">
        <f t="shared" si="307"/>
        <v>68.666666666666671</v>
      </c>
      <c r="Q3282" t="str">
        <f t="shared" si="308"/>
        <v>theater</v>
      </c>
      <c r="R3282" t="str">
        <f t="shared" si="311"/>
        <v>plays</v>
      </c>
      <c r="S3282" s="10">
        <f t="shared" si="309"/>
        <v>42121.756921296299</v>
      </c>
      <c r="T3282" s="10">
        <f t="shared" si="310"/>
        <v>42156.208333333328</v>
      </c>
    </row>
    <row r="3283" spans="1:20" ht="29.15" x14ac:dyDescent="0.4">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9">
        <f t="shared" si="306"/>
        <v>1.216</v>
      </c>
      <c r="P3283">
        <f t="shared" si="307"/>
        <v>129.36170212765958</v>
      </c>
      <c r="Q3283" t="str">
        <f t="shared" si="308"/>
        <v>theater</v>
      </c>
      <c r="R3283" t="str">
        <f t="shared" si="311"/>
        <v>plays</v>
      </c>
      <c r="S3283" s="10">
        <f t="shared" si="309"/>
        <v>42219.019733796296</v>
      </c>
      <c r="T3283" s="10">
        <f t="shared" si="310"/>
        <v>42249.019733796296</v>
      </c>
    </row>
    <row r="3284" spans="1:20" ht="43.75" x14ac:dyDescent="0.4">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9">
        <f t="shared" si="306"/>
        <v>1.026467741935484</v>
      </c>
      <c r="P3284">
        <f t="shared" si="307"/>
        <v>134.26371308016877</v>
      </c>
      <c r="Q3284" t="str">
        <f t="shared" si="308"/>
        <v>theater</v>
      </c>
      <c r="R3284" t="str">
        <f t="shared" si="311"/>
        <v>plays</v>
      </c>
      <c r="S3284" s="10">
        <f t="shared" si="309"/>
        <v>42445.19430555556</v>
      </c>
      <c r="T3284" s="10">
        <f t="shared" si="310"/>
        <v>42489.19430555556</v>
      </c>
    </row>
    <row r="3285" spans="1:20" ht="58.3" x14ac:dyDescent="0.4">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9">
        <f t="shared" si="306"/>
        <v>1.0475000000000001</v>
      </c>
      <c r="P3285">
        <f t="shared" si="307"/>
        <v>17.829787234042552</v>
      </c>
      <c r="Q3285" t="str">
        <f t="shared" si="308"/>
        <v>theater</v>
      </c>
      <c r="R3285" t="str">
        <f t="shared" si="311"/>
        <v>plays</v>
      </c>
      <c r="S3285" s="10">
        <f t="shared" si="309"/>
        <v>42379.74418981481</v>
      </c>
      <c r="T3285" s="10">
        <f t="shared" si="310"/>
        <v>42410.875</v>
      </c>
    </row>
    <row r="3286" spans="1:20" ht="43.75" x14ac:dyDescent="0.4">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9">
        <f t="shared" si="306"/>
        <v>1.016</v>
      </c>
      <c r="P3286">
        <f t="shared" si="307"/>
        <v>203.2</v>
      </c>
      <c r="Q3286" t="str">
        <f t="shared" si="308"/>
        <v>theater</v>
      </c>
      <c r="R3286" t="str">
        <f t="shared" si="311"/>
        <v>plays</v>
      </c>
      <c r="S3286" s="10">
        <f t="shared" si="309"/>
        <v>42380.884872685187</v>
      </c>
      <c r="T3286" s="10">
        <f t="shared" si="310"/>
        <v>42398.249305555553</v>
      </c>
    </row>
    <row r="3287" spans="1:20" x14ac:dyDescent="0.4">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9">
        <f t="shared" si="306"/>
        <v>1.1210242048409682</v>
      </c>
      <c r="P3287">
        <f t="shared" si="307"/>
        <v>69.18518518518519</v>
      </c>
      <c r="Q3287" t="str">
        <f t="shared" si="308"/>
        <v>theater</v>
      </c>
      <c r="R3287" t="str">
        <f t="shared" si="311"/>
        <v>plays</v>
      </c>
      <c r="S3287" s="10">
        <f t="shared" si="309"/>
        <v>42762.942430555559</v>
      </c>
      <c r="T3287" s="10">
        <f t="shared" si="310"/>
        <v>42794.208333333328</v>
      </c>
    </row>
    <row r="3288" spans="1:20" ht="58.3" x14ac:dyDescent="0.4">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9">
        <f t="shared" si="306"/>
        <v>1.0176666666666667</v>
      </c>
      <c r="P3288">
        <f t="shared" si="307"/>
        <v>125.12295081967213</v>
      </c>
      <c r="Q3288" t="str">
        <f t="shared" si="308"/>
        <v>theater</v>
      </c>
      <c r="R3288" t="str">
        <f t="shared" si="311"/>
        <v>plays</v>
      </c>
      <c r="S3288" s="10">
        <f t="shared" si="309"/>
        <v>42567.840069444443</v>
      </c>
      <c r="T3288" s="10">
        <f t="shared" si="310"/>
        <v>42597.840069444443</v>
      </c>
    </row>
    <row r="3289" spans="1:20" ht="29.15" x14ac:dyDescent="0.4">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9">
        <f t="shared" si="306"/>
        <v>1</v>
      </c>
      <c r="P3289">
        <f t="shared" si="307"/>
        <v>73.529411764705884</v>
      </c>
      <c r="Q3289" t="str">
        <f t="shared" si="308"/>
        <v>theater</v>
      </c>
      <c r="R3289" t="str">
        <f t="shared" si="311"/>
        <v>plays</v>
      </c>
      <c r="S3289" s="10">
        <f t="shared" si="309"/>
        <v>42311.750324074077</v>
      </c>
      <c r="T3289" s="10">
        <f t="shared" si="310"/>
        <v>42336.750324074077</v>
      </c>
    </row>
    <row r="3290" spans="1:20" ht="43.75" x14ac:dyDescent="0.4">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9">
        <f t="shared" si="306"/>
        <v>1.0026489999999999</v>
      </c>
      <c r="P3290">
        <f t="shared" si="307"/>
        <v>48.437149758454105</v>
      </c>
      <c r="Q3290" t="str">
        <f t="shared" si="308"/>
        <v>theater</v>
      </c>
      <c r="R3290" t="str">
        <f t="shared" si="311"/>
        <v>plays</v>
      </c>
      <c r="S3290" s="10">
        <f t="shared" si="309"/>
        <v>42505.774479166663</v>
      </c>
      <c r="T3290" s="10">
        <f t="shared" si="310"/>
        <v>42541.958333333328</v>
      </c>
    </row>
    <row r="3291" spans="1:20" ht="58.3" x14ac:dyDescent="0.4">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9">
        <f t="shared" si="306"/>
        <v>1.3304200000000002</v>
      </c>
      <c r="P3291">
        <f t="shared" si="307"/>
        <v>26.608400000000003</v>
      </c>
      <c r="Q3291" t="str">
        <f t="shared" si="308"/>
        <v>theater</v>
      </c>
      <c r="R3291" t="str">
        <f t="shared" si="311"/>
        <v>plays</v>
      </c>
      <c r="S3291" s="10">
        <f t="shared" si="309"/>
        <v>42758.368078703701</v>
      </c>
      <c r="T3291" s="10">
        <f t="shared" si="310"/>
        <v>42786.368078703701</v>
      </c>
    </row>
    <row r="3292" spans="1:20" ht="72.900000000000006" x14ac:dyDescent="0.4">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9">
        <f t="shared" si="306"/>
        <v>1.212</v>
      </c>
      <c r="P3292">
        <f t="shared" si="307"/>
        <v>33.666666666666664</v>
      </c>
      <c r="Q3292" t="str">
        <f t="shared" si="308"/>
        <v>theater</v>
      </c>
      <c r="R3292" t="str">
        <f t="shared" si="311"/>
        <v>plays</v>
      </c>
      <c r="S3292" s="10">
        <f t="shared" si="309"/>
        <v>42775.51494212963</v>
      </c>
      <c r="T3292" s="10">
        <f t="shared" si="310"/>
        <v>42805.51494212963</v>
      </c>
    </row>
    <row r="3293" spans="1:20" ht="58.3" x14ac:dyDescent="0.4">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9">
        <f t="shared" si="306"/>
        <v>1.1399999999999999</v>
      </c>
      <c r="P3293">
        <f t="shared" si="307"/>
        <v>40.714285714285715</v>
      </c>
      <c r="Q3293" t="str">
        <f t="shared" si="308"/>
        <v>theater</v>
      </c>
      <c r="R3293" t="str">
        <f t="shared" si="311"/>
        <v>plays</v>
      </c>
      <c r="S3293" s="10">
        <f t="shared" si="309"/>
        <v>42232.702546296292</v>
      </c>
      <c r="T3293" s="10">
        <f t="shared" si="310"/>
        <v>42264.165972222225</v>
      </c>
    </row>
    <row r="3294" spans="1:20" ht="43.75" x14ac:dyDescent="0.4">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9">
        <f t="shared" si="306"/>
        <v>2.8613861386138613</v>
      </c>
      <c r="P3294">
        <f t="shared" si="307"/>
        <v>19.266666666666666</v>
      </c>
      <c r="Q3294" t="str">
        <f t="shared" si="308"/>
        <v>theater</v>
      </c>
      <c r="R3294" t="str">
        <f t="shared" si="311"/>
        <v>plays</v>
      </c>
      <c r="S3294" s="10">
        <f t="shared" si="309"/>
        <v>42282.770231481481</v>
      </c>
      <c r="T3294" s="10">
        <f t="shared" si="310"/>
        <v>42342.811898148153</v>
      </c>
    </row>
    <row r="3295" spans="1:20" ht="58.3" x14ac:dyDescent="0.4">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9">
        <f t="shared" si="306"/>
        <v>1.7044444444444444</v>
      </c>
      <c r="P3295">
        <f t="shared" si="307"/>
        <v>84.285714285714292</v>
      </c>
      <c r="Q3295" t="str">
        <f t="shared" si="308"/>
        <v>theater</v>
      </c>
      <c r="R3295" t="str">
        <f t="shared" si="311"/>
        <v>plays</v>
      </c>
      <c r="S3295" s="10">
        <f t="shared" si="309"/>
        <v>42768.425370370373</v>
      </c>
      <c r="T3295" s="10">
        <f t="shared" si="310"/>
        <v>42798.425370370373</v>
      </c>
    </row>
    <row r="3296" spans="1:20" ht="43.75" x14ac:dyDescent="0.4">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9">
        <f t="shared" si="306"/>
        <v>1.1833333333333333</v>
      </c>
      <c r="P3296">
        <f t="shared" si="307"/>
        <v>29.583333333333332</v>
      </c>
      <c r="Q3296" t="str">
        <f t="shared" si="308"/>
        <v>theater</v>
      </c>
      <c r="R3296" t="str">
        <f t="shared" si="311"/>
        <v>plays</v>
      </c>
      <c r="S3296" s="10">
        <f t="shared" si="309"/>
        <v>42141.541134259256</v>
      </c>
      <c r="T3296" s="10">
        <f t="shared" si="310"/>
        <v>42171.541134259256</v>
      </c>
    </row>
    <row r="3297" spans="1:20" ht="43.75" x14ac:dyDescent="0.4">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9">
        <f t="shared" si="306"/>
        <v>1.0285857142857142</v>
      </c>
      <c r="P3297">
        <f t="shared" si="307"/>
        <v>26.667037037037037</v>
      </c>
      <c r="Q3297" t="str">
        <f t="shared" si="308"/>
        <v>theater</v>
      </c>
      <c r="R3297" t="str">
        <f t="shared" si="311"/>
        <v>plays</v>
      </c>
      <c r="S3297" s="10">
        <f t="shared" si="309"/>
        <v>42609.442465277782</v>
      </c>
      <c r="T3297" s="10">
        <f t="shared" si="310"/>
        <v>42639.442465277782</v>
      </c>
    </row>
    <row r="3298" spans="1:20" ht="43.75" x14ac:dyDescent="0.4">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9">
        <f t="shared" si="306"/>
        <v>1.4406666666666668</v>
      </c>
      <c r="P3298">
        <f t="shared" si="307"/>
        <v>45.978723404255319</v>
      </c>
      <c r="Q3298" t="str">
        <f t="shared" si="308"/>
        <v>theater</v>
      </c>
      <c r="R3298" t="str">
        <f t="shared" si="311"/>
        <v>plays</v>
      </c>
      <c r="S3298" s="10">
        <f t="shared" si="309"/>
        <v>42309.756620370375</v>
      </c>
      <c r="T3298" s="10">
        <f t="shared" si="310"/>
        <v>42330.916666666672</v>
      </c>
    </row>
    <row r="3299" spans="1:20" ht="43.75" x14ac:dyDescent="0.4">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9">
        <f t="shared" si="306"/>
        <v>1.0007272727272727</v>
      </c>
      <c r="P3299">
        <f t="shared" si="307"/>
        <v>125.09090909090909</v>
      </c>
      <c r="Q3299" t="str">
        <f t="shared" si="308"/>
        <v>theater</v>
      </c>
      <c r="R3299" t="str">
        <f t="shared" si="311"/>
        <v>plays</v>
      </c>
      <c r="S3299" s="10">
        <f t="shared" si="309"/>
        <v>42193.771481481483</v>
      </c>
      <c r="T3299" s="10">
        <f t="shared" si="310"/>
        <v>42212.957638888889</v>
      </c>
    </row>
    <row r="3300" spans="1:20" ht="43.75" x14ac:dyDescent="0.4">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9">
        <f t="shared" si="306"/>
        <v>1.0173000000000001</v>
      </c>
      <c r="P3300">
        <f t="shared" si="307"/>
        <v>141.29166666666666</v>
      </c>
      <c r="Q3300" t="str">
        <f t="shared" si="308"/>
        <v>theater</v>
      </c>
      <c r="R3300" t="str">
        <f t="shared" si="311"/>
        <v>plays</v>
      </c>
      <c r="S3300" s="10">
        <f t="shared" si="309"/>
        <v>42239.957962962959</v>
      </c>
      <c r="T3300" s="10">
        <f t="shared" si="310"/>
        <v>42260</v>
      </c>
    </row>
    <row r="3301" spans="1:20" ht="43.75" x14ac:dyDescent="0.4">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9">
        <f t="shared" si="306"/>
        <v>1.1619999999999999</v>
      </c>
      <c r="P3301">
        <f t="shared" si="307"/>
        <v>55.333333333333336</v>
      </c>
      <c r="Q3301" t="str">
        <f t="shared" si="308"/>
        <v>theater</v>
      </c>
      <c r="R3301" t="str">
        <f t="shared" si="311"/>
        <v>plays</v>
      </c>
      <c r="S3301" s="10">
        <f t="shared" si="309"/>
        <v>42261.917395833334</v>
      </c>
      <c r="T3301" s="10">
        <f t="shared" si="310"/>
        <v>42291.917395833334</v>
      </c>
    </row>
    <row r="3302" spans="1:20" ht="43.75" x14ac:dyDescent="0.4">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9">
        <f t="shared" si="306"/>
        <v>1.3616666666666666</v>
      </c>
      <c r="P3302">
        <f t="shared" si="307"/>
        <v>46.420454545454547</v>
      </c>
      <c r="Q3302" t="str">
        <f t="shared" si="308"/>
        <v>theater</v>
      </c>
      <c r="R3302" t="str">
        <f t="shared" si="311"/>
        <v>plays</v>
      </c>
      <c r="S3302" s="10">
        <f t="shared" si="309"/>
        <v>42102.743773148148</v>
      </c>
      <c r="T3302" s="10">
        <f t="shared" si="310"/>
        <v>42123.743773148148</v>
      </c>
    </row>
    <row r="3303" spans="1:20" ht="43.75" x14ac:dyDescent="0.4">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9">
        <f t="shared" si="306"/>
        <v>1.3346666666666667</v>
      </c>
      <c r="P3303">
        <f t="shared" si="307"/>
        <v>57.2</v>
      </c>
      <c r="Q3303" t="str">
        <f t="shared" si="308"/>
        <v>theater</v>
      </c>
      <c r="R3303" t="str">
        <f t="shared" si="311"/>
        <v>plays</v>
      </c>
      <c r="S3303" s="10">
        <f t="shared" si="309"/>
        <v>42538.73583333334</v>
      </c>
      <c r="T3303" s="10">
        <f t="shared" si="310"/>
        <v>42583.290972222225</v>
      </c>
    </row>
    <row r="3304" spans="1:20" x14ac:dyDescent="0.4">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9">
        <f t="shared" si="306"/>
        <v>1.0339285714285715</v>
      </c>
      <c r="P3304">
        <f t="shared" si="307"/>
        <v>173.7</v>
      </c>
      <c r="Q3304" t="str">
        <f t="shared" si="308"/>
        <v>theater</v>
      </c>
      <c r="R3304" t="str">
        <f t="shared" si="311"/>
        <v>plays</v>
      </c>
      <c r="S3304" s="10">
        <f t="shared" si="309"/>
        <v>42681.35157407407</v>
      </c>
      <c r="T3304" s="10">
        <f t="shared" si="310"/>
        <v>42711.35157407407</v>
      </c>
    </row>
    <row r="3305" spans="1:20" ht="43.75" x14ac:dyDescent="0.4">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9">
        <f t="shared" si="306"/>
        <v>1.1588888888888889</v>
      </c>
      <c r="P3305">
        <f t="shared" si="307"/>
        <v>59.6</v>
      </c>
      <c r="Q3305" t="str">
        <f t="shared" si="308"/>
        <v>theater</v>
      </c>
      <c r="R3305" t="str">
        <f t="shared" si="311"/>
        <v>plays</v>
      </c>
      <c r="S3305" s="10">
        <f t="shared" si="309"/>
        <v>42056.65143518518</v>
      </c>
      <c r="T3305" s="10">
        <f t="shared" si="310"/>
        <v>42091.609768518523</v>
      </c>
    </row>
    <row r="3306" spans="1:20" ht="43.75" x14ac:dyDescent="0.4">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9">
        <f t="shared" si="306"/>
        <v>1.0451666666666666</v>
      </c>
      <c r="P3306">
        <f t="shared" si="307"/>
        <v>89.585714285714289</v>
      </c>
      <c r="Q3306" t="str">
        <f t="shared" si="308"/>
        <v>theater</v>
      </c>
      <c r="R3306" t="str">
        <f t="shared" si="311"/>
        <v>plays</v>
      </c>
      <c r="S3306" s="10">
        <f t="shared" si="309"/>
        <v>42696.624444444446</v>
      </c>
      <c r="T3306" s="10">
        <f t="shared" si="310"/>
        <v>42726.624444444446</v>
      </c>
    </row>
    <row r="3307" spans="1:20" ht="43.75" x14ac:dyDescent="0.4">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9">
        <f t="shared" si="306"/>
        <v>1.0202500000000001</v>
      </c>
      <c r="P3307">
        <f t="shared" si="307"/>
        <v>204.05</v>
      </c>
      <c r="Q3307" t="str">
        <f t="shared" si="308"/>
        <v>theater</v>
      </c>
      <c r="R3307" t="str">
        <f t="shared" si="311"/>
        <v>plays</v>
      </c>
      <c r="S3307" s="10">
        <f t="shared" si="309"/>
        <v>42186.855879629627</v>
      </c>
      <c r="T3307" s="10">
        <f t="shared" si="310"/>
        <v>42216.855879629627</v>
      </c>
    </row>
    <row r="3308" spans="1:20" ht="58.3" x14ac:dyDescent="0.4">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9">
        <f t="shared" si="306"/>
        <v>1.7533333333333334</v>
      </c>
      <c r="P3308">
        <f t="shared" si="307"/>
        <v>48.703703703703702</v>
      </c>
      <c r="Q3308" t="str">
        <f t="shared" si="308"/>
        <v>theater</v>
      </c>
      <c r="R3308" t="str">
        <f t="shared" si="311"/>
        <v>plays</v>
      </c>
      <c r="S3308" s="10">
        <f t="shared" si="309"/>
        <v>42493.219236111108</v>
      </c>
      <c r="T3308" s="10">
        <f t="shared" si="310"/>
        <v>42531.125</v>
      </c>
    </row>
    <row r="3309" spans="1:20" ht="43.75" x14ac:dyDescent="0.4">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9">
        <f t="shared" si="306"/>
        <v>1.0668</v>
      </c>
      <c r="P3309">
        <f t="shared" si="307"/>
        <v>53.339999999999996</v>
      </c>
      <c r="Q3309" t="str">
        <f t="shared" si="308"/>
        <v>theater</v>
      </c>
      <c r="R3309" t="str">
        <f t="shared" si="311"/>
        <v>plays</v>
      </c>
      <c r="S3309" s="10">
        <f t="shared" si="309"/>
        <v>42475.057164351849</v>
      </c>
      <c r="T3309" s="10">
        <f t="shared" si="310"/>
        <v>42505.057164351849</v>
      </c>
    </row>
    <row r="3310" spans="1:20" ht="43.75" x14ac:dyDescent="0.4">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9">
        <f t="shared" si="306"/>
        <v>1.2228571428571429</v>
      </c>
      <c r="P3310">
        <f t="shared" si="307"/>
        <v>75.087719298245617</v>
      </c>
      <c r="Q3310" t="str">
        <f t="shared" si="308"/>
        <v>theater</v>
      </c>
      <c r="R3310" t="str">
        <f t="shared" si="311"/>
        <v>plays</v>
      </c>
      <c r="S3310" s="10">
        <f t="shared" si="309"/>
        <v>42452.876909722225</v>
      </c>
      <c r="T3310" s="10">
        <f t="shared" si="310"/>
        <v>42473.876909722225</v>
      </c>
    </row>
    <row r="3311" spans="1:20" ht="29.15" x14ac:dyDescent="0.4">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9">
        <f t="shared" si="306"/>
        <v>1.5942857142857143</v>
      </c>
      <c r="P3311">
        <f t="shared" si="307"/>
        <v>18</v>
      </c>
      <c r="Q3311" t="str">
        <f t="shared" si="308"/>
        <v>theater</v>
      </c>
      <c r="R3311" t="str">
        <f t="shared" si="311"/>
        <v>plays</v>
      </c>
      <c r="S3311" s="10">
        <f t="shared" si="309"/>
        <v>42628.650208333333</v>
      </c>
      <c r="T3311" s="10">
        <f t="shared" si="310"/>
        <v>42659.650208333333</v>
      </c>
    </row>
    <row r="3312" spans="1:20" ht="29.15" x14ac:dyDescent="0.4">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9">
        <f t="shared" si="306"/>
        <v>1.0007692307692309</v>
      </c>
      <c r="P3312">
        <f t="shared" si="307"/>
        <v>209.83870967741936</v>
      </c>
      <c r="Q3312" t="str">
        <f t="shared" si="308"/>
        <v>theater</v>
      </c>
      <c r="R3312" t="str">
        <f t="shared" si="311"/>
        <v>plays</v>
      </c>
      <c r="S3312" s="10">
        <f t="shared" si="309"/>
        <v>42253.928530092591</v>
      </c>
      <c r="T3312" s="10">
        <f t="shared" si="310"/>
        <v>42283.928530092591</v>
      </c>
    </row>
    <row r="3313" spans="1:20" ht="43.75" x14ac:dyDescent="0.4">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9">
        <f t="shared" si="306"/>
        <v>1.0984</v>
      </c>
      <c r="P3313">
        <f t="shared" si="307"/>
        <v>61.022222222222226</v>
      </c>
      <c r="Q3313" t="str">
        <f t="shared" si="308"/>
        <v>theater</v>
      </c>
      <c r="R3313" t="str">
        <f t="shared" si="311"/>
        <v>plays</v>
      </c>
      <c r="S3313" s="10">
        <f t="shared" si="309"/>
        <v>42264.29178240741</v>
      </c>
      <c r="T3313" s="10">
        <f t="shared" si="310"/>
        <v>42294.29178240741</v>
      </c>
    </row>
    <row r="3314" spans="1:20" ht="43.75" x14ac:dyDescent="0.4">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9">
        <f t="shared" si="306"/>
        <v>1.0004</v>
      </c>
      <c r="P3314">
        <f t="shared" si="307"/>
        <v>61</v>
      </c>
      <c r="Q3314" t="str">
        <f t="shared" si="308"/>
        <v>theater</v>
      </c>
      <c r="R3314" t="str">
        <f t="shared" si="311"/>
        <v>plays</v>
      </c>
      <c r="S3314" s="10">
        <f t="shared" si="309"/>
        <v>42664.809560185182</v>
      </c>
      <c r="T3314" s="10">
        <f t="shared" si="310"/>
        <v>42685.916666666672</v>
      </c>
    </row>
    <row r="3315" spans="1:20" ht="43.75" x14ac:dyDescent="0.4">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9">
        <f t="shared" si="306"/>
        <v>1.1605000000000001</v>
      </c>
      <c r="P3315">
        <f t="shared" si="307"/>
        <v>80.034482758620683</v>
      </c>
      <c r="Q3315" t="str">
        <f t="shared" si="308"/>
        <v>theater</v>
      </c>
      <c r="R3315" t="str">
        <f t="shared" si="311"/>
        <v>plays</v>
      </c>
      <c r="S3315" s="10">
        <f t="shared" si="309"/>
        <v>42382.244409722218</v>
      </c>
      <c r="T3315" s="10">
        <f t="shared" si="310"/>
        <v>42396.041666666672</v>
      </c>
    </row>
    <row r="3316" spans="1:20" ht="43.75" x14ac:dyDescent="0.4">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9">
        <f t="shared" si="306"/>
        <v>2.1074999999999999</v>
      </c>
      <c r="P3316">
        <f t="shared" si="307"/>
        <v>29.068965517241381</v>
      </c>
      <c r="Q3316" t="str">
        <f t="shared" si="308"/>
        <v>theater</v>
      </c>
      <c r="R3316" t="str">
        <f t="shared" si="311"/>
        <v>plays</v>
      </c>
      <c r="S3316" s="10">
        <f t="shared" si="309"/>
        <v>42105.267488425925</v>
      </c>
      <c r="T3316" s="10">
        <f t="shared" si="310"/>
        <v>42132.836805555555</v>
      </c>
    </row>
    <row r="3317" spans="1:20" ht="43.75" x14ac:dyDescent="0.4">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9">
        <f t="shared" si="306"/>
        <v>1.1000000000000001</v>
      </c>
      <c r="P3317">
        <f t="shared" si="307"/>
        <v>49.438202247191015</v>
      </c>
      <c r="Q3317" t="str">
        <f t="shared" si="308"/>
        <v>theater</v>
      </c>
      <c r="R3317" t="str">
        <f t="shared" si="311"/>
        <v>plays</v>
      </c>
      <c r="S3317" s="10">
        <f t="shared" si="309"/>
        <v>42466.303715277783</v>
      </c>
      <c r="T3317" s="10">
        <f t="shared" si="310"/>
        <v>42496.303715277783</v>
      </c>
    </row>
    <row r="3318" spans="1:20" ht="72.900000000000006" x14ac:dyDescent="0.4">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9">
        <f t="shared" si="306"/>
        <v>1.0008673425918038</v>
      </c>
      <c r="P3318">
        <f t="shared" si="307"/>
        <v>93.977440000000001</v>
      </c>
      <c r="Q3318" t="str">
        <f t="shared" si="308"/>
        <v>theater</v>
      </c>
      <c r="R3318" t="str">
        <f t="shared" si="311"/>
        <v>plays</v>
      </c>
      <c r="S3318" s="10">
        <f t="shared" si="309"/>
        <v>41826.871238425927</v>
      </c>
      <c r="T3318" s="10">
        <f t="shared" si="310"/>
        <v>41859.57916666667</v>
      </c>
    </row>
    <row r="3319" spans="1:20" ht="43.75" x14ac:dyDescent="0.4">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9">
        <f t="shared" si="306"/>
        <v>1.0619047619047619</v>
      </c>
      <c r="P3319">
        <f t="shared" si="307"/>
        <v>61.944444444444443</v>
      </c>
      <c r="Q3319" t="str">
        <f t="shared" si="308"/>
        <v>theater</v>
      </c>
      <c r="R3319" t="str">
        <f t="shared" si="311"/>
        <v>plays</v>
      </c>
      <c r="S3319" s="10">
        <f t="shared" si="309"/>
        <v>42499.039629629624</v>
      </c>
      <c r="T3319" s="10">
        <f t="shared" si="310"/>
        <v>42529.039629629624</v>
      </c>
    </row>
    <row r="3320" spans="1:20" ht="29.15" x14ac:dyDescent="0.4">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9">
        <f t="shared" si="306"/>
        <v>1.256</v>
      </c>
      <c r="P3320">
        <f t="shared" si="307"/>
        <v>78.5</v>
      </c>
      <c r="Q3320" t="str">
        <f t="shared" si="308"/>
        <v>theater</v>
      </c>
      <c r="R3320" t="str">
        <f t="shared" si="311"/>
        <v>plays</v>
      </c>
      <c r="S3320" s="10">
        <f t="shared" si="309"/>
        <v>42431.302002314813</v>
      </c>
      <c r="T3320" s="10">
        <f t="shared" si="310"/>
        <v>42471.104166666672</v>
      </c>
    </row>
    <row r="3321" spans="1:20" ht="58.3" x14ac:dyDescent="0.4">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9">
        <f t="shared" si="306"/>
        <v>1.08</v>
      </c>
      <c r="P3321">
        <f t="shared" si="307"/>
        <v>33.75</v>
      </c>
      <c r="Q3321" t="str">
        <f t="shared" si="308"/>
        <v>theater</v>
      </c>
      <c r="R3321" t="str">
        <f t="shared" si="311"/>
        <v>plays</v>
      </c>
      <c r="S3321" s="10">
        <f t="shared" si="309"/>
        <v>41990.585486111115</v>
      </c>
      <c r="T3321" s="10">
        <f t="shared" si="310"/>
        <v>42035.585486111115</v>
      </c>
    </row>
    <row r="3322" spans="1:20" ht="43.75" x14ac:dyDescent="0.4">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9">
        <f t="shared" si="306"/>
        <v>1.01</v>
      </c>
      <c r="P3322">
        <f t="shared" si="307"/>
        <v>66.44736842105263</v>
      </c>
      <c r="Q3322" t="str">
        <f t="shared" si="308"/>
        <v>theater</v>
      </c>
      <c r="R3322" t="str">
        <f t="shared" si="311"/>
        <v>plays</v>
      </c>
      <c r="S3322" s="10">
        <f t="shared" si="309"/>
        <v>42513.045798611114</v>
      </c>
      <c r="T3322" s="10">
        <f t="shared" si="310"/>
        <v>42543.045798611114</v>
      </c>
    </row>
    <row r="3323" spans="1:20" ht="58.3" x14ac:dyDescent="0.4">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9">
        <f t="shared" si="306"/>
        <v>1.0740000000000001</v>
      </c>
      <c r="P3323">
        <f t="shared" si="307"/>
        <v>35.799999999999997</v>
      </c>
      <c r="Q3323" t="str">
        <f t="shared" si="308"/>
        <v>theater</v>
      </c>
      <c r="R3323" t="str">
        <f t="shared" si="311"/>
        <v>plays</v>
      </c>
      <c r="S3323" s="10">
        <f t="shared" si="309"/>
        <v>41914.100289351853</v>
      </c>
      <c r="T3323" s="10">
        <f t="shared" si="310"/>
        <v>41928.165972222225</v>
      </c>
    </row>
    <row r="3324" spans="1:20" ht="43.75" x14ac:dyDescent="0.4">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9">
        <f t="shared" si="306"/>
        <v>1.0151515151515151</v>
      </c>
      <c r="P3324">
        <f t="shared" si="307"/>
        <v>145.65217391304347</v>
      </c>
      <c r="Q3324" t="str">
        <f t="shared" si="308"/>
        <v>theater</v>
      </c>
      <c r="R3324" t="str">
        <f t="shared" si="311"/>
        <v>plays</v>
      </c>
      <c r="S3324" s="10">
        <f t="shared" si="309"/>
        <v>42521.010370370372</v>
      </c>
      <c r="T3324" s="10">
        <f t="shared" si="310"/>
        <v>42543.163194444445</v>
      </c>
    </row>
    <row r="3325" spans="1:20" ht="43.75" x14ac:dyDescent="0.4">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9">
        <f t="shared" si="306"/>
        <v>1.2589999999999999</v>
      </c>
      <c r="P3325">
        <f t="shared" si="307"/>
        <v>25.693877551020407</v>
      </c>
      <c r="Q3325" t="str">
        <f t="shared" si="308"/>
        <v>theater</v>
      </c>
      <c r="R3325" t="str">
        <f t="shared" si="311"/>
        <v>plays</v>
      </c>
      <c r="S3325" s="10">
        <f t="shared" si="309"/>
        <v>42608.36583333333</v>
      </c>
      <c r="T3325" s="10">
        <f t="shared" si="310"/>
        <v>42638.36583333333</v>
      </c>
    </row>
    <row r="3326" spans="1:20" ht="43.75" x14ac:dyDescent="0.4">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9">
        <f t="shared" si="306"/>
        <v>1.0166666666666666</v>
      </c>
      <c r="P3326">
        <f t="shared" si="307"/>
        <v>152.5</v>
      </c>
      <c r="Q3326" t="str">
        <f t="shared" si="308"/>
        <v>theater</v>
      </c>
      <c r="R3326" t="str">
        <f t="shared" si="311"/>
        <v>plays</v>
      </c>
      <c r="S3326" s="10">
        <f t="shared" si="309"/>
        <v>42512.58321759259</v>
      </c>
      <c r="T3326" s="10">
        <f t="shared" si="310"/>
        <v>42526.58321759259</v>
      </c>
    </row>
    <row r="3327" spans="1:20" ht="43.75" x14ac:dyDescent="0.4">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9">
        <f t="shared" si="306"/>
        <v>1.125</v>
      </c>
      <c r="P3327">
        <f t="shared" si="307"/>
        <v>30</v>
      </c>
      <c r="Q3327" t="str">
        <f t="shared" si="308"/>
        <v>theater</v>
      </c>
      <c r="R3327" t="str">
        <f t="shared" si="311"/>
        <v>plays</v>
      </c>
      <c r="S3327" s="10">
        <f t="shared" si="309"/>
        <v>42064.785613425927</v>
      </c>
      <c r="T3327" s="10">
        <f t="shared" si="310"/>
        <v>42099.743946759263</v>
      </c>
    </row>
    <row r="3328" spans="1:20" ht="43.75" x14ac:dyDescent="0.4">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9">
        <f t="shared" si="306"/>
        <v>1.0137499999999999</v>
      </c>
      <c r="P3328">
        <f t="shared" si="307"/>
        <v>142.28070175438597</v>
      </c>
      <c r="Q3328" t="str">
        <f t="shared" si="308"/>
        <v>theater</v>
      </c>
      <c r="R3328" t="str">
        <f t="shared" si="311"/>
        <v>plays</v>
      </c>
      <c r="S3328" s="10">
        <f t="shared" si="309"/>
        <v>42041.714178240742</v>
      </c>
      <c r="T3328" s="10">
        <f t="shared" si="310"/>
        <v>42071.67251157407</v>
      </c>
    </row>
    <row r="3329" spans="1:20" ht="43.75" x14ac:dyDescent="0.4">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9">
        <f t="shared" si="306"/>
        <v>1.0125</v>
      </c>
      <c r="P3329">
        <f t="shared" si="307"/>
        <v>24.545454545454547</v>
      </c>
      <c r="Q3329" t="str">
        <f t="shared" si="308"/>
        <v>theater</v>
      </c>
      <c r="R3329" t="str">
        <f t="shared" si="311"/>
        <v>plays</v>
      </c>
      <c r="S3329" s="10">
        <f t="shared" si="309"/>
        <v>42468.374606481477</v>
      </c>
      <c r="T3329" s="10">
        <f t="shared" si="310"/>
        <v>42498.374606481477</v>
      </c>
    </row>
    <row r="3330" spans="1:20" ht="43.75" x14ac:dyDescent="0.4">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9">
        <f t="shared" ref="O3330:O3393" si="312">E3330/D3330</f>
        <v>1.4638888888888888</v>
      </c>
      <c r="P3330">
        <f t="shared" ref="P3330:P3393" si="313">IFERROR(E3330/L3330,0)</f>
        <v>292.77777777777777</v>
      </c>
      <c r="Q3330" t="str">
        <f t="shared" ref="Q3330:Q3393" si="314">LEFT(N3330, FIND("/",N3330) - 1)</f>
        <v>theater</v>
      </c>
      <c r="R3330" t="str">
        <f t="shared" si="311"/>
        <v>plays</v>
      </c>
      <c r="S3330" s="10">
        <f t="shared" ref="S3330:S3393" si="315">(((J3330/60)/60)/24) + DATE(1970,1,1)</f>
        <v>41822.57503472222</v>
      </c>
      <c r="T3330" s="10">
        <f t="shared" ref="T3330:T3393" si="316">(((I3330/60)/60)/24) + DATE(1970,1,1)</f>
        <v>41825.041666666664</v>
      </c>
    </row>
    <row r="3331" spans="1:20" ht="43.75" x14ac:dyDescent="0.4">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9">
        <f t="shared" si="312"/>
        <v>1.1679999999999999</v>
      </c>
      <c r="P3331">
        <f t="shared" si="313"/>
        <v>44.92307692307692</v>
      </c>
      <c r="Q3331" t="str">
        <f t="shared" si="314"/>
        <v>theater</v>
      </c>
      <c r="R3331" t="str">
        <f t="shared" ref="R3331:R3394" si="317">RIGHT(N3331, LEN(N3331) - FIND("/",N3331))</f>
        <v>plays</v>
      </c>
      <c r="S3331" s="10">
        <f t="shared" si="315"/>
        <v>41837.323009259257</v>
      </c>
      <c r="T3331" s="10">
        <f t="shared" si="316"/>
        <v>41847.958333333336</v>
      </c>
    </row>
    <row r="3332" spans="1:20" ht="43.75" x14ac:dyDescent="0.4">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9">
        <f t="shared" si="312"/>
        <v>1.0626666666666666</v>
      </c>
      <c r="P3332">
        <f t="shared" si="313"/>
        <v>23.10144927536232</v>
      </c>
      <c r="Q3332" t="str">
        <f t="shared" si="314"/>
        <v>theater</v>
      </c>
      <c r="R3332" t="str">
        <f t="shared" si="317"/>
        <v>plays</v>
      </c>
      <c r="S3332" s="10">
        <f t="shared" si="315"/>
        <v>42065.887361111112</v>
      </c>
      <c r="T3332" s="10">
        <f t="shared" si="316"/>
        <v>42095.845694444448</v>
      </c>
    </row>
    <row r="3333" spans="1:20" ht="43.75" x14ac:dyDescent="0.4">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9">
        <f t="shared" si="312"/>
        <v>1.0451999999999999</v>
      </c>
      <c r="P3333">
        <f t="shared" si="313"/>
        <v>80.400000000000006</v>
      </c>
      <c r="Q3333" t="str">
        <f t="shared" si="314"/>
        <v>theater</v>
      </c>
      <c r="R3333" t="str">
        <f t="shared" si="317"/>
        <v>plays</v>
      </c>
      <c r="S3333" s="10">
        <f t="shared" si="315"/>
        <v>42248.697754629626</v>
      </c>
      <c r="T3333" s="10">
        <f t="shared" si="316"/>
        <v>42283.697754629626</v>
      </c>
    </row>
    <row r="3334" spans="1:20" ht="43.75" x14ac:dyDescent="0.4">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9">
        <f t="shared" si="312"/>
        <v>1</v>
      </c>
      <c r="P3334">
        <f t="shared" si="313"/>
        <v>72.289156626506028</v>
      </c>
      <c r="Q3334" t="str">
        <f t="shared" si="314"/>
        <v>theater</v>
      </c>
      <c r="R3334" t="str">
        <f t="shared" si="317"/>
        <v>plays</v>
      </c>
      <c r="S3334" s="10">
        <f t="shared" si="315"/>
        <v>41809.860300925924</v>
      </c>
      <c r="T3334" s="10">
        <f t="shared" si="316"/>
        <v>41839.860300925924</v>
      </c>
    </row>
    <row r="3335" spans="1:20" ht="43.75" x14ac:dyDescent="0.4">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9">
        <f t="shared" si="312"/>
        <v>1.0457142857142858</v>
      </c>
      <c r="P3335">
        <f t="shared" si="313"/>
        <v>32.972972972972975</v>
      </c>
      <c r="Q3335" t="str">
        <f t="shared" si="314"/>
        <v>theater</v>
      </c>
      <c r="R3335" t="str">
        <f t="shared" si="317"/>
        <v>plays</v>
      </c>
      <c r="S3335" s="10">
        <f t="shared" si="315"/>
        <v>42148.676851851851</v>
      </c>
      <c r="T3335" s="10">
        <f t="shared" si="316"/>
        <v>42170.676851851851</v>
      </c>
    </row>
    <row r="3336" spans="1:20" ht="29.15" x14ac:dyDescent="0.4">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9">
        <f t="shared" si="312"/>
        <v>1.3862051149573753</v>
      </c>
      <c r="P3336">
        <f t="shared" si="313"/>
        <v>116.65217391304348</v>
      </c>
      <c r="Q3336" t="str">
        <f t="shared" si="314"/>
        <v>theater</v>
      </c>
      <c r="R3336" t="str">
        <f t="shared" si="317"/>
        <v>plays</v>
      </c>
      <c r="S3336" s="10">
        <f t="shared" si="315"/>
        <v>42185.521087962959</v>
      </c>
      <c r="T3336" s="10">
        <f t="shared" si="316"/>
        <v>42215.521087962959</v>
      </c>
    </row>
    <row r="3337" spans="1:20" ht="43.75" x14ac:dyDescent="0.4">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9">
        <f t="shared" si="312"/>
        <v>1.0032000000000001</v>
      </c>
      <c r="P3337">
        <f t="shared" si="313"/>
        <v>79.61904761904762</v>
      </c>
      <c r="Q3337" t="str">
        <f t="shared" si="314"/>
        <v>theater</v>
      </c>
      <c r="R3337" t="str">
        <f t="shared" si="317"/>
        <v>plays</v>
      </c>
      <c r="S3337" s="10">
        <f t="shared" si="315"/>
        <v>41827.674143518518</v>
      </c>
      <c r="T3337" s="10">
        <f t="shared" si="316"/>
        <v>41854.958333333336</v>
      </c>
    </row>
    <row r="3338" spans="1:20" ht="43.75" x14ac:dyDescent="0.4">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9">
        <f t="shared" si="312"/>
        <v>1</v>
      </c>
      <c r="P3338">
        <f t="shared" si="313"/>
        <v>27.777777777777779</v>
      </c>
      <c r="Q3338" t="str">
        <f t="shared" si="314"/>
        <v>theater</v>
      </c>
      <c r="R3338" t="str">
        <f t="shared" si="317"/>
        <v>plays</v>
      </c>
      <c r="S3338" s="10">
        <f t="shared" si="315"/>
        <v>42437.398680555561</v>
      </c>
      <c r="T3338" s="10">
        <f t="shared" si="316"/>
        <v>42465.35701388889</v>
      </c>
    </row>
    <row r="3339" spans="1:20" ht="43.75" x14ac:dyDescent="0.4">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9">
        <f t="shared" si="312"/>
        <v>1.1020000000000001</v>
      </c>
      <c r="P3339">
        <f t="shared" si="313"/>
        <v>81.029411764705884</v>
      </c>
      <c r="Q3339" t="str">
        <f t="shared" si="314"/>
        <v>theater</v>
      </c>
      <c r="R3339" t="str">
        <f t="shared" si="317"/>
        <v>plays</v>
      </c>
      <c r="S3339" s="10">
        <f t="shared" si="315"/>
        <v>41901.282025462962</v>
      </c>
      <c r="T3339" s="10">
        <f t="shared" si="316"/>
        <v>41922.875</v>
      </c>
    </row>
    <row r="3340" spans="1:20" ht="29.15" x14ac:dyDescent="0.4">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9">
        <f t="shared" si="312"/>
        <v>1.0218</v>
      </c>
      <c r="P3340">
        <f t="shared" si="313"/>
        <v>136.84821428571428</v>
      </c>
      <c r="Q3340" t="str">
        <f t="shared" si="314"/>
        <v>theater</v>
      </c>
      <c r="R3340" t="str">
        <f t="shared" si="317"/>
        <v>plays</v>
      </c>
      <c r="S3340" s="10">
        <f t="shared" si="315"/>
        <v>42769.574999999997</v>
      </c>
      <c r="T3340" s="10">
        <f t="shared" si="316"/>
        <v>42790.574999999997</v>
      </c>
    </row>
    <row r="3341" spans="1:20" ht="43.75" x14ac:dyDescent="0.4">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9">
        <f t="shared" si="312"/>
        <v>1.0435000000000001</v>
      </c>
      <c r="P3341">
        <f t="shared" si="313"/>
        <v>177.61702127659575</v>
      </c>
      <c r="Q3341" t="str">
        <f t="shared" si="314"/>
        <v>theater</v>
      </c>
      <c r="R3341" t="str">
        <f t="shared" si="317"/>
        <v>plays</v>
      </c>
      <c r="S3341" s="10">
        <f t="shared" si="315"/>
        <v>42549.665717592594</v>
      </c>
      <c r="T3341" s="10">
        <f t="shared" si="316"/>
        <v>42579.665717592594</v>
      </c>
    </row>
    <row r="3342" spans="1:20" ht="43.75" x14ac:dyDescent="0.4">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9">
        <f t="shared" si="312"/>
        <v>1.3816666666666666</v>
      </c>
      <c r="P3342">
        <f t="shared" si="313"/>
        <v>109.07894736842105</v>
      </c>
      <c r="Q3342" t="str">
        <f t="shared" si="314"/>
        <v>theater</v>
      </c>
      <c r="R3342" t="str">
        <f t="shared" si="317"/>
        <v>plays</v>
      </c>
      <c r="S3342" s="10">
        <f t="shared" si="315"/>
        <v>42685.974004629628</v>
      </c>
      <c r="T3342" s="10">
        <f t="shared" si="316"/>
        <v>42710.974004629628</v>
      </c>
    </row>
    <row r="3343" spans="1:20" ht="43.75" x14ac:dyDescent="0.4">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9">
        <f t="shared" si="312"/>
        <v>1</v>
      </c>
      <c r="P3343">
        <f t="shared" si="313"/>
        <v>119.64285714285714</v>
      </c>
      <c r="Q3343" t="str">
        <f t="shared" si="314"/>
        <v>theater</v>
      </c>
      <c r="R3343" t="str">
        <f t="shared" si="317"/>
        <v>plays</v>
      </c>
      <c r="S3343" s="10">
        <f t="shared" si="315"/>
        <v>42510.798854166671</v>
      </c>
      <c r="T3343" s="10">
        <f t="shared" si="316"/>
        <v>42533.708333333328</v>
      </c>
    </row>
    <row r="3344" spans="1:20" ht="43.75" x14ac:dyDescent="0.4">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9">
        <f t="shared" si="312"/>
        <v>1.0166666666666666</v>
      </c>
      <c r="P3344">
        <f t="shared" si="313"/>
        <v>78.205128205128204</v>
      </c>
      <c r="Q3344" t="str">
        <f t="shared" si="314"/>
        <v>theater</v>
      </c>
      <c r="R3344" t="str">
        <f t="shared" si="317"/>
        <v>plays</v>
      </c>
      <c r="S3344" s="10">
        <f t="shared" si="315"/>
        <v>42062.296412037031</v>
      </c>
      <c r="T3344" s="10">
        <f t="shared" si="316"/>
        <v>42095.207638888889</v>
      </c>
    </row>
    <row r="3345" spans="1:20" ht="43.75" x14ac:dyDescent="0.4">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9">
        <f t="shared" si="312"/>
        <v>1.7142857142857142</v>
      </c>
      <c r="P3345">
        <f t="shared" si="313"/>
        <v>52.173913043478258</v>
      </c>
      <c r="Q3345" t="str">
        <f t="shared" si="314"/>
        <v>theater</v>
      </c>
      <c r="R3345" t="str">
        <f t="shared" si="317"/>
        <v>plays</v>
      </c>
      <c r="S3345" s="10">
        <f t="shared" si="315"/>
        <v>42452.916481481487</v>
      </c>
      <c r="T3345" s="10">
        <f t="shared" si="316"/>
        <v>42473.554166666669</v>
      </c>
    </row>
    <row r="3346" spans="1:20" ht="43.75" x14ac:dyDescent="0.4">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9">
        <f t="shared" si="312"/>
        <v>1.0144444444444445</v>
      </c>
      <c r="P3346">
        <f t="shared" si="313"/>
        <v>114.125</v>
      </c>
      <c r="Q3346" t="str">
        <f t="shared" si="314"/>
        <v>theater</v>
      </c>
      <c r="R3346" t="str">
        <f t="shared" si="317"/>
        <v>plays</v>
      </c>
      <c r="S3346" s="10">
        <f t="shared" si="315"/>
        <v>41851.200150462959</v>
      </c>
      <c r="T3346" s="10">
        <f t="shared" si="316"/>
        <v>41881.200150462959</v>
      </c>
    </row>
    <row r="3347" spans="1:20" ht="43.75" x14ac:dyDescent="0.4">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9">
        <f t="shared" si="312"/>
        <v>1.3</v>
      </c>
      <c r="P3347">
        <f t="shared" si="313"/>
        <v>50</v>
      </c>
      <c r="Q3347" t="str">
        <f t="shared" si="314"/>
        <v>theater</v>
      </c>
      <c r="R3347" t="str">
        <f t="shared" si="317"/>
        <v>plays</v>
      </c>
      <c r="S3347" s="10">
        <f t="shared" si="315"/>
        <v>42053.106111111112</v>
      </c>
      <c r="T3347" s="10">
        <f t="shared" si="316"/>
        <v>42112.025694444441</v>
      </c>
    </row>
    <row r="3348" spans="1:20" ht="43.75" x14ac:dyDescent="0.4">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9">
        <f t="shared" si="312"/>
        <v>1.1000000000000001</v>
      </c>
      <c r="P3348">
        <f t="shared" si="313"/>
        <v>91.666666666666671</v>
      </c>
      <c r="Q3348" t="str">
        <f t="shared" si="314"/>
        <v>theater</v>
      </c>
      <c r="R3348" t="str">
        <f t="shared" si="317"/>
        <v>plays</v>
      </c>
      <c r="S3348" s="10">
        <f t="shared" si="315"/>
        <v>42054.024421296301</v>
      </c>
      <c r="T3348" s="10">
        <f t="shared" si="316"/>
        <v>42061.024421296301</v>
      </c>
    </row>
    <row r="3349" spans="1:20" ht="58.3" x14ac:dyDescent="0.4">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9">
        <f t="shared" si="312"/>
        <v>1.1944999999999999</v>
      </c>
      <c r="P3349">
        <f t="shared" si="313"/>
        <v>108.59090909090909</v>
      </c>
      <c r="Q3349" t="str">
        <f t="shared" si="314"/>
        <v>theater</v>
      </c>
      <c r="R3349" t="str">
        <f t="shared" si="317"/>
        <v>plays</v>
      </c>
      <c r="S3349" s="10">
        <f t="shared" si="315"/>
        <v>42484.551550925928</v>
      </c>
      <c r="T3349" s="10">
        <f t="shared" si="316"/>
        <v>42498.875</v>
      </c>
    </row>
    <row r="3350" spans="1:20" ht="43.75" x14ac:dyDescent="0.4">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9">
        <f t="shared" si="312"/>
        <v>1.002909090909091</v>
      </c>
      <c r="P3350">
        <f t="shared" si="313"/>
        <v>69.822784810126578</v>
      </c>
      <c r="Q3350" t="str">
        <f t="shared" si="314"/>
        <v>theater</v>
      </c>
      <c r="R3350" t="str">
        <f t="shared" si="317"/>
        <v>plays</v>
      </c>
      <c r="S3350" s="10">
        <f t="shared" si="315"/>
        <v>42466.558796296296</v>
      </c>
      <c r="T3350" s="10">
        <f t="shared" si="316"/>
        <v>42490.165972222225</v>
      </c>
    </row>
    <row r="3351" spans="1:20" ht="43.75" x14ac:dyDescent="0.4">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9">
        <f t="shared" si="312"/>
        <v>1.534</v>
      </c>
      <c r="P3351">
        <f t="shared" si="313"/>
        <v>109.57142857142857</v>
      </c>
      <c r="Q3351" t="str">
        <f t="shared" si="314"/>
        <v>theater</v>
      </c>
      <c r="R3351" t="str">
        <f t="shared" si="317"/>
        <v>plays</v>
      </c>
      <c r="S3351" s="10">
        <f t="shared" si="315"/>
        <v>42513.110787037032</v>
      </c>
      <c r="T3351" s="10">
        <f t="shared" si="316"/>
        <v>42534.708333333328</v>
      </c>
    </row>
    <row r="3352" spans="1:20" ht="58.3" x14ac:dyDescent="0.4">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9">
        <f t="shared" si="312"/>
        <v>1.0442857142857143</v>
      </c>
      <c r="P3352">
        <f t="shared" si="313"/>
        <v>71.666666666666671</v>
      </c>
      <c r="Q3352" t="str">
        <f t="shared" si="314"/>
        <v>theater</v>
      </c>
      <c r="R3352" t="str">
        <f t="shared" si="317"/>
        <v>plays</v>
      </c>
      <c r="S3352" s="10">
        <f t="shared" si="315"/>
        <v>42302.701516203699</v>
      </c>
      <c r="T3352" s="10">
        <f t="shared" si="316"/>
        <v>42337.958333333328</v>
      </c>
    </row>
    <row r="3353" spans="1:20" ht="43.75" x14ac:dyDescent="0.4">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9">
        <f t="shared" si="312"/>
        <v>1.0109999999999999</v>
      </c>
      <c r="P3353">
        <f t="shared" si="313"/>
        <v>93.611111111111114</v>
      </c>
      <c r="Q3353" t="str">
        <f t="shared" si="314"/>
        <v>theater</v>
      </c>
      <c r="R3353" t="str">
        <f t="shared" si="317"/>
        <v>plays</v>
      </c>
      <c r="S3353" s="10">
        <f t="shared" si="315"/>
        <v>41806.395428240743</v>
      </c>
      <c r="T3353" s="10">
        <f t="shared" si="316"/>
        <v>41843.458333333336</v>
      </c>
    </row>
    <row r="3354" spans="1:20" ht="58.3" x14ac:dyDescent="0.4">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9">
        <f t="shared" si="312"/>
        <v>1.0751999999999999</v>
      </c>
      <c r="P3354">
        <f t="shared" si="313"/>
        <v>76.8</v>
      </c>
      <c r="Q3354" t="str">
        <f t="shared" si="314"/>
        <v>theater</v>
      </c>
      <c r="R3354" t="str">
        <f t="shared" si="317"/>
        <v>plays</v>
      </c>
      <c r="S3354" s="10">
        <f t="shared" si="315"/>
        <v>42495.992800925931</v>
      </c>
      <c r="T3354" s="10">
        <f t="shared" si="316"/>
        <v>42552.958333333328</v>
      </c>
    </row>
    <row r="3355" spans="1:20" ht="43.75" x14ac:dyDescent="0.4">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9">
        <f t="shared" si="312"/>
        <v>3.15</v>
      </c>
      <c r="P3355">
        <f t="shared" si="313"/>
        <v>35.795454545454547</v>
      </c>
      <c r="Q3355" t="str">
        <f t="shared" si="314"/>
        <v>theater</v>
      </c>
      <c r="R3355" t="str">
        <f t="shared" si="317"/>
        <v>plays</v>
      </c>
      <c r="S3355" s="10">
        <f t="shared" si="315"/>
        <v>42479.432291666672</v>
      </c>
      <c r="T3355" s="10">
        <f t="shared" si="316"/>
        <v>42492.958333333328</v>
      </c>
    </row>
    <row r="3356" spans="1:20" ht="43.75" x14ac:dyDescent="0.4">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9">
        <f t="shared" si="312"/>
        <v>1.0193333333333334</v>
      </c>
      <c r="P3356">
        <f t="shared" si="313"/>
        <v>55.6</v>
      </c>
      <c r="Q3356" t="str">
        <f t="shared" si="314"/>
        <v>theater</v>
      </c>
      <c r="R3356" t="str">
        <f t="shared" si="317"/>
        <v>plays</v>
      </c>
      <c r="S3356" s="10">
        <f t="shared" si="315"/>
        <v>42270.7269212963</v>
      </c>
      <c r="T3356" s="10">
        <f t="shared" si="316"/>
        <v>42306.167361111111</v>
      </c>
    </row>
    <row r="3357" spans="1:20" ht="43.75" x14ac:dyDescent="0.4">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9">
        <f t="shared" si="312"/>
        <v>1.2628571428571429</v>
      </c>
      <c r="P3357">
        <f t="shared" si="313"/>
        <v>147.33333333333334</v>
      </c>
      <c r="Q3357" t="str">
        <f t="shared" si="314"/>
        <v>theater</v>
      </c>
      <c r="R3357" t="str">
        <f t="shared" si="317"/>
        <v>plays</v>
      </c>
      <c r="S3357" s="10">
        <f t="shared" si="315"/>
        <v>42489.619525462964</v>
      </c>
      <c r="T3357" s="10">
        <f t="shared" si="316"/>
        <v>42500.470138888893</v>
      </c>
    </row>
    <row r="3358" spans="1:20" ht="43.75" x14ac:dyDescent="0.4">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9">
        <f t="shared" si="312"/>
        <v>1.014</v>
      </c>
      <c r="P3358">
        <f t="shared" si="313"/>
        <v>56.333333333333336</v>
      </c>
      <c r="Q3358" t="str">
        <f t="shared" si="314"/>
        <v>theater</v>
      </c>
      <c r="R3358" t="str">
        <f t="shared" si="317"/>
        <v>plays</v>
      </c>
      <c r="S3358" s="10">
        <f t="shared" si="315"/>
        <v>42536.815648148149</v>
      </c>
      <c r="T3358" s="10">
        <f t="shared" si="316"/>
        <v>42566.815648148149</v>
      </c>
    </row>
    <row r="3359" spans="1:20" ht="43.75" x14ac:dyDescent="0.4">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9">
        <f t="shared" si="312"/>
        <v>1.01</v>
      </c>
      <c r="P3359">
        <f t="shared" si="313"/>
        <v>96.19047619047619</v>
      </c>
      <c r="Q3359" t="str">
        <f t="shared" si="314"/>
        <v>theater</v>
      </c>
      <c r="R3359" t="str">
        <f t="shared" si="317"/>
        <v>plays</v>
      </c>
      <c r="S3359" s="10">
        <f t="shared" si="315"/>
        <v>41822.417939814812</v>
      </c>
      <c r="T3359" s="10">
        <f t="shared" si="316"/>
        <v>41852.417939814812</v>
      </c>
    </row>
    <row r="3360" spans="1:20" ht="43.75" x14ac:dyDescent="0.4">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9">
        <f t="shared" si="312"/>
        <v>1.0299</v>
      </c>
      <c r="P3360">
        <f t="shared" si="313"/>
        <v>63.574074074074076</v>
      </c>
      <c r="Q3360" t="str">
        <f t="shared" si="314"/>
        <v>theater</v>
      </c>
      <c r="R3360" t="str">
        <f t="shared" si="317"/>
        <v>plays</v>
      </c>
      <c r="S3360" s="10">
        <f t="shared" si="315"/>
        <v>41932.311099537037</v>
      </c>
      <c r="T3360" s="10">
        <f t="shared" si="316"/>
        <v>41962.352766203709</v>
      </c>
    </row>
    <row r="3361" spans="1:20" ht="43.75" x14ac:dyDescent="0.4">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9">
        <f t="shared" si="312"/>
        <v>1.0625</v>
      </c>
      <c r="P3361">
        <f t="shared" si="313"/>
        <v>184.78260869565219</v>
      </c>
      <c r="Q3361" t="str">
        <f t="shared" si="314"/>
        <v>theater</v>
      </c>
      <c r="R3361" t="str">
        <f t="shared" si="317"/>
        <v>plays</v>
      </c>
      <c r="S3361" s="10">
        <f t="shared" si="315"/>
        <v>42746.057106481487</v>
      </c>
      <c r="T3361" s="10">
        <f t="shared" si="316"/>
        <v>42791.057106481487</v>
      </c>
    </row>
    <row r="3362" spans="1:20" ht="29.15" x14ac:dyDescent="0.4">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9">
        <f t="shared" si="312"/>
        <v>1.0137777777777779</v>
      </c>
      <c r="P3362">
        <f t="shared" si="313"/>
        <v>126.72222222222223</v>
      </c>
      <c r="Q3362" t="str">
        <f t="shared" si="314"/>
        <v>theater</v>
      </c>
      <c r="R3362" t="str">
        <f t="shared" si="317"/>
        <v>plays</v>
      </c>
      <c r="S3362" s="10">
        <f t="shared" si="315"/>
        <v>42697.082673611112</v>
      </c>
      <c r="T3362" s="10">
        <f t="shared" si="316"/>
        <v>42718.665972222225</v>
      </c>
    </row>
    <row r="3363" spans="1:20" ht="58.3" x14ac:dyDescent="0.4">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9">
        <f t="shared" si="312"/>
        <v>1.1346000000000001</v>
      </c>
      <c r="P3363">
        <f t="shared" si="313"/>
        <v>83.42647058823529</v>
      </c>
      <c r="Q3363" t="str">
        <f t="shared" si="314"/>
        <v>theater</v>
      </c>
      <c r="R3363" t="str">
        <f t="shared" si="317"/>
        <v>plays</v>
      </c>
      <c r="S3363" s="10">
        <f t="shared" si="315"/>
        <v>41866.025347222225</v>
      </c>
      <c r="T3363" s="10">
        <f t="shared" si="316"/>
        <v>41883.665972222225</v>
      </c>
    </row>
    <row r="3364" spans="1:20" ht="43.75" x14ac:dyDescent="0.4">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9">
        <f t="shared" si="312"/>
        <v>2.1800000000000002</v>
      </c>
      <c r="P3364">
        <f t="shared" si="313"/>
        <v>54.5</v>
      </c>
      <c r="Q3364" t="str">
        <f t="shared" si="314"/>
        <v>theater</v>
      </c>
      <c r="R3364" t="str">
        <f t="shared" si="317"/>
        <v>plays</v>
      </c>
      <c r="S3364" s="10">
        <f t="shared" si="315"/>
        <v>42056.091631944444</v>
      </c>
      <c r="T3364" s="10">
        <f t="shared" si="316"/>
        <v>42070.204861111109</v>
      </c>
    </row>
    <row r="3365" spans="1:20" ht="43.75" x14ac:dyDescent="0.4">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9">
        <f t="shared" si="312"/>
        <v>1.0141935483870967</v>
      </c>
      <c r="P3365">
        <f t="shared" si="313"/>
        <v>302.30769230769232</v>
      </c>
      <c r="Q3365" t="str">
        <f t="shared" si="314"/>
        <v>theater</v>
      </c>
      <c r="R3365" t="str">
        <f t="shared" si="317"/>
        <v>plays</v>
      </c>
      <c r="S3365" s="10">
        <f t="shared" si="315"/>
        <v>41851.771354166667</v>
      </c>
      <c r="T3365" s="10">
        <f t="shared" si="316"/>
        <v>41870.666666666664</v>
      </c>
    </row>
    <row r="3366" spans="1:20" ht="43.75" x14ac:dyDescent="0.4">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9">
        <f t="shared" si="312"/>
        <v>1.0593333333333332</v>
      </c>
      <c r="P3366">
        <f t="shared" si="313"/>
        <v>44.138888888888886</v>
      </c>
      <c r="Q3366" t="str">
        <f t="shared" si="314"/>
        <v>theater</v>
      </c>
      <c r="R3366" t="str">
        <f t="shared" si="317"/>
        <v>plays</v>
      </c>
      <c r="S3366" s="10">
        <f t="shared" si="315"/>
        <v>42422.977418981478</v>
      </c>
      <c r="T3366" s="10">
        <f t="shared" si="316"/>
        <v>42444.875</v>
      </c>
    </row>
    <row r="3367" spans="1:20" ht="43.75" x14ac:dyDescent="0.4">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9">
        <f t="shared" si="312"/>
        <v>1.04</v>
      </c>
      <c r="P3367">
        <f t="shared" si="313"/>
        <v>866.66666666666663</v>
      </c>
      <c r="Q3367" t="str">
        <f t="shared" si="314"/>
        <v>theater</v>
      </c>
      <c r="R3367" t="str">
        <f t="shared" si="317"/>
        <v>plays</v>
      </c>
      <c r="S3367" s="10">
        <f t="shared" si="315"/>
        <v>42321.101759259262</v>
      </c>
      <c r="T3367" s="10">
        <f t="shared" si="316"/>
        <v>42351.101759259262</v>
      </c>
    </row>
    <row r="3368" spans="1:20" ht="43.75" x14ac:dyDescent="0.4">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9">
        <f t="shared" si="312"/>
        <v>2.21</v>
      </c>
      <c r="P3368">
        <f t="shared" si="313"/>
        <v>61.388888888888886</v>
      </c>
      <c r="Q3368" t="str">
        <f t="shared" si="314"/>
        <v>theater</v>
      </c>
      <c r="R3368" t="str">
        <f t="shared" si="317"/>
        <v>plays</v>
      </c>
      <c r="S3368" s="10">
        <f t="shared" si="315"/>
        <v>42107.067557870367</v>
      </c>
      <c r="T3368" s="10">
        <f t="shared" si="316"/>
        <v>42137.067557870367</v>
      </c>
    </row>
    <row r="3369" spans="1:20" ht="43.75" x14ac:dyDescent="0.4">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9">
        <f t="shared" si="312"/>
        <v>1.1866666666666668</v>
      </c>
      <c r="P3369">
        <f t="shared" si="313"/>
        <v>29.666666666666668</v>
      </c>
      <c r="Q3369" t="str">
        <f t="shared" si="314"/>
        <v>theater</v>
      </c>
      <c r="R3369" t="str">
        <f t="shared" si="317"/>
        <v>plays</v>
      </c>
      <c r="S3369" s="10">
        <f t="shared" si="315"/>
        <v>42192.933958333335</v>
      </c>
      <c r="T3369" s="10">
        <f t="shared" si="316"/>
        <v>42217.933958333335</v>
      </c>
    </row>
    <row r="3370" spans="1:20" ht="43.75" x14ac:dyDescent="0.4">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9">
        <f t="shared" si="312"/>
        <v>1.046</v>
      </c>
      <c r="P3370">
        <f t="shared" si="313"/>
        <v>45.478260869565219</v>
      </c>
      <c r="Q3370" t="str">
        <f t="shared" si="314"/>
        <v>theater</v>
      </c>
      <c r="R3370" t="str">
        <f t="shared" si="317"/>
        <v>plays</v>
      </c>
      <c r="S3370" s="10">
        <f t="shared" si="315"/>
        <v>41969.199756944443</v>
      </c>
      <c r="T3370" s="10">
        <f t="shared" si="316"/>
        <v>42005.208333333328</v>
      </c>
    </row>
    <row r="3371" spans="1:20" ht="43.75" x14ac:dyDescent="0.4">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9">
        <f t="shared" si="312"/>
        <v>1.0389999999999999</v>
      </c>
      <c r="P3371">
        <f t="shared" si="313"/>
        <v>96.203703703703709</v>
      </c>
      <c r="Q3371" t="str">
        <f t="shared" si="314"/>
        <v>theater</v>
      </c>
      <c r="R3371" t="str">
        <f t="shared" si="317"/>
        <v>plays</v>
      </c>
      <c r="S3371" s="10">
        <f t="shared" si="315"/>
        <v>42690.041435185187</v>
      </c>
      <c r="T3371" s="10">
        <f t="shared" si="316"/>
        <v>42750.041435185187</v>
      </c>
    </row>
    <row r="3372" spans="1:20" ht="29.15" x14ac:dyDescent="0.4">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9">
        <f t="shared" si="312"/>
        <v>1.1773333333333333</v>
      </c>
      <c r="P3372">
        <f t="shared" si="313"/>
        <v>67.92307692307692</v>
      </c>
      <c r="Q3372" t="str">
        <f t="shared" si="314"/>
        <v>theater</v>
      </c>
      <c r="R3372" t="str">
        <f t="shared" si="317"/>
        <v>plays</v>
      </c>
      <c r="S3372" s="10">
        <f t="shared" si="315"/>
        <v>42690.334317129629</v>
      </c>
      <c r="T3372" s="10">
        <f t="shared" si="316"/>
        <v>42721.333333333328</v>
      </c>
    </row>
    <row r="3373" spans="1:20" ht="29.15" x14ac:dyDescent="0.4">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9">
        <f t="shared" si="312"/>
        <v>1.385</v>
      </c>
      <c r="P3373">
        <f t="shared" si="313"/>
        <v>30.777777777777779</v>
      </c>
      <c r="Q3373" t="str">
        <f t="shared" si="314"/>
        <v>theater</v>
      </c>
      <c r="R3373" t="str">
        <f t="shared" si="317"/>
        <v>plays</v>
      </c>
      <c r="S3373" s="10">
        <f t="shared" si="315"/>
        <v>42312.874594907407</v>
      </c>
      <c r="T3373" s="10">
        <f t="shared" si="316"/>
        <v>42340.874594907407</v>
      </c>
    </row>
    <row r="3374" spans="1:20" ht="43.75" x14ac:dyDescent="0.4">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9">
        <f t="shared" si="312"/>
        <v>1.0349999999999999</v>
      </c>
      <c r="P3374">
        <f t="shared" si="313"/>
        <v>38.333333333333336</v>
      </c>
      <c r="Q3374" t="str">
        <f t="shared" si="314"/>
        <v>theater</v>
      </c>
      <c r="R3374" t="str">
        <f t="shared" si="317"/>
        <v>plays</v>
      </c>
      <c r="S3374" s="10">
        <f t="shared" si="315"/>
        <v>41855.548101851848</v>
      </c>
      <c r="T3374" s="10">
        <f t="shared" si="316"/>
        <v>41876.207638888889</v>
      </c>
    </row>
    <row r="3375" spans="1:20" ht="43.75" x14ac:dyDescent="0.4">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9">
        <f t="shared" si="312"/>
        <v>1.0024999999999999</v>
      </c>
      <c r="P3375">
        <f t="shared" si="313"/>
        <v>66.833333333333329</v>
      </c>
      <c r="Q3375" t="str">
        <f t="shared" si="314"/>
        <v>theater</v>
      </c>
      <c r="R3375" t="str">
        <f t="shared" si="317"/>
        <v>plays</v>
      </c>
      <c r="S3375" s="10">
        <f t="shared" si="315"/>
        <v>42179.854629629626</v>
      </c>
      <c r="T3375" s="10">
        <f t="shared" si="316"/>
        <v>42203.666666666672</v>
      </c>
    </row>
    <row r="3376" spans="1:20" ht="43.75" x14ac:dyDescent="0.4">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9">
        <f t="shared" si="312"/>
        <v>1.0657142857142856</v>
      </c>
      <c r="P3376">
        <f t="shared" si="313"/>
        <v>71.730769230769226</v>
      </c>
      <c r="Q3376" t="str">
        <f t="shared" si="314"/>
        <v>theater</v>
      </c>
      <c r="R3376" t="str">
        <f t="shared" si="317"/>
        <v>plays</v>
      </c>
      <c r="S3376" s="10">
        <f t="shared" si="315"/>
        <v>42275.731666666667</v>
      </c>
      <c r="T3376" s="10">
        <f t="shared" si="316"/>
        <v>42305.731666666667</v>
      </c>
    </row>
    <row r="3377" spans="1:20" ht="43.75" x14ac:dyDescent="0.4">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9">
        <f t="shared" si="312"/>
        <v>1</v>
      </c>
      <c r="P3377">
        <f t="shared" si="313"/>
        <v>176.47058823529412</v>
      </c>
      <c r="Q3377" t="str">
        <f t="shared" si="314"/>
        <v>theater</v>
      </c>
      <c r="R3377" t="str">
        <f t="shared" si="317"/>
        <v>plays</v>
      </c>
      <c r="S3377" s="10">
        <f t="shared" si="315"/>
        <v>41765.610798611109</v>
      </c>
      <c r="T3377" s="10">
        <f t="shared" si="316"/>
        <v>41777.610798611109</v>
      </c>
    </row>
    <row r="3378" spans="1:20" ht="43.75" x14ac:dyDescent="0.4">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9">
        <f t="shared" si="312"/>
        <v>1.0001249999999999</v>
      </c>
      <c r="P3378">
        <f t="shared" si="313"/>
        <v>421.10526315789474</v>
      </c>
      <c r="Q3378" t="str">
        <f t="shared" si="314"/>
        <v>theater</v>
      </c>
      <c r="R3378" t="str">
        <f t="shared" si="317"/>
        <v>plays</v>
      </c>
      <c r="S3378" s="10">
        <f t="shared" si="315"/>
        <v>42059.701319444444</v>
      </c>
      <c r="T3378" s="10">
        <f t="shared" si="316"/>
        <v>42119.659652777773</v>
      </c>
    </row>
    <row r="3379" spans="1:20" ht="43.75" x14ac:dyDescent="0.4">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9">
        <f t="shared" si="312"/>
        <v>1.0105</v>
      </c>
      <c r="P3379">
        <f t="shared" si="313"/>
        <v>104.98701298701299</v>
      </c>
      <c r="Q3379" t="str">
        <f t="shared" si="314"/>
        <v>theater</v>
      </c>
      <c r="R3379" t="str">
        <f t="shared" si="317"/>
        <v>plays</v>
      </c>
      <c r="S3379" s="10">
        <f t="shared" si="315"/>
        <v>42053.732627314821</v>
      </c>
      <c r="T3379" s="10">
        <f t="shared" si="316"/>
        <v>42083.705555555556</v>
      </c>
    </row>
    <row r="3380" spans="1:20" ht="43.75" x14ac:dyDescent="0.4">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9">
        <f t="shared" si="312"/>
        <v>1.0763636363636364</v>
      </c>
      <c r="P3380">
        <f t="shared" si="313"/>
        <v>28.19047619047619</v>
      </c>
      <c r="Q3380" t="str">
        <f t="shared" si="314"/>
        <v>theater</v>
      </c>
      <c r="R3380" t="str">
        <f t="shared" si="317"/>
        <v>plays</v>
      </c>
      <c r="S3380" s="10">
        <f t="shared" si="315"/>
        <v>41858.355393518519</v>
      </c>
      <c r="T3380" s="10">
        <f t="shared" si="316"/>
        <v>41882.547222222223</v>
      </c>
    </row>
    <row r="3381" spans="1:20" ht="58.3" x14ac:dyDescent="0.4">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9">
        <f t="shared" si="312"/>
        <v>1.0365</v>
      </c>
      <c r="P3381">
        <f t="shared" si="313"/>
        <v>54.55263157894737</v>
      </c>
      <c r="Q3381" t="str">
        <f t="shared" si="314"/>
        <v>theater</v>
      </c>
      <c r="R3381" t="str">
        <f t="shared" si="317"/>
        <v>plays</v>
      </c>
      <c r="S3381" s="10">
        <f t="shared" si="315"/>
        <v>42225.513888888891</v>
      </c>
      <c r="T3381" s="10">
        <f t="shared" si="316"/>
        <v>42242.958333333328</v>
      </c>
    </row>
    <row r="3382" spans="1:20" ht="58.3" x14ac:dyDescent="0.4">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9">
        <f t="shared" si="312"/>
        <v>1.0443333333333333</v>
      </c>
      <c r="P3382">
        <f t="shared" si="313"/>
        <v>111.89285714285714</v>
      </c>
      <c r="Q3382" t="str">
        <f t="shared" si="314"/>
        <v>theater</v>
      </c>
      <c r="R3382" t="str">
        <f t="shared" si="317"/>
        <v>plays</v>
      </c>
      <c r="S3382" s="10">
        <f t="shared" si="315"/>
        <v>41937.95344907407</v>
      </c>
      <c r="T3382" s="10">
        <f t="shared" si="316"/>
        <v>41972.995115740734</v>
      </c>
    </row>
    <row r="3383" spans="1:20" ht="43.75" x14ac:dyDescent="0.4">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9">
        <f t="shared" si="312"/>
        <v>1.0225</v>
      </c>
      <c r="P3383">
        <f t="shared" si="313"/>
        <v>85.208333333333329</v>
      </c>
      <c r="Q3383" t="str">
        <f t="shared" si="314"/>
        <v>theater</v>
      </c>
      <c r="R3383" t="str">
        <f t="shared" si="317"/>
        <v>plays</v>
      </c>
      <c r="S3383" s="10">
        <f t="shared" si="315"/>
        <v>42044.184988425928</v>
      </c>
      <c r="T3383" s="10">
        <f t="shared" si="316"/>
        <v>42074.143321759257</v>
      </c>
    </row>
    <row r="3384" spans="1:20" ht="58.3" x14ac:dyDescent="0.4">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9">
        <f t="shared" si="312"/>
        <v>1.0074285714285713</v>
      </c>
      <c r="P3384">
        <f t="shared" si="313"/>
        <v>76.652173913043484</v>
      </c>
      <c r="Q3384" t="str">
        <f t="shared" si="314"/>
        <v>theater</v>
      </c>
      <c r="R3384" t="str">
        <f t="shared" si="317"/>
        <v>plays</v>
      </c>
      <c r="S3384" s="10">
        <f t="shared" si="315"/>
        <v>42559.431203703702</v>
      </c>
      <c r="T3384" s="10">
        <f t="shared" si="316"/>
        <v>42583.957638888889</v>
      </c>
    </row>
    <row r="3385" spans="1:20" ht="43.75" x14ac:dyDescent="0.4">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9">
        <f t="shared" si="312"/>
        <v>1.1171428571428572</v>
      </c>
      <c r="P3385">
        <f t="shared" si="313"/>
        <v>65.166666666666671</v>
      </c>
      <c r="Q3385" t="str">
        <f t="shared" si="314"/>
        <v>theater</v>
      </c>
      <c r="R3385" t="str">
        <f t="shared" si="317"/>
        <v>plays</v>
      </c>
      <c r="S3385" s="10">
        <f t="shared" si="315"/>
        <v>42524.782638888893</v>
      </c>
      <c r="T3385" s="10">
        <f t="shared" si="316"/>
        <v>42544.782638888893</v>
      </c>
    </row>
    <row r="3386" spans="1:20" ht="43.75" x14ac:dyDescent="0.4">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9">
        <f t="shared" si="312"/>
        <v>1.0001100000000001</v>
      </c>
      <c r="P3386">
        <f t="shared" si="313"/>
        <v>93.760312499999998</v>
      </c>
      <c r="Q3386" t="str">
        <f t="shared" si="314"/>
        <v>theater</v>
      </c>
      <c r="R3386" t="str">
        <f t="shared" si="317"/>
        <v>plays</v>
      </c>
      <c r="S3386" s="10">
        <f t="shared" si="315"/>
        <v>42292.087592592594</v>
      </c>
      <c r="T3386" s="10">
        <f t="shared" si="316"/>
        <v>42329.125</v>
      </c>
    </row>
    <row r="3387" spans="1:20" ht="58.3" x14ac:dyDescent="0.4">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9">
        <f t="shared" si="312"/>
        <v>1</v>
      </c>
      <c r="P3387">
        <f t="shared" si="313"/>
        <v>133.33333333333334</v>
      </c>
      <c r="Q3387" t="str">
        <f t="shared" si="314"/>
        <v>theater</v>
      </c>
      <c r="R3387" t="str">
        <f t="shared" si="317"/>
        <v>plays</v>
      </c>
      <c r="S3387" s="10">
        <f t="shared" si="315"/>
        <v>41953.8675</v>
      </c>
      <c r="T3387" s="10">
        <f t="shared" si="316"/>
        <v>41983.8675</v>
      </c>
    </row>
    <row r="3388" spans="1:20" ht="43.75" x14ac:dyDescent="0.4">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9">
        <f t="shared" si="312"/>
        <v>1.05</v>
      </c>
      <c r="P3388">
        <f t="shared" si="313"/>
        <v>51.219512195121951</v>
      </c>
      <c r="Q3388" t="str">
        <f t="shared" si="314"/>
        <v>theater</v>
      </c>
      <c r="R3388" t="str">
        <f t="shared" si="317"/>
        <v>plays</v>
      </c>
      <c r="S3388" s="10">
        <f t="shared" si="315"/>
        <v>41946.644745370373</v>
      </c>
      <c r="T3388" s="10">
        <f t="shared" si="316"/>
        <v>41976.644745370373</v>
      </c>
    </row>
    <row r="3389" spans="1:20" ht="58.3" x14ac:dyDescent="0.4">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9">
        <f t="shared" si="312"/>
        <v>1.1686666666666667</v>
      </c>
      <c r="P3389">
        <f t="shared" si="313"/>
        <v>100.17142857142858</v>
      </c>
      <c r="Q3389" t="str">
        <f t="shared" si="314"/>
        <v>theater</v>
      </c>
      <c r="R3389" t="str">
        <f t="shared" si="317"/>
        <v>plays</v>
      </c>
      <c r="S3389" s="10">
        <f t="shared" si="315"/>
        <v>41947.762592592589</v>
      </c>
      <c r="T3389" s="10">
        <f t="shared" si="316"/>
        <v>41987.762592592597</v>
      </c>
    </row>
    <row r="3390" spans="1:20" ht="58.3" x14ac:dyDescent="0.4">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9">
        <f t="shared" si="312"/>
        <v>1.038</v>
      </c>
      <c r="P3390">
        <f t="shared" si="313"/>
        <v>34.6</v>
      </c>
      <c r="Q3390" t="str">
        <f t="shared" si="314"/>
        <v>theater</v>
      </c>
      <c r="R3390" t="str">
        <f t="shared" si="317"/>
        <v>plays</v>
      </c>
      <c r="S3390" s="10">
        <f t="shared" si="315"/>
        <v>42143.461122685185</v>
      </c>
      <c r="T3390" s="10">
        <f t="shared" si="316"/>
        <v>42173.461122685185</v>
      </c>
    </row>
    <row r="3391" spans="1:20" ht="43.75" x14ac:dyDescent="0.4">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9">
        <f t="shared" si="312"/>
        <v>1.145</v>
      </c>
      <c r="P3391">
        <f t="shared" si="313"/>
        <v>184.67741935483872</v>
      </c>
      <c r="Q3391" t="str">
        <f t="shared" si="314"/>
        <v>theater</v>
      </c>
      <c r="R3391" t="str">
        <f t="shared" si="317"/>
        <v>plays</v>
      </c>
      <c r="S3391" s="10">
        <f t="shared" si="315"/>
        <v>42494.563449074078</v>
      </c>
      <c r="T3391" s="10">
        <f t="shared" si="316"/>
        <v>42524.563449074078</v>
      </c>
    </row>
    <row r="3392" spans="1:20" ht="58.3" x14ac:dyDescent="0.4">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9">
        <f t="shared" si="312"/>
        <v>1.024</v>
      </c>
      <c r="P3392">
        <f t="shared" si="313"/>
        <v>69.818181818181813</v>
      </c>
      <c r="Q3392" t="str">
        <f t="shared" si="314"/>
        <v>theater</v>
      </c>
      <c r="R3392" t="str">
        <f t="shared" si="317"/>
        <v>plays</v>
      </c>
      <c r="S3392" s="10">
        <f t="shared" si="315"/>
        <v>41815.774826388886</v>
      </c>
      <c r="T3392" s="10">
        <f t="shared" si="316"/>
        <v>41830.774826388886</v>
      </c>
    </row>
    <row r="3393" spans="1:20" ht="43.75" x14ac:dyDescent="0.4">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9">
        <f t="shared" si="312"/>
        <v>2.23</v>
      </c>
      <c r="P3393">
        <f t="shared" si="313"/>
        <v>61.944444444444443</v>
      </c>
      <c r="Q3393" t="str">
        <f t="shared" si="314"/>
        <v>theater</v>
      </c>
      <c r="R3393" t="str">
        <f t="shared" si="317"/>
        <v>plays</v>
      </c>
      <c r="S3393" s="10">
        <f t="shared" si="315"/>
        <v>41830.545694444445</v>
      </c>
      <c r="T3393" s="10">
        <f t="shared" si="316"/>
        <v>41859.936111111114</v>
      </c>
    </row>
    <row r="3394" spans="1:20" ht="58.3" x14ac:dyDescent="0.4">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9">
        <f t="shared" ref="O3394:O3457" si="318">E3394/D3394</f>
        <v>1</v>
      </c>
      <c r="P3394">
        <f t="shared" ref="P3394:P3457" si="319">IFERROR(E3394/L3394,0)</f>
        <v>41.666666666666664</v>
      </c>
      <c r="Q3394" t="str">
        <f t="shared" ref="Q3394:Q3457" si="320">LEFT(N3394, FIND("/",N3394) - 1)</f>
        <v>theater</v>
      </c>
      <c r="R3394" t="str">
        <f t="shared" si="317"/>
        <v>plays</v>
      </c>
      <c r="S3394" s="10">
        <f t="shared" ref="S3394:S3457" si="321">(((J3394/60)/60)/24) + DATE(1970,1,1)</f>
        <v>42446.845543981486</v>
      </c>
      <c r="T3394" s="10">
        <f t="shared" ref="T3394:T3457" si="322">(((I3394/60)/60)/24) + DATE(1970,1,1)</f>
        <v>42496.845543981486</v>
      </c>
    </row>
    <row r="3395" spans="1:20" ht="43.75" x14ac:dyDescent="0.4">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9">
        <f t="shared" si="318"/>
        <v>1.0580000000000001</v>
      </c>
      <c r="P3395">
        <f t="shared" si="319"/>
        <v>36.06818181818182</v>
      </c>
      <c r="Q3395" t="str">
        <f t="shared" si="320"/>
        <v>theater</v>
      </c>
      <c r="R3395" t="str">
        <f t="shared" ref="R3395:R3458" si="323">RIGHT(N3395, LEN(N3395) - FIND("/",N3395))</f>
        <v>plays</v>
      </c>
      <c r="S3395" s="10">
        <f t="shared" si="321"/>
        <v>41923.921643518523</v>
      </c>
      <c r="T3395" s="10">
        <f t="shared" si="322"/>
        <v>41949.031944444447</v>
      </c>
    </row>
    <row r="3396" spans="1:20" ht="43.75" x14ac:dyDescent="0.4">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9">
        <f t="shared" si="318"/>
        <v>1.4236363636363636</v>
      </c>
      <c r="P3396">
        <f t="shared" si="319"/>
        <v>29</v>
      </c>
      <c r="Q3396" t="str">
        <f t="shared" si="320"/>
        <v>theater</v>
      </c>
      <c r="R3396" t="str">
        <f t="shared" si="323"/>
        <v>plays</v>
      </c>
      <c r="S3396" s="10">
        <f t="shared" si="321"/>
        <v>41817.59542824074</v>
      </c>
      <c r="T3396" s="10">
        <f t="shared" si="322"/>
        <v>41847.59542824074</v>
      </c>
    </row>
    <row r="3397" spans="1:20" ht="29.15" x14ac:dyDescent="0.4">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9">
        <f t="shared" si="318"/>
        <v>1.84</v>
      </c>
      <c r="P3397">
        <f t="shared" si="319"/>
        <v>24.210526315789473</v>
      </c>
      <c r="Q3397" t="str">
        <f t="shared" si="320"/>
        <v>theater</v>
      </c>
      <c r="R3397" t="str">
        <f t="shared" si="323"/>
        <v>plays</v>
      </c>
      <c r="S3397" s="10">
        <f t="shared" si="321"/>
        <v>42140.712314814817</v>
      </c>
      <c r="T3397" s="10">
        <f t="shared" si="322"/>
        <v>42154.756944444445</v>
      </c>
    </row>
    <row r="3398" spans="1:20" ht="43.75" x14ac:dyDescent="0.4">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9">
        <f t="shared" si="318"/>
        <v>1.0433333333333332</v>
      </c>
      <c r="P3398">
        <f t="shared" si="319"/>
        <v>55.892857142857146</v>
      </c>
      <c r="Q3398" t="str">
        <f t="shared" si="320"/>
        <v>theater</v>
      </c>
      <c r="R3398" t="str">
        <f t="shared" si="323"/>
        <v>plays</v>
      </c>
      <c r="S3398" s="10">
        <f t="shared" si="321"/>
        <v>41764.44663194444</v>
      </c>
      <c r="T3398" s="10">
        <f t="shared" si="322"/>
        <v>41791.165972222225</v>
      </c>
    </row>
    <row r="3399" spans="1:20" ht="29.15" x14ac:dyDescent="0.4">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9">
        <f t="shared" si="318"/>
        <v>1.1200000000000001</v>
      </c>
      <c r="P3399">
        <f t="shared" si="319"/>
        <v>11.666666666666666</v>
      </c>
      <c r="Q3399" t="str">
        <f t="shared" si="320"/>
        <v>theater</v>
      </c>
      <c r="R3399" t="str">
        <f t="shared" si="323"/>
        <v>plays</v>
      </c>
      <c r="S3399" s="10">
        <f t="shared" si="321"/>
        <v>42378.478344907402</v>
      </c>
      <c r="T3399" s="10">
        <f t="shared" si="322"/>
        <v>42418.916666666672</v>
      </c>
    </row>
    <row r="3400" spans="1:20" ht="43.75" x14ac:dyDescent="0.4">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9">
        <f t="shared" si="318"/>
        <v>1.1107499999999999</v>
      </c>
      <c r="P3400">
        <f t="shared" si="319"/>
        <v>68.353846153846149</v>
      </c>
      <c r="Q3400" t="str">
        <f t="shared" si="320"/>
        <v>theater</v>
      </c>
      <c r="R3400" t="str">
        <f t="shared" si="323"/>
        <v>plays</v>
      </c>
      <c r="S3400" s="10">
        <f t="shared" si="321"/>
        <v>41941.75203703704</v>
      </c>
      <c r="T3400" s="10">
        <f t="shared" si="322"/>
        <v>41964.708333333328</v>
      </c>
    </row>
    <row r="3401" spans="1:20" ht="43.75" x14ac:dyDescent="0.4">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9">
        <f t="shared" si="318"/>
        <v>1.0375000000000001</v>
      </c>
      <c r="P3401">
        <f t="shared" si="319"/>
        <v>27.065217391304348</v>
      </c>
      <c r="Q3401" t="str">
        <f t="shared" si="320"/>
        <v>theater</v>
      </c>
      <c r="R3401" t="str">
        <f t="shared" si="323"/>
        <v>plays</v>
      </c>
      <c r="S3401" s="10">
        <f t="shared" si="321"/>
        <v>42026.920428240745</v>
      </c>
      <c r="T3401" s="10">
        <f t="shared" si="322"/>
        <v>42056.920428240745</v>
      </c>
    </row>
    <row r="3402" spans="1:20" ht="43.75" x14ac:dyDescent="0.4">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9">
        <f t="shared" si="318"/>
        <v>1.0041</v>
      </c>
      <c r="P3402">
        <f t="shared" si="319"/>
        <v>118.12941176470588</v>
      </c>
      <c r="Q3402" t="str">
        <f t="shared" si="320"/>
        <v>theater</v>
      </c>
      <c r="R3402" t="str">
        <f t="shared" si="323"/>
        <v>plays</v>
      </c>
      <c r="S3402" s="10">
        <f t="shared" si="321"/>
        <v>41834.953865740739</v>
      </c>
      <c r="T3402" s="10">
        <f t="shared" si="322"/>
        <v>41879.953865740739</v>
      </c>
    </row>
    <row r="3403" spans="1:20" ht="58.3" x14ac:dyDescent="0.4">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9">
        <f t="shared" si="318"/>
        <v>1.0186206896551724</v>
      </c>
      <c r="P3403">
        <f t="shared" si="319"/>
        <v>44.757575757575758</v>
      </c>
      <c r="Q3403" t="str">
        <f t="shared" si="320"/>
        <v>theater</v>
      </c>
      <c r="R3403" t="str">
        <f t="shared" si="323"/>
        <v>plays</v>
      </c>
      <c r="S3403" s="10">
        <f t="shared" si="321"/>
        <v>42193.723912037036</v>
      </c>
      <c r="T3403" s="10">
        <f t="shared" si="322"/>
        <v>42223.723912037036</v>
      </c>
    </row>
    <row r="3404" spans="1:20" ht="43.75" x14ac:dyDescent="0.4">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9">
        <f t="shared" si="318"/>
        <v>1.0976666666666666</v>
      </c>
      <c r="P3404">
        <f t="shared" si="319"/>
        <v>99.787878787878782</v>
      </c>
      <c r="Q3404" t="str">
        <f t="shared" si="320"/>
        <v>theater</v>
      </c>
      <c r="R3404" t="str">
        <f t="shared" si="323"/>
        <v>plays</v>
      </c>
      <c r="S3404" s="10">
        <f t="shared" si="321"/>
        <v>42290.61855324074</v>
      </c>
      <c r="T3404" s="10">
        <f t="shared" si="322"/>
        <v>42320.104861111111</v>
      </c>
    </row>
    <row r="3405" spans="1:20" ht="43.75" x14ac:dyDescent="0.4">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9">
        <f t="shared" si="318"/>
        <v>1</v>
      </c>
      <c r="P3405">
        <f t="shared" si="319"/>
        <v>117.64705882352941</v>
      </c>
      <c r="Q3405" t="str">
        <f t="shared" si="320"/>
        <v>theater</v>
      </c>
      <c r="R3405" t="str">
        <f t="shared" si="323"/>
        <v>plays</v>
      </c>
      <c r="S3405" s="10">
        <f t="shared" si="321"/>
        <v>42150.462083333332</v>
      </c>
      <c r="T3405" s="10">
        <f t="shared" si="322"/>
        <v>42180.462083333332</v>
      </c>
    </row>
    <row r="3406" spans="1:20" ht="58.3" x14ac:dyDescent="0.4">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9">
        <f t="shared" si="318"/>
        <v>1.22</v>
      </c>
      <c r="P3406">
        <f t="shared" si="319"/>
        <v>203.33333333333334</v>
      </c>
      <c r="Q3406" t="str">
        <f t="shared" si="320"/>
        <v>theater</v>
      </c>
      <c r="R3406" t="str">
        <f t="shared" si="323"/>
        <v>plays</v>
      </c>
      <c r="S3406" s="10">
        <f t="shared" si="321"/>
        <v>42152.503495370373</v>
      </c>
      <c r="T3406" s="10">
        <f t="shared" si="322"/>
        <v>42172.503495370373</v>
      </c>
    </row>
    <row r="3407" spans="1:20" ht="43.75" x14ac:dyDescent="0.4">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9">
        <f t="shared" si="318"/>
        <v>1.3757142857142857</v>
      </c>
      <c r="P3407">
        <f t="shared" si="319"/>
        <v>28.323529411764707</v>
      </c>
      <c r="Q3407" t="str">
        <f t="shared" si="320"/>
        <v>theater</v>
      </c>
      <c r="R3407" t="str">
        <f t="shared" si="323"/>
        <v>plays</v>
      </c>
      <c r="S3407" s="10">
        <f t="shared" si="321"/>
        <v>42410.017199074078</v>
      </c>
      <c r="T3407" s="10">
        <f t="shared" si="322"/>
        <v>42430.999305555553</v>
      </c>
    </row>
    <row r="3408" spans="1:20" ht="43.75" x14ac:dyDescent="0.4">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9">
        <f t="shared" si="318"/>
        <v>1.0031000000000001</v>
      </c>
      <c r="P3408">
        <f t="shared" si="319"/>
        <v>110.23076923076923</v>
      </c>
      <c r="Q3408" t="str">
        <f t="shared" si="320"/>
        <v>theater</v>
      </c>
      <c r="R3408" t="str">
        <f t="shared" si="323"/>
        <v>plays</v>
      </c>
      <c r="S3408" s="10">
        <f t="shared" si="321"/>
        <v>41791.492777777778</v>
      </c>
      <c r="T3408" s="10">
        <f t="shared" si="322"/>
        <v>41836.492777777778</v>
      </c>
    </row>
    <row r="3409" spans="1:20" ht="58.3" x14ac:dyDescent="0.4">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9">
        <f t="shared" si="318"/>
        <v>1.071</v>
      </c>
      <c r="P3409">
        <f t="shared" si="319"/>
        <v>31.970149253731343</v>
      </c>
      <c r="Q3409" t="str">
        <f t="shared" si="320"/>
        <v>theater</v>
      </c>
      <c r="R3409" t="str">
        <f t="shared" si="323"/>
        <v>plays</v>
      </c>
      <c r="S3409" s="10">
        <f t="shared" si="321"/>
        <v>41796.422326388885</v>
      </c>
      <c r="T3409" s="10">
        <f t="shared" si="322"/>
        <v>41826.422326388885</v>
      </c>
    </row>
    <row r="3410" spans="1:20" ht="43.75" x14ac:dyDescent="0.4">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9">
        <f t="shared" si="318"/>
        <v>2.11</v>
      </c>
      <c r="P3410">
        <f t="shared" si="319"/>
        <v>58.611111111111114</v>
      </c>
      <c r="Q3410" t="str">
        <f t="shared" si="320"/>
        <v>theater</v>
      </c>
      <c r="R3410" t="str">
        <f t="shared" si="323"/>
        <v>plays</v>
      </c>
      <c r="S3410" s="10">
        <f t="shared" si="321"/>
        <v>41808.991944444446</v>
      </c>
      <c r="T3410" s="10">
        <f t="shared" si="322"/>
        <v>41838.991944444446</v>
      </c>
    </row>
    <row r="3411" spans="1:20" ht="43.75" x14ac:dyDescent="0.4">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9">
        <f t="shared" si="318"/>
        <v>1.236</v>
      </c>
      <c r="P3411">
        <f t="shared" si="319"/>
        <v>29.428571428571427</v>
      </c>
      <c r="Q3411" t="str">
        <f t="shared" si="320"/>
        <v>theater</v>
      </c>
      <c r="R3411" t="str">
        <f t="shared" si="323"/>
        <v>plays</v>
      </c>
      <c r="S3411" s="10">
        <f t="shared" si="321"/>
        <v>42544.814328703709</v>
      </c>
      <c r="T3411" s="10">
        <f t="shared" si="322"/>
        <v>42582.873611111107</v>
      </c>
    </row>
    <row r="3412" spans="1:20" ht="43.75" x14ac:dyDescent="0.4">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9">
        <f t="shared" si="318"/>
        <v>1.085</v>
      </c>
      <c r="P3412">
        <f t="shared" si="319"/>
        <v>81.375</v>
      </c>
      <c r="Q3412" t="str">
        <f t="shared" si="320"/>
        <v>theater</v>
      </c>
      <c r="R3412" t="str">
        <f t="shared" si="323"/>
        <v>plays</v>
      </c>
      <c r="S3412" s="10">
        <f t="shared" si="321"/>
        <v>42500.041550925926</v>
      </c>
      <c r="T3412" s="10">
        <f t="shared" si="322"/>
        <v>42527.291666666672</v>
      </c>
    </row>
    <row r="3413" spans="1:20" ht="43.75" x14ac:dyDescent="0.4">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9">
        <f t="shared" si="318"/>
        <v>1.0356666666666667</v>
      </c>
      <c r="P3413">
        <f t="shared" si="319"/>
        <v>199.16666666666666</v>
      </c>
      <c r="Q3413" t="str">
        <f t="shared" si="320"/>
        <v>theater</v>
      </c>
      <c r="R3413" t="str">
        <f t="shared" si="323"/>
        <v>plays</v>
      </c>
      <c r="S3413" s="10">
        <f t="shared" si="321"/>
        <v>42265.022824074069</v>
      </c>
      <c r="T3413" s="10">
        <f t="shared" si="322"/>
        <v>42285.022824074069</v>
      </c>
    </row>
    <row r="3414" spans="1:20" ht="43.75" x14ac:dyDescent="0.4">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9">
        <f t="shared" si="318"/>
        <v>1</v>
      </c>
      <c r="P3414">
        <f t="shared" si="319"/>
        <v>115.38461538461539</v>
      </c>
      <c r="Q3414" t="str">
        <f t="shared" si="320"/>
        <v>theater</v>
      </c>
      <c r="R3414" t="str">
        <f t="shared" si="323"/>
        <v>plays</v>
      </c>
      <c r="S3414" s="10">
        <f t="shared" si="321"/>
        <v>41879.959050925929</v>
      </c>
      <c r="T3414" s="10">
        <f t="shared" si="322"/>
        <v>41909.959050925929</v>
      </c>
    </row>
    <row r="3415" spans="1:20" ht="58.3" x14ac:dyDescent="0.4">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9">
        <f t="shared" si="318"/>
        <v>1.3</v>
      </c>
      <c r="P3415">
        <f t="shared" si="319"/>
        <v>46.428571428571431</v>
      </c>
      <c r="Q3415" t="str">
        <f t="shared" si="320"/>
        <v>theater</v>
      </c>
      <c r="R3415" t="str">
        <f t="shared" si="323"/>
        <v>plays</v>
      </c>
      <c r="S3415" s="10">
        <f t="shared" si="321"/>
        <v>42053.733078703706</v>
      </c>
      <c r="T3415" s="10">
        <f t="shared" si="322"/>
        <v>42063.207638888889</v>
      </c>
    </row>
    <row r="3416" spans="1:20" ht="43.75" x14ac:dyDescent="0.4">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9">
        <f t="shared" si="318"/>
        <v>1.0349999999999999</v>
      </c>
      <c r="P3416">
        <f t="shared" si="319"/>
        <v>70.568181818181813</v>
      </c>
      <c r="Q3416" t="str">
        <f t="shared" si="320"/>
        <v>theater</v>
      </c>
      <c r="R3416" t="str">
        <f t="shared" si="323"/>
        <v>plays</v>
      </c>
      <c r="S3416" s="10">
        <f t="shared" si="321"/>
        <v>42675.832465277781</v>
      </c>
      <c r="T3416" s="10">
        <f t="shared" si="322"/>
        <v>42705.332638888889</v>
      </c>
    </row>
    <row r="3417" spans="1:20" ht="43.75" x14ac:dyDescent="0.4">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9">
        <f t="shared" si="318"/>
        <v>1</v>
      </c>
      <c r="P3417">
        <f t="shared" si="319"/>
        <v>22.222222222222221</v>
      </c>
      <c r="Q3417" t="str">
        <f t="shared" si="320"/>
        <v>theater</v>
      </c>
      <c r="R3417" t="str">
        <f t="shared" si="323"/>
        <v>plays</v>
      </c>
      <c r="S3417" s="10">
        <f t="shared" si="321"/>
        <v>42467.144166666665</v>
      </c>
      <c r="T3417" s="10">
        <f t="shared" si="322"/>
        <v>42477.979166666672</v>
      </c>
    </row>
    <row r="3418" spans="1:20" ht="58.3" x14ac:dyDescent="0.4">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9">
        <f t="shared" si="318"/>
        <v>1.196</v>
      </c>
      <c r="P3418">
        <f t="shared" si="319"/>
        <v>159.46666666666667</v>
      </c>
      <c r="Q3418" t="str">
        <f t="shared" si="320"/>
        <v>theater</v>
      </c>
      <c r="R3418" t="str">
        <f t="shared" si="323"/>
        <v>plays</v>
      </c>
      <c r="S3418" s="10">
        <f t="shared" si="321"/>
        <v>42089.412557870368</v>
      </c>
      <c r="T3418" s="10">
        <f t="shared" si="322"/>
        <v>42117.770833333328</v>
      </c>
    </row>
    <row r="3419" spans="1:20" ht="43.75" x14ac:dyDescent="0.4">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9">
        <f t="shared" si="318"/>
        <v>1.0000058823529412</v>
      </c>
      <c r="P3419">
        <f t="shared" si="319"/>
        <v>37.777999999999999</v>
      </c>
      <c r="Q3419" t="str">
        <f t="shared" si="320"/>
        <v>theater</v>
      </c>
      <c r="R3419" t="str">
        <f t="shared" si="323"/>
        <v>plays</v>
      </c>
      <c r="S3419" s="10">
        <f t="shared" si="321"/>
        <v>41894.91375</v>
      </c>
      <c r="T3419" s="10">
        <f t="shared" si="322"/>
        <v>41938.029861111114</v>
      </c>
    </row>
    <row r="3420" spans="1:20" ht="43.75" x14ac:dyDescent="0.4">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9">
        <f t="shared" si="318"/>
        <v>1.00875</v>
      </c>
      <c r="P3420">
        <f t="shared" si="319"/>
        <v>72.053571428571431</v>
      </c>
      <c r="Q3420" t="str">
        <f t="shared" si="320"/>
        <v>theater</v>
      </c>
      <c r="R3420" t="str">
        <f t="shared" si="323"/>
        <v>plays</v>
      </c>
      <c r="S3420" s="10">
        <f t="shared" si="321"/>
        <v>41752.83457175926</v>
      </c>
      <c r="T3420" s="10">
        <f t="shared" si="322"/>
        <v>41782.83457175926</v>
      </c>
    </row>
    <row r="3421" spans="1:20" ht="58.3" x14ac:dyDescent="0.4">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9">
        <f t="shared" si="318"/>
        <v>1.0654545454545454</v>
      </c>
      <c r="P3421">
        <f t="shared" si="319"/>
        <v>63.695652173913047</v>
      </c>
      <c r="Q3421" t="str">
        <f t="shared" si="320"/>
        <v>theater</v>
      </c>
      <c r="R3421" t="str">
        <f t="shared" si="323"/>
        <v>plays</v>
      </c>
      <c r="S3421" s="10">
        <f t="shared" si="321"/>
        <v>42448.821585648147</v>
      </c>
      <c r="T3421" s="10">
        <f t="shared" si="322"/>
        <v>42466.895833333328</v>
      </c>
    </row>
    <row r="3422" spans="1:20" ht="43.75" x14ac:dyDescent="0.4">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9">
        <f t="shared" si="318"/>
        <v>1.38</v>
      </c>
      <c r="P3422">
        <f t="shared" si="319"/>
        <v>28.411764705882351</v>
      </c>
      <c r="Q3422" t="str">
        <f t="shared" si="320"/>
        <v>theater</v>
      </c>
      <c r="R3422" t="str">
        <f t="shared" si="323"/>
        <v>plays</v>
      </c>
      <c r="S3422" s="10">
        <f t="shared" si="321"/>
        <v>42405.090300925927</v>
      </c>
      <c r="T3422" s="10">
        <f t="shared" si="322"/>
        <v>42414</v>
      </c>
    </row>
    <row r="3423" spans="1:20" ht="43.75" x14ac:dyDescent="0.4">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9">
        <f t="shared" si="318"/>
        <v>1.0115000000000001</v>
      </c>
      <c r="P3423">
        <f t="shared" si="319"/>
        <v>103.21428571428571</v>
      </c>
      <c r="Q3423" t="str">
        <f t="shared" si="320"/>
        <v>theater</v>
      </c>
      <c r="R3423" t="str">
        <f t="shared" si="323"/>
        <v>plays</v>
      </c>
      <c r="S3423" s="10">
        <f t="shared" si="321"/>
        <v>42037.791238425925</v>
      </c>
      <c r="T3423" s="10">
        <f t="shared" si="322"/>
        <v>42067.791238425925</v>
      </c>
    </row>
    <row r="3424" spans="1:20" ht="43.75" x14ac:dyDescent="0.4">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9">
        <f t="shared" si="318"/>
        <v>1.091</v>
      </c>
      <c r="P3424">
        <f t="shared" si="319"/>
        <v>71.152173913043484</v>
      </c>
      <c r="Q3424" t="str">
        <f t="shared" si="320"/>
        <v>theater</v>
      </c>
      <c r="R3424" t="str">
        <f t="shared" si="323"/>
        <v>plays</v>
      </c>
      <c r="S3424" s="10">
        <f t="shared" si="321"/>
        <v>42323.562222222223</v>
      </c>
      <c r="T3424" s="10">
        <f t="shared" si="322"/>
        <v>42352</v>
      </c>
    </row>
    <row r="3425" spans="1:20" ht="43.75" x14ac:dyDescent="0.4">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9">
        <f t="shared" si="318"/>
        <v>1.4</v>
      </c>
      <c r="P3425">
        <f t="shared" si="319"/>
        <v>35</v>
      </c>
      <c r="Q3425" t="str">
        <f t="shared" si="320"/>
        <v>theater</v>
      </c>
      <c r="R3425" t="str">
        <f t="shared" si="323"/>
        <v>plays</v>
      </c>
      <c r="S3425" s="10">
        <f t="shared" si="321"/>
        <v>42088.911354166667</v>
      </c>
      <c r="T3425" s="10">
        <f t="shared" si="322"/>
        <v>42118.911354166667</v>
      </c>
    </row>
    <row r="3426" spans="1:20" ht="43.75" x14ac:dyDescent="0.4">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9">
        <f t="shared" si="318"/>
        <v>1.0358333333333334</v>
      </c>
      <c r="P3426">
        <f t="shared" si="319"/>
        <v>81.776315789473685</v>
      </c>
      <c r="Q3426" t="str">
        <f t="shared" si="320"/>
        <v>theater</v>
      </c>
      <c r="R3426" t="str">
        <f t="shared" si="323"/>
        <v>plays</v>
      </c>
      <c r="S3426" s="10">
        <f t="shared" si="321"/>
        <v>42018.676898148144</v>
      </c>
      <c r="T3426" s="10">
        <f t="shared" si="322"/>
        <v>42040.290972222225</v>
      </c>
    </row>
    <row r="3427" spans="1:20" ht="43.75" x14ac:dyDescent="0.4">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9">
        <f t="shared" si="318"/>
        <v>1.0297033333333332</v>
      </c>
      <c r="P3427">
        <f t="shared" si="319"/>
        <v>297.02980769230766</v>
      </c>
      <c r="Q3427" t="str">
        <f t="shared" si="320"/>
        <v>theater</v>
      </c>
      <c r="R3427" t="str">
        <f t="shared" si="323"/>
        <v>plays</v>
      </c>
      <c r="S3427" s="10">
        <f t="shared" si="321"/>
        <v>41884.617314814815</v>
      </c>
      <c r="T3427" s="10">
        <f t="shared" si="322"/>
        <v>41916.617314814815</v>
      </c>
    </row>
    <row r="3428" spans="1:20" ht="43.75" x14ac:dyDescent="0.4">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9">
        <f t="shared" si="318"/>
        <v>1.0813333333333333</v>
      </c>
      <c r="P3428">
        <f t="shared" si="319"/>
        <v>46.609195402298852</v>
      </c>
      <c r="Q3428" t="str">
        <f t="shared" si="320"/>
        <v>theater</v>
      </c>
      <c r="R3428" t="str">
        <f t="shared" si="323"/>
        <v>plays</v>
      </c>
      <c r="S3428" s="10">
        <f t="shared" si="321"/>
        <v>41884.056747685187</v>
      </c>
      <c r="T3428" s="10">
        <f t="shared" si="322"/>
        <v>41903.083333333336</v>
      </c>
    </row>
    <row r="3429" spans="1:20" ht="43.75" x14ac:dyDescent="0.4">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9">
        <f t="shared" si="318"/>
        <v>1</v>
      </c>
      <c r="P3429">
        <f t="shared" si="319"/>
        <v>51.724137931034484</v>
      </c>
      <c r="Q3429" t="str">
        <f t="shared" si="320"/>
        <v>theater</v>
      </c>
      <c r="R3429" t="str">
        <f t="shared" si="323"/>
        <v>plays</v>
      </c>
      <c r="S3429" s="10">
        <f t="shared" si="321"/>
        <v>41792.645277777774</v>
      </c>
      <c r="T3429" s="10">
        <f t="shared" si="322"/>
        <v>41822.645277777774</v>
      </c>
    </row>
    <row r="3430" spans="1:20" ht="43.75" x14ac:dyDescent="0.4">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9">
        <f t="shared" si="318"/>
        <v>1.0275000000000001</v>
      </c>
      <c r="P3430">
        <f t="shared" si="319"/>
        <v>40.294117647058826</v>
      </c>
      <c r="Q3430" t="str">
        <f t="shared" si="320"/>
        <v>theater</v>
      </c>
      <c r="R3430" t="str">
        <f t="shared" si="323"/>
        <v>plays</v>
      </c>
      <c r="S3430" s="10">
        <f t="shared" si="321"/>
        <v>42038.720451388886</v>
      </c>
      <c r="T3430" s="10">
        <f t="shared" si="322"/>
        <v>42063.708333333328</v>
      </c>
    </row>
    <row r="3431" spans="1:20" ht="43.75" x14ac:dyDescent="0.4">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9">
        <f t="shared" si="318"/>
        <v>1.3</v>
      </c>
      <c r="P3431">
        <f t="shared" si="319"/>
        <v>16.25</v>
      </c>
      <c r="Q3431" t="str">
        <f t="shared" si="320"/>
        <v>theater</v>
      </c>
      <c r="R3431" t="str">
        <f t="shared" si="323"/>
        <v>plays</v>
      </c>
      <c r="S3431" s="10">
        <f t="shared" si="321"/>
        <v>42662.021539351852</v>
      </c>
      <c r="T3431" s="10">
        <f t="shared" si="322"/>
        <v>42676.021539351852</v>
      </c>
    </row>
    <row r="3432" spans="1:20" ht="43.75" x14ac:dyDescent="0.4">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9">
        <f t="shared" si="318"/>
        <v>1.0854949999999999</v>
      </c>
      <c r="P3432">
        <f t="shared" si="319"/>
        <v>30.152638888888887</v>
      </c>
      <c r="Q3432" t="str">
        <f t="shared" si="320"/>
        <v>theater</v>
      </c>
      <c r="R3432" t="str">
        <f t="shared" si="323"/>
        <v>plays</v>
      </c>
      <c r="S3432" s="10">
        <f t="shared" si="321"/>
        <v>41820.945613425924</v>
      </c>
      <c r="T3432" s="10">
        <f t="shared" si="322"/>
        <v>41850.945613425924</v>
      </c>
    </row>
    <row r="3433" spans="1:20" ht="43.75" x14ac:dyDescent="0.4">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9">
        <f t="shared" si="318"/>
        <v>1</v>
      </c>
      <c r="P3433">
        <f t="shared" si="319"/>
        <v>95.238095238095241</v>
      </c>
      <c r="Q3433" t="str">
        <f t="shared" si="320"/>
        <v>theater</v>
      </c>
      <c r="R3433" t="str">
        <f t="shared" si="323"/>
        <v>plays</v>
      </c>
      <c r="S3433" s="10">
        <f t="shared" si="321"/>
        <v>41839.730937500004</v>
      </c>
      <c r="T3433" s="10">
        <f t="shared" si="322"/>
        <v>41869.730937500004</v>
      </c>
    </row>
    <row r="3434" spans="1:20" ht="43.75" x14ac:dyDescent="0.4">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9">
        <f t="shared" si="318"/>
        <v>1.0965</v>
      </c>
      <c r="P3434">
        <f t="shared" si="319"/>
        <v>52.214285714285715</v>
      </c>
      <c r="Q3434" t="str">
        <f t="shared" si="320"/>
        <v>theater</v>
      </c>
      <c r="R3434" t="str">
        <f t="shared" si="323"/>
        <v>plays</v>
      </c>
      <c r="S3434" s="10">
        <f t="shared" si="321"/>
        <v>42380.581180555557</v>
      </c>
      <c r="T3434" s="10">
        <f t="shared" si="322"/>
        <v>42405.916666666672</v>
      </c>
    </row>
    <row r="3435" spans="1:20" ht="43.75" x14ac:dyDescent="0.4">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9">
        <f t="shared" si="318"/>
        <v>1.0026315789473683</v>
      </c>
      <c r="P3435">
        <f t="shared" si="319"/>
        <v>134.1549295774648</v>
      </c>
      <c r="Q3435" t="str">
        <f t="shared" si="320"/>
        <v>theater</v>
      </c>
      <c r="R3435" t="str">
        <f t="shared" si="323"/>
        <v>plays</v>
      </c>
      <c r="S3435" s="10">
        <f t="shared" si="321"/>
        <v>41776.063136574077</v>
      </c>
      <c r="T3435" s="10">
        <f t="shared" si="322"/>
        <v>41807.125</v>
      </c>
    </row>
    <row r="3436" spans="1:20" ht="43.75" x14ac:dyDescent="0.4">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9">
        <f t="shared" si="318"/>
        <v>1.0555000000000001</v>
      </c>
      <c r="P3436">
        <f t="shared" si="319"/>
        <v>62.827380952380949</v>
      </c>
      <c r="Q3436" t="str">
        <f t="shared" si="320"/>
        <v>theater</v>
      </c>
      <c r="R3436" t="str">
        <f t="shared" si="323"/>
        <v>plays</v>
      </c>
      <c r="S3436" s="10">
        <f t="shared" si="321"/>
        <v>41800.380428240744</v>
      </c>
      <c r="T3436" s="10">
        <f t="shared" si="322"/>
        <v>41830.380428240744</v>
      </c>
    </row>
    <row r="3437" spans="1:20" ht="43.75" x14ac:dyDescent="0.4">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9">
        <f t="shared" si="318"/>
        <v>1.1200000000000001</v>
      </c>
      <c r="P3437">
        <f t="shared" si="319"/>
        <v>58.94736842105263</v>
      </c>
      <c r="Q3437" t="str">
        <f t="shared" si="320"/>
        <v>theater</v>
      </c>
      <c r="R3437" t="str">
        <f t="shared" si="323"/>
        <v>plays</v>
      </c>
      <c r="S3437" s="10">
        <f t="shared" si="321"/>
        <v>42572.61681712963</v>
      </c>
      <c r="T3437" s="10">
        <f t="shared" si="322"/>
        <v>42589.125</v>
      </c>
    </row>
    <row r="3438" spans="1:20" ht="43.75" x14ac:dyDescent="0.4">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9">
        <f t="shared" si="318"/>
        <v>1.0589999999999999</v>
      </c>
      <c r="P3438">
        <f t="shared" si="319"/>
        <v>143.1081081081081</v>
      </c>
      <c r="Q3438" t="str">
        <f t="shared" si="320"/>
        <v>theater</v>
      </c>
      <c r="R3438" t="str">
        <f t="shared" si="323"/>
        <v>plays</v>
      </c>
      <c r="S3438" s="10">
        <f t="shared" si="321"/>
        <v>41851.541585648149</v>
      </c>
      <c r="T3438" s="10">
        <f t="shared" si="322"/>
        <v>41872.686111111114</v>
      </c>
    </row>
    <row r="3439" spans="1:20" ht="58.3" x14ac:dyDescent="0.4">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9">
        <f t="shared" si="318"/>
        <v>1.01</v>
      </c>
      <c r="P3439">
        <f t="shared" si="319"/>
        <v>84.166666666666671</v>
      </c>
      <c r="Q3439" t="str">
        <f t="shared" si="320"/>
        <v>theater</v>
      </c>
      <c r="R3439" t="str">
        <f t="shared" si="323"/>
        <v>plays</v>
      </c>
      <c r="S3439" s="10">
        <f t="shared" si="321"/>
        <v>42205.710879629631</v>
      </c>
      <c r="T3439" s="10">
        <f t="shared" si="322"/>
        <v>42235.710879629631</v>
      </c>
    </row>
    <row r="3440" spans="1:20" ht="43.75" x14ac:dyDescent="0.4">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9">
        <f t="shared" si="318"/>
        <v>1.042</v>
      </c>
      <c r="P3440">
        <f t="shared" si="319"/>
        <v>186.07142857142858</v>
      </c>
      <c r="Q3440" t="str">
        <f t="shared" si="320"/>
        <v>theater</v>
      </c>
      <c r="R3440" t="str">
        <f t="shared" si="323"/>
        <v>plays</v>
      </c>
      <c r="S3440" s="10">
        <f t="shared" si="321"/>
        <v>42100.927858796291</v>
      </c>
      <c r="T3440" s="10">
        <f t="shared" si="322"/>
        <v>42126.875</v>
      </c>
    </row>
    <row r="3441" spans="1:20" ht="29.15" x14ac:dyDescent="0.4">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9">
        <f t="shared" si="318"/>
        <v>1.3467833333333334</v>
      </c>
      <c r="P3441">
        <f t="shared" si="319"/>
        <v>89.785555555555561</v>
      </c>
      <c r="Q3441" t="str">
        <f t="shared" si="320"/>
        <v>theater</v>
      </c>
      <c r="R3441" t="str">
        <f t="shared" si="323"/>
        <v>plays</v>
      </c>
      <c r="S3441" s="10">
        <f t="shared" si="321"/>
        <v>42374.911226851851</v>
      </c>
      <c r="T3441" s="10">
        <f t="shared" si="322"/>
        <v>42388.207638888889</v>
      </c>
    </row>
    <row r="3442" spans="1:20" ht="43.75" x14ac:dyDescent="0.4">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9">
        <f t="shared" si="318"/>
        <v>1.052184</v>
      </c>
      <c r="P3442">
        <f t="shared" si="319"/>
        <v>64.157560975609755</v>
      </c>
      <c r="Q3442" t="str">
        <f t="shared" si="320"/>
        <v>theater</v>
      </c>
      <c r="R3442" t="str">
        <f t="shared" si="323"/>
        <v>plays</v>
      </c>
      <c r="S3442" s="10">
        <f t="shared" si="321"/>
        <v>41809.12300925926</v>
      </c>
      <c r="T3442" s="10">
        <f t="shared" si="322"/>
        <v>41831.677083333336</v>
      </c>
    </row>
    <row r="3443" spans="1:20" ht="43.75" x14ac:dyDescent="0.4">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9">
        <f t="shared" si="318"/>
        <v>1.026</v>
      </c>
      <c r="P3443">
        <f t="shared" si="319"/>
        <v>59.651162790697676</v>
      </c>
      <c r="Q3443" t="str">
        <f t="shared" si="320"/>
        <v>theater</v>
      </c>
      <c r="R3443" t="str">
        <f t="shared" si="323"/>
        <v>plays</v>
      </c>
      <c r="S3443" s="10">
        <f t="shared" si="321"/>
        <v>42294.429641203707</v>
      </c>
      <c r="T3443" s="10">
        <f t="shared" si="322"/>
        <v>42321.845138888893</v>
      </c>
    </row>
    <row r="3444" spans="1:20" ht="43.75" x14ac:dyDescent="0.4">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9">
        <f t="shared" si="318"/>
        <v>1</v>
      </c>
      <c r="P3444">
        <f t="shared" si="319"/>
        <v>31.25</v>
      </c>
      <c r="Q3444" t="str">
        <f t="shared" si="320"/>
        <v>theater</v>
      </c>
      <c r="R3444" t="str">
        <f t="shared" si="323"/>
        <v>plays</v>
      </c>
      <c r="S3444" s="10">
        <f t="shared" si="321"/>
        <v>42124.841111111105</v>
      </c>
      <c r="T3444" s="10">
        <f t="shared" si="322"/>
        <v>42154.841111111105</v>
      </c>
    </row>
    <row r="3445" spans="1:20" ht="43.75" x14ac:dyDescent="0.4">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9">
        <f t="shared" si="318"/>
        <v>1.855</v>
      </c>
      <c r="P3445">
        <f t="shared" si="319"/>
        <v>41.222222222222221</v>
      </c>
      <c r="Q3445" t="str">
        <f t="shared" si="320"/>
        <v>theater</v>
      </c>
      <c r="R3445" t="str">
        <f t="shared" si="323"/>
        <v>plays</v>
      </c>
      <c r="S3445" s="10">
        <f t="shared" si="321"/>
        <v>41861.524837962963</v>
      </c>
      <c r="T3445" s="10">
        <f t="shared" si="322"/>
        <v>41891.524837962963</v>
      </c>
    </row>
    <row r="3446" spans="1:20" ht="43.75" x14ac:dyDescent="0.4">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9">
        <f t="shared" si="318"/>
        <v>2.89</v>
      </c>
      <c r="P3446">
        <f t="shared" si="319"/>
        <v>43.35</v>
      </c>
      <c r="Q3446" t="str">
        <f t="shared" si="320"/>
        <v>theater</v>
      </c>
      <c r="R3446" t="str">
        <f t="shared" si="323"/>
        <v>plays</v>
      </c>
      <c r="S3446" s="10">
        <f t="shared" si="321"/>
        <v>42521.291504629626</v>
      </c>
      <c r="T3446" s="10">
        <f t="shared" si="322"/>
        <v>42529.582638888889</v>
      </c>
    </row>
    <row r="3447" spans="1:20" ht="43.75" x14ac:dyDescent="0.4">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9">
        <f t="shared" si="318"/>
        <v>1</v>
      </c>
      <c r="P3447">
        <f t="shared" si="319"/>
        <v>64.516129032258064</v>
      </c>
      <c r="Q3447" t="str">
        <f t="shared" si="320"/>
        <v>theater</v>
      </c>
      <c r="R3447" t="str">
        <f t="shared" si="323"/>
        <v>plays</v>
      </c>
      <c r="S3447" s="10">
        <f t="shared" si="321"/>
        <v>42272.530509259261</v>
      </c>
      <c r="T3447" s="10">
        <f t="shared" si="322"/>
        <v>42300.530509259261</v>
      </c>
    </row>
    <row r="3448" spans="1:20" ht="43.75" x14ac:dyDescent="0.4">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9">
        <f t="shared" si="318"/>
        <v>1.0820000000000001</v>
      </c>
      <c r="P3448">
        <f t="shared" si="319"/>
        <v>43.28</v>
      </c>
      <c r="Q3448" t="str">
        <f t="shared" si="320"/>
        <v>theater</v>
      </c>
      <c r="R3448" t="str">
        <f t="shared" si="323"/>
        <v>plays</v>
      </c>
      <c r="S3448" s="10">
        <f t="shared" si="321"/>
        <v>42016.832465277781</v>
      </c>
      <c r="T3448" s="10">
        <f t="shared" si="322"/>
        <v>42040.513888888891</v>
      </c>
    </row>
    <row r="3449" spans="1:20" ht="29.15" x14ac:dyDescent="0.4">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9">
        <f t="shared" si="318"/>
        <v>1.0780000000000001</v>
      </c>
      <c r="P3449">
        <f t="shared" si="319"/>
        <v>77</v>
      </c>
      <c r="Q3449" t="str">
        <f t="shared" si="320"/>
        <v>theater</v>
      </c>
      <c r="R3449" t="str">
        <f t="shared" si="323"/>
        <v>plays</v>
      </c>
      <c r="S3449" s="10">
        <f t="shared" si="321"/>
        <v>42402.889027777783</v>
      </c>
      <c r="T3449" s="10">
        <f t="shared" si="322"/>
        <v>42447.847361111111</v>
      </c>
    </row>
    <row r="3450" spans="1:20" ht="43.75" x14ac:dyDescent="0.4">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9">
        <f t="shared" si="318"/>
        <v>1.0976190476190477</v>
      </c>
      <c r="P3450">
        <f t="shared" si="319"/>
        <v>51.222222222222221</v>
      </c>
      <c r="Q3450" t="str">
        <f t="shared" si="320"/>
        <v>theater</v>
      </c>
      <c r="R3450" t="str">
        <f t="shared" si="323"/>
        <v>plays</v>
      </c>
      <c r="S3450" s="10">
        <f t="shared" si="321"/>
        <v>41960.119085648148</v>
      </c>
      <c r="T3450" s="10">
        <f t="shared" si="322"/>
        <v>41990.119085648148</v>
      </c>
    </row>
    <row r="3451" spans="1:20" ht="43.75" x14ac:dyDescent="0.4">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9">
        <f t="shared" si="318"/>
        <v>1.70625</v>
      </c>
      <c r="P3451">
        <f t="shared" si="319"/>
        <v>68.25</v>
      </c>
      <c r="Q3451" t="str">
        <f t="shared" si="320"/>
        <v>theater</v>
      </c>
      <c r="R3451" t="str">
        <f t="shared" si="323"/>
        <v>plays</v>
      </c>
      <c r="S3451" s="10">
        <f t="shared" si="321"/>
        <v>42532.052523148144</v>
      </c>
      <c r="T3451" s="10">
        <f t="shared" si="322"/>
        <v>42560.166666666672</v>
      </c>
    </row>
    <row r="3452" spans="1:20" ht="43.75" x14ac:dyDescent="0.4">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9">
        <f t="shared" si="318"/>
        <v>1.52</v>
      </c>
      <c r="P3452">
        <f t="shared" si="319"/>
        <v>19.487179487179485</v>
      </c>
      <c r="Q3452" t="str">
        <f t="shared" si="320"/>
        <v>theater</v>
      </c>
      <c r="R3452" t="str">
        <f t="shared" si="323"/>
        <v>plays</v>
      </c>
      <c r="S3452" s="10">
        <f t="shared" si="321"/>
        <v>42036.704525462963</v>
      </c>
      <c r="T3452" s="10">
        <f t="shared" si="322"/>
        <v>42096.662858796291</v>
      </c>
    </row>
    <row r="3453" spans="1:20" ht="43.75" x14ac:dyDescent="0.4">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9">
        <f t="shared" si="318"/>
        <v>1.0123076923076924</v>
      </c>
      <c r="P3453">
        <f t="shared" si="319"/>
        <v>41.125</v>
      </c>
      <c r="Q3453" t="str">
        <f t="shared" si="320"/>
        <v>theater</v>
      </c>
      <c r="R3453" t="str">
        <f t="shared" si="323"/>
        <v>plays</v>
      </c>
      <c r="S3453" s="10">
        <f t="shared" si="321"/>
        <v>42088.723692129628</v>
      </c>
      <c r="T3453" s="10">
        <f t="shared" si="322"/>
        <v>42115.723692129628</v>
      </c>
    </row>
    <row r="3454" spans="1:20" ht="43.75" x14ac:dyDescent="0.4">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9">
        <f t="shared" si="318"/>
        <v>1.532</v>
      </c>
      <c r="P3454">
        <f t="shared" si="319"/>
        <v>41.405405405405403</v>
      </c>
      <c r="Q3454" t="str">
        <f t="shared" si="320"/>
        <v>theater</v>
      </c>
      <c r="R3454" t="str">
        <f t="shared" si="323"/>
        <v>plays</v>
      </c>
      <c r="S3454" s="10">
        <f t="shared" si="321"/>
        <v>41820.639189814814</v>
      </c>
      <c r="T3454" s="10">
        <f t="shared" si="322"/>
        <v>41843.165972222225</v>
      </c>
    </row>
    <row r="3455" spans="1:20" ht="43.75" x14ac:dyDescent="0.4">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9">
        <f t="shared" si="318"/>
        <v>1.2833333333333334</v>
      </c>
      <c r="P3455">
        <f t="shared" si="319"/>
        <v>27.5</v>
      </c>
      <c r="Q3455" t="str">
        <f t="shared" si="320"/>
        <v>theater</v>
      </c>
      <c r="R3455" t="str">
        <f t="shared" si="323"/>
        <v>plays</v>
      </c>
      <c r="S3455" s="10">
        <f t="shared" si="321"/>
        <v>42535.97865740741</v>
      </c>
      <c r="T3455" s="10">
        <f t="shared" si="322"/>
        <v>42595.97865740741</v>
      </c>
    </row>
    <row r="3456" spans="1:20" ht="58.3" x14ac:dyDescent="0.4">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9">
        <f t="shared" si="318"/>
        <v>1.0071428571428571</v>
      </c>
      <c r="P3456">
        <f t="shared" si="319"/>
        <v>33.571428571428569</v>
      </c>
      <c r="Q3456" t="str">
        <f t="shared" si="320"/>
        <v>theater</v>
      </c>
      <c r="R3456" t="str">
        <f t="shared" si="323"/>
        <v>plays</v>
      </c>
      <c r="S3456" s="10">
        <f t="shared" si="321"/>
        <v>41821.698599537034</v>
      </c>
      <c r="T3456" s="10">
        <f t="shared" si="322"/>
        <v>41851.698599537034</v>
      </c>
    </row>
    <row r="3457" spans="1:20" ht="43.75" x14ac:dyDescent="0.4">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9">
        <f t="shared" si="318"/>
        <v>1.0065</v>
      </c>
      <c r="P3457">
        <f t="shared" si="319"/>
        <v>145.86956521739131</v>
      </c>
      <c r="Q3457" t="str">
        <f t="shared" si="320"/>
        <v>theater</v>
      </c>
      <c r="R3457" t="str">
        <f t="shared" si="323"/>
        <v>plays</v>
      </c>
      <c r="S3457" s="10">
        <f t="shared" si="321"/>
        <v>42626.7503125</v>
      </c>
      <c r="T3457" s="10">
        <f t="shared" si="322"/>
        <v>42656.7503125</v>
      </c>
    </row>
    <row r="3458" spans="1:20" ht="43.75" x14ac:dyDescent="0.4">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9">
        <f t="shared" ref="O3458:O3521" si="324">E3458/D3458</f>
        <v>1.913</v>
      </c>
      <c r="P3458">
        <f t="shared" ref="P3458:P3521" si="325">IFERROR(E3458/L3458,0)</f>
        <v>358.6875</v>
      </c>
      <c r="Q3458" t="str">
        <f t="shared" ref="Q3458:Q3521" si="326">LEFT(N3458, FIND("/",N3458) - 1)</f>
        <v>theater</v>
      </c>
      <c r="R3458" t="str">
        <f t="shared" si="323"/>
        <v>plays</v>
      </c>
      <c r="S3458" s="10">
        <f t="shared" ref="S3458:S3521" si="327">(((J3458/60)/60)/24) + DATE(1970,1,1)</f>
        <v>41821.205636574072</v>
      </c>
      <c r="T3458" s="10">
        <f t="shared" ref="T3458:T3521" si="328">(((I3458/60)/60)/24) + DATE(1970,1,1)</f>
        <v>41852.290972222225</v>
      </c>
    </row>
    <row r="3459" spans="1:20" ht="29.15" x14ac:dyDescent="0.4">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9">
        <f t="shared" si="324"/>
        <v>1.4019999999999999</v>
      </c>
      <c r="P3459">
        <f t="shared" si="325"/>
        <v>50.981818181818184</v>
      </c>
      <c r="Q3459" t="str">
        <f t="shared" si="326"/>
        <v>theater</v>
      </c>
      <c r="R3459" t="str">
        <f t="shared" ref="R3459:R3522" si="329">RIGHT(N3459, LEN(N3459) - FIND("/",N3459))</f>
        <v>plays</v>
      </c>
      <c r="S3459" s="10">
        <f t="shared" si="327"/>
        <v>42016.706678240742</v>
      </c>
      <c r="T3459" s="10">
        <f t="shared" si="328"/>
        <v>42047.249305555553</v>
      </c>
    </row>
    <row r="3460" spans="1:20" ht="43.75" x14ac:dyDescent="0.4">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9">
        <f t="shared" si="324"/>
        <v>1.2433537832310839</v>
      </c>
      <c r="P3460">
        <f t="shared" si="325"/>
        <v>45.037037037037038</v>
      </c>
      <c r="Q3460" t="str">
        <f t="shared" si="326"/>
        <v>theater</v>
      </c>
      <c r="R3460" t="str">
        <f t="shared" si="329"/>
        <v>plays</v>
      </c>
      <c r="S3460" s="10">
        <f t="shared" si="327"/>
        <v>42011.202581018515</v>
      </c>
      <c r="T3460" s="10">
        <f t="shared" si="328"/>
        <v>42038.185416666667</v>
      </c>
    </row>
    <row r="3461" spans="1:20" ht="43.75" x14ac:dyDescent="0.4">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9">
        <f t="shared" si="324"/>
        <v>1.262</v>
      </c>
      <c r="P3461">
        <f t="shared" si="325"/>
        <v>17.527777777777779</v>
      </c>
      <c r="Q3461" t="str">
        <f t="shared" si="326"/>
        <v>theater</v>
      </c>
      <c r="R3461" t="str">
        <f t="shared" si="329"/>
        <v>plays</v>
      </c>
      <c r="S3461" s="10">
        <f t="shared" si="327"/>
        <v>42480.479861111111</v>
      </c>
      <c r="T3461" s="10">
        <f t="shared" si="328"/>
        <v>42510.479861111111</v>
      </c>
    </row>
    <row r="3462" spans="1:20" ht="43.75" x14ac:dyDescent="0.4">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9">
        <f t="shared" si="324"/>
        <v>1.9</v>
      </c>
      <c r="P3462">
        <f t="shared" si="325"/>
        <v>50</v>
      </c>
      <c r="Q3462" t="str">
        <f t="shared" si="326"/>
        <v>theater</v>
      </c>
      <c r="R3462" t="str">
        <f t="shared" si="329"/>
        <v>plays</v>
      </c>
      <c r="S3462" s="10">
        <f t="shared" si="327"/>
        <v>41852.527222222219</v>
      </c>
      <c r="T3462" s="10">
        <f t="shared" si="328"/>
        <v>41866.527222222219</v>
      </c>
    </row>
    <row r="3463" spans="1:20" ht="58.3" x14ac:dyDescent="0.4">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9">
        <f t="shared" si="324"/>
        <v>1.39</v>
      </c>
      <c r="P3463">
        <f t="shared" si="325"/>
        <v>57.916666666666664</v>
      </c>
      <c r="Q3463" t="str">
        <f t="shared" si="326"/>
        <v>theater</v>
      </c>
      <c r="R3463" t="str">
        <f t="shared" si="329"/>
        <v>plays</v>
      </c>
      <c r="S3463" s="10">
        <f t="shared" si="327"/>
        <v>42643.632858796293</v>
      </c>
      <c r="T3463" s="10">
        <f t="shared" si="328"/>
        <v>42672.125</v>
      </c>
    </row>
    <row r="3464" spans="1:20" ht="43.75" x14ac:dyDescent="0.4">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9">
        <f t="shared" si="324"/>
        <v>2.02</v>
      </c>
      <c r="P3464">
        <f t="shared" si="325"/>
        <v>29.705882352941178</v>
      </c>
      <c r="Q3464" t="str">
        <f t="shared" si="326"/>
        <v>theater</v>
      </c>
      <c r="R3464" t="str">
        <f t="shared" si="329"/>
        <v>plays</v>
      </c>
      <c r="S3464" s="10">
        <f t="shared" si="327"/>
        <v>42179.898472222223</v>
      </c>
      <c r="T3464" s="10">
        <f t="shared" si="328"/>
        <v>42195.75</v>
      </c>
    </row>
    <row r="3465" spans="1:20" ht="43.75" x14ac:dyDescent="0.4">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9">
        <f t="shared" si="324"/>
        <v>1.0338000000000001</v>
      </c>
      <c r="P3465">
        <f t="shared" si="325"/>
        <v>90.684210526315795</v>
      </c>
      <c r="Q3465" t="str">
        <f t="shared" si="326"/>
        <v>theater</v>
      </c>
      <c r="R3465" t="str">
        <f t="shared" si="329"/>
        <v>plays</v>
      </c>
      <c r="S3465" s="10">
        <f t="shared" si="327"/>
        <v>42612.918807870374</v>
      </c>
      <c r="T3465" s="10">
        <f t="shared" si="328"/>
        <v>42654.165972222225</v>
      </c>
    </row>
    <row r="3466" spans="1:20" ht="58.3" x14ac:dyDescent="0.4">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9">
        <f t="shared" si="324"/>
        <v>1.023236</v>
      </c>
      <c r="P3466">
        <f t="shared" si="325"/>
        <v>55.012688172043013</v>
      </c>
      <c r="Q3466" t="str">
        <f t="shared" si="326"/>
        <v>theater</v>
      </c>
      <c r="R3466" t="str">
        <f t="shared" si="329"/>
        <v>plays</v>
      </c>
      <c r="S3466" s="10">
        <f t="shared" si="327"/>
        <v>42575.130057870367</v>
      </c>
      <c r="T3466" s="10">
        <f t="shared" si="328"/>
        <v>42605.130057870367</v>
      </c>
    </row>
    <row r="3467" spans="1:20" ht="43.75" x14ac:dyDescent="0.4">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9">
        <f t="shared" si="324"/>
        <v>1.03</v>
      </c>
      <c r="P3467">
        <f t="shared" si="325"/>
        <v>57.222222222222221</v>
      </c>
      <c r="Q3467" t="str">
        <f t="shared" si="326"/>
        <v>theater</v>
      </c>
      <c r="R3467" t="str">
        <f t="shared" si="329"/>
        <v>plays</v>
      </c>
      <c r="S3467" s="10">
        <f t="shared" si="327"/>
        <v>42200.625833333332</v>
      </c>
      <c r="T3467" s="10">
        <f t="shared" si="328"/>
        <v>42225.666666666672</v>
      </c>
    </row>
    <row r="3468" spans="1:20" ht="43.75" x14ac:dyDescent="0.4">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9">
        <f t="shared" si="324"/>
        <v>1.2714285714285714</v>
      </c>
      <c r="P3468">
        <f t="shared" si="325"/>
        <v>72.950819672131146</v>
      </c>
      <c r="Q3468" t="str">
        <f t="shared" si="326"/>
        <v>theater</v>
      </c>
      <c r="R3468" t="str">
        <f t="shared" si="329"/>
        <v>plays</v>
      </c>
      <c r="S3468" s="10">
        <f t="shared" si="327"/>
        <v>42420.019097222219</v>
      </c>
      <c r="T3468" s="10">
        <f t="shared" si="328"/>
        <v>42479.977430555555</v>
      </c>
    </row>
    <row r="3469" spans="1:20" x14ac:dyDescent="0.4">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9">
        <f t="shared" si="324"/>
        <v>1.01</v>
      </c>
      <c r="P3469">
        <f t="shared" si="325"/>
        <v>64.468085106382972</v>
      </c>
      <c r="Q3469" t="str">
        <f t="shared" si="326"/>
        <v>theater</v>
      </c>
      <c r="R3469" t="str">
        <f t="shared" si="329"/>
        <v>plays</v>
      </c>
      <c r="S3469" s="10">
        <f t="shared" si="327"/>
        <v>42053.671666666662</v>
      </c>
      <c r="T3469" s="10">
        <f t="shared" si="328"/>
        <v>42083.630000000005</v>
      </c>
    </row>
    <row r="3470" spans="1:20" ht="43.75" x14ac:dyDescent="0.4">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9">
        <f t="shared" si="324"/>
        <v>1.2178</v>
      </c>
      <c r="P3470">
        <f t="shared" si="325"/>
        <v>716.35294117647061</v>
      </c>
      <c r="Q3470" t="str">
        <f t="shared" si="326"/>
        <v>theater</v>
      </c>
      <c r="R3470" t="str">
        <f t="shared" si="329"/>
        <v>plays</v>
      </c>
      <c r="S3470" s="10">
        <f t="shared" si="327"/>
        <v>42605.765381944439</v>
      </c>
      <c r="T3470" s="10">
        <f t="shared" si="328"/>
        <v>42634.125</v>
      </c>
    </row>
    <row r="3471" spans="1:20" ht="58.3" x14ac:dyDescent="0.4">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9">
        <f t="shared" si="324"/>
        <v>1.1339285714285714</v>
      </c>
      <c r="P3471">
        <f t="shared" si="325"/>
        <v>50.396825396825399</v>
      </c>
      <c r="Q3471" t="str">
        <f t="shared" si="326"/>
        <v>theater</v>
      </c>
      <c r="R3471" t="str">
        <f t="shared" si="329"/>
        <v>plays</v>
      </c>
      <c r="S3471" s="10">
        <f t="shared" si="327"/>
        <v>42458.641724537039</v>
      </c>
      <c r="T3471" s="10">
        <f t="shared" si="328"/>
        <v>42488.641724537039</v>
      </c>
    </row>
    <row r="3472" spans="1:20" ht="29.15" x14ac:dyDescent="0.4">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9">
        <f t="shared" si="324"/>
        <v>1.5</v>
      </c>
      <c r="P3472">
        <f t="shared" si="325"/>
        <v>41.666666666666664</v>
      </c>
      <c r="Q3472" t="str">
        <f t="shared" si="326"/>
        <v>theater</v>
      </c>
      <c r="R3472" t="str">
        <f t="shared" si="329"/>
        <v>plays</v>
      </c>
      <c r="S3472" s="10">
        <f t="shared" si="327"/>
        <v>42529.022013888884</v>
      </c>
      <c r="T3472" s="10">
        <f t="shared" si="328"/>
        <v>42566.901388888888</v>
      </c>
    </row>
    <row r="3473" spans="1:20" ht="43.75" x14ac:dyDescent="0.4">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9">
        <f t="shared" si="324"/>
        <v>2.1459999999999999</v>
      </c>
      <c r="P3473">
        <f t="shared" si="325"/>
        <v>35.766666666666666</v>
      </c>
      <c r="Q3473" t="str">
        <f t="shared" si="326"/>
        <v>theater</v>
      </c>
      <c r="R3473" t="str">
        <f t="shared" si="329"/>
        <v>plays</v>
      </c>
      <c r="S3473" s="10">
        <f t="shared" si="327"/>
        <v>41841.820486111108</v>
      </c>
      <c r="T3473" s="10">
        <f t="shared" si="328"/>
        <v>41882.833333333336</v>
      </c>
    </row>
    <row r="3474" spans="1:20" ht="43.75" x14ac:dyDescent="0.4">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9">
        <f t="shared" si="324"/>
        <v>1.0205</v>
      </c>
      <c r="P3474">
        <f t="shared" si="325"/>
        <v>88.739130434782609</v>
      </c>
      <c r="Q3474" t="str">
        <f t="shared" si="326"/>
        <v>theater</v>
      </c>
      <c r="R3474" t="str">
        <f t="shared" si="329"/>
        <v>plays</v>
      </c>
      <c r="S3474" s="10">
        <f t="shared" si="327"/>
        <v>41928.170497685183</v>
      </c>
      <c r="T3474" s="10">
        <f t="shared" si="328"/>
        <v>41949.249305555553</v>
      </c>
    </row>
    <row r="3475" spans="1:20" ht="43.75" x14ac:dyDescent="0.4">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9">
        <f t="shared" si="324"/>
        <v>1</v>
      </c>
      <c r="P3475">
        <f t="shared" si="325"/>
        <v>148.4848484848485</v>
      </c>
      <c r="Q3475" t="str">
        <f t="shared" si="326"/>
        <v>theater</v>
      </c>
      <c r="R3475" t="str">
        <f t="shared" si="329"/>
        <v>plays</v>
      </c>
      <c r="S3475" s="10">
        <f t="shared" si="327"/>
        <v>42062.834444444445</v>
      </c>
      <c r="T3475" s="10">
        <f t="shared" si="328"/>
        <v>42083.852083333331</v>
      </c>
    </row>
    <row r="3476" spans="1:20" ht="43.75" x14ac:dyDescent="0.4">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9">
        <f t="shared" si="324"/>
        <v>1.01</v>
      </c>
      <c r="P3476">
        <f t="shared" si="325"/>
        <v>51.794871794871796</v>
      </c>
      <c r="Q3476" t="str">
        <f t="shared" si="326"/>
        <v>theater</v>
      </c>
      <c r="R3476" t="str">
        <f t="shared" si="329"/>
        <v>plays</v>
      </c>
      <c r="S3476" s="10">
        <f t="shared" si="327"/>
        <v>42541.501516203702</v>
      </c>
      <c r="T3476" s="10">
        <f t="shared" si="328"/>
        <v>42571.501516203702</v>
      </c>
    </row>
    <row r="3477" spans="1:20" ht="43.75" x14ac:dyDescent="0.4">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9">
        <f t="shared" si="324"/>
        <v>1.1333333333333333</v>
      </c>
      <c r="P3477">
        <f t="shared" si="325"/>
        <v>20</v>
      </c>
      <c r="Q3477" t="str">
        <f t="shared" si="326"/>
        <v>theater</v>
      </c>
      <c r="R3477" t="str">
        <f t="shared" si="329"/>
        <v>plays</v>
      </c>
      <c r="S3477" s="10">
        <f t="shared" si="327"/>
        <v>41918.880833333329</v>
      </c>
      <c r="T3477" s="10">
        <f t="shared" si="328"/>
        <v>41946</v>
      </c>
    </row>
    <row r="3478" spans="1:20" ht="58.3" x14ac:dyDescent="0.4">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9">
        <f t="shared" si="324"/>
        <v>1.04</v>
      </c>
      <c r="P3478">
        <f t="shared" si="325"/>
        <v>52</v>
      </c>
      <c r="Q3478" t="str">
        <f t="shared" si="326"/>
        <v>theater</v>
      </c>
      <c r="R3478" t="str">
        <f t="shared" si="329"/>
        <v>plays</v>
      </c>
      <c r="S3478" s="10">
        <f t="shared" si="327"/>
        <v>41921.279976851853</v>
      </c>
      <c r="T3478" s="10">
        <f t="shared" si="328"/>
        <v>41939.125</v>
      </c>
    </row>
    <row r="3479" spans="1:20" ht="43.75" x14ac:dyDescent="0.4">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9">
        <f t="shared" si="324"/>
        <v>1.1533333333333333</v>
      </c>
      <c r="P3479">
        <f t="shared" si="325"/>
        <v>53.230769230769234</v>
      </c>
      <c r="Q3479" t="str">
        <f t="shared" si="326"/>
        <v>theater</v>
      </c>
      <c r="R3479" t="str">
        <f t="shared" si="329"/>
        <v>plays</v>
      </c>
      <c r="S3479" s="10">
        <f t="shared" si="327"/>
        <v>42128.736608796295</v>
      </c>
      <c r="T3479" s="10">
        <f t="shared" si="328"/>
        <v>42141.125</v>
      </c>
    </row>
    <row r="3480" spans="1:20" ht="43.75" x14ac:dyDescent="0.4">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9">
        <f t="shared" si="324"/>
        <v>1.1285000000000001</v>
      </c>
      <c r="P3480">
        <f t="shared" si="325"/>
        <v>39.596491228070178</v>
      </c>
      <c r="Q3480" t="str">
        <f t="shared" si="326"/>
        <v>theater</v>
      </c>
      <c r="R3480" t="str">
        <f t="shared" si="329"/>
        <v>plays</v>
      </c>
      <c r="S3480" s="10">
        <f t="shared" si="327"/>
        <v>42053.916921296302</v>
      </c>
      <c r="T3480" s="10">
        <f t="shared" si="328"/>
        <v>42079.875</v>
      </c>
    </row>
    <row r="3481" spans="1:20" ht="43.75" x14ac:dyDescent="0.4">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9">
        <f t="shared" si="324"/>
        <v>1.2786666666666666</v>
      </c>
      <c r="P3481">
        <f t="shared" si="325"/>
        <v>34.25</v>
      </c>
      <c r="Q3481" t="str">
        <f t="shared" si="326"/>
        <v>theater</v>
      </c>
      <c r="R3481" t="str">
        <f t="shared" si="329"/>
        <v>plays</v>
      </c>
      <c r="S3481" s="10">
        <f t="shared" si="327"/>
        <v>41781.855092592588</v>
      </c>
      <c r="T3481" s="10">
        <f t="shared" si="328"/>
        <v>41811.855092592588</v>
      </c>
    </row>
    <row r="3482" spans="1:20" ht="43.75" x14ac:dyDescent="0.4">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9">
        <f t="shared" si="324"/>
        <v>1.4266666666666667</v>
      </c>
      <c r="P3482">
        <f t="shared" si="325"/>
        <v>164.61538461538461</v>
      </c>
      <c r="Q3482" t="str">
        <f t="shared" si="326"/>
        <v>theater</v>
      </c>
      <c r="R3482" t="str">
        <f t="shared" si="329"/>
        <v>plays</v>
      </c>
      <c r="S3482" s="10">
        <f t="shared" si="327"/>
        <v>42171.317442129628</v>
      </c>
      <c r="T3482" s="10">
        <f t="shared" si="328"/>
        <v>42195.875</v>
      </c>
    </row>
    <row r="3483" spans="1:20" ht="43.75" x14ac:dyDescent="0.4">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9">
        <f t="shared" si="324"/>
        <v>1.1879999999999999</v>
      </c>
      <c r="P3483">
        <f t="shared" si="325"/>
        <v>125.05263157894737</v>
      </c>
      <c r="Q3483" t="str">
        <f t="shared" si="326"/>
        <v>theater</v>
      </c>
      <c r="R3483" t="str">
        <f t="shared" si="329"/>
        <v>plays</v>
      </c>
      <c r="S3483" s="10">
        <f t="shared" si="327"/>
        <v>41989.24754629629</v>
      </c>
      <c r="T3483" s="10">
        <f t="shared" si="328"/>
        <v>42006.24754629629</v>
      </c>
    </row>
    <row r="3484" spans="1:20" ht="43.75" x14ac:dyDescent="0.4">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9">
        <f t="shared" si="324"/>
        <v>1.3833333333333333</v>
      </c>
      <c r="P3484">
        <f t="shared" si="325"/>
        <v>51.875</v>
      </c>
      <c r="Q3484" t="str">
        <f t="shared" si="326"/>
        <v>theater</v>
      </c>
      <c r="R3484" t="str">
        <f t="shared" si="329"/>
        <v>plays</v>
      </c>
      <c r="S3484" s="10">
        <f t="shared" si="327"/>
        <v>41796.771597222221</v>
      </c>
      <c r="T3484" s="10">
        <f t="shared" si="328"/>
        <v>41826.771597222221</v>
      </c>
    </row>
    <row r="3485" spans="1:20" ht="43.75" x14ac:dyDescent="0.4">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9">
        <f t="shared" si="324"/>
        <v>1.599402985074627</v>
      </c>
      <c r="P3485">
        <f t="shared" si="325"/>
        <v>40.285714285714285</v>
      </c>
      <c r="Q3485" t="str">
        <f t="shared" si="326"/>
        <v>theater</v>
      </c>
      <c r="R3485" t="str">
        <f t="shared" si="329"/>
        <v>plays</v>
      </c>
      <c r="S3485" s="10">
        <f t="shared" si="327"/>
        <v>41793.668761574074</v>
      </c>
      <c r="T3485" s="10">
        <f t="shared" si="328"/>
        <v>41823.668761574074</v>
      </c>
    </row>
    <row r="3486" spans="1:20" ht="58.3" x14ac:dyDescent="0.4">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9">
        <f t="shared" si="324"/>
        <v>1.1424000000000001</v>
      </c>
      <c r="P3486">
        <f t="shared" si="325"/>
        <v>64.909090909090907</v>
      </c>
      <c r="Q3486" t="str">
        <f t="shared" si="326"/>
        <v>theater</v>
      </c>
      <c r="R3486" t="str">
        <f t="shared" si="329"/>
        <v>plays</v>
      </c>
      <c r="S3486" s="10">
        <f t="shared" si="327"/>
        <v>42506.760405092587</v>
      </c>
      <c r="T3486" s="10">
        <f t="shared" si="328"/>
        <v>42536.760405092587</v>
      </c>
    </row>
    <row r="3487" spans="1:20" ht="43.75" x14ac:dyDescent="0.4">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9">
        <f t="shared" si="324"/>
        <v>1.0060606060606061</v>
      </c>
      <c r="P3487">
        <f t="shared" si="325"/>
        <v>55.333333333333336</v>
      </c>
      <c r="Q3487" t="str">
        <f t="shared" si="326"/>
        <v>theater</v>
      </c>
      <c r="R3487" t="str">
        <f t="shared" si="329"/>
        <v>plays</v>
      </c>
      <c r="S3487" s="10">
        <f t="shared" si="327"/>
        <v>42372.693055555559</v>
      </c>
      <c r="T3487" s="10">
        <f t="shared" si="328"/>
        <v>42402.693055555559</v>
      </c>
    </row>
    <row r="3488" spans="1:20" ht="43.75" x14ac:dyDescent="0.4">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9">
        <f t="shared" si="324"/>
        <v>1.552</v>
      </c>
      <c r="P3488">
        <f t="shared" si="325"/>
        <v>83.142857142857139</v>
      </c>
      <c r="Q3488" t="str">
        <f t="shared" si="326"/>
        <v>theater</v>
      </c>
      <c r="R3488" t="str">
        <f t="shared" si="329"/>
        <v>plays</v>
      </c>
      <c r="S3488" s="10">
        <f t="shared" si="327"/>
        <v>42126.87501157407</v>
      </c>
      <c r="T3488" s="10">
        <f t="shared" si="328"/>
        <v>42158.290972222225</v>
      </c>
    </row>
    <row r="3489" spans="1:20" ht="43.75" x14ac:dyDescent="0.4">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9">
        <f t="shared" si="324"/>
        <v>1.2775000000000001</v>
      </c>
      <c r="P3489">
        <f t="shared" si="325"/>
        <v>38.712121212121211</v>
      </c>
      <c r="Q3489" t="str">
        <f t="shared" si="326"/>
        <v>theater</v>
      </c>
      <c r="R3489" t="str">
        <f t="shared" si="329"/>
        <v>plays</v>
      </c>
      <c r="S3489" s="10">
        <f t="shared" si="327"/>
        <v>42149.940416666665</v>
      </c>
      <c r="T3489" s="10">
        <f t="shared" si="328"/>
        <v>42179.940416666665</v>
      </c>
    </row>
    <row r="3490" spans="1:20" ht="58.3" x14ac:dyDescent="0.4">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9">
        <f t="shared" si="324"/>
        <v>1.212</v>
      </c>
      <c r="P3490">
        <f t="shared" si="325"/>
        <v>125.37931034482759</v>
      </c>
      <c r="Q3490" t="str">
        <f t="shared" si="326"/>
        <v>theater</v>
      </c>
      <c r="R3490" t="str">
        <f t="shared" si="329"/>
        <v>plays</v>
      </c>
      <c r="S3490" s="10">
        <f t="shared" si="327"/>
        <v>42087.768055555556</v>
      </c>
      <c r="T3490" s="10">
        <f t="shared" si="328"/>
        <v>42111.666666666672</v>
      </c>
    </row>
    <row r="3491" spans="1:20" ht="43.75" x14ac:dyDescent="0.4">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9">
        <f t="shared" si="324"/>
        <v>1.127</v>
      </c>
      <c r="P3491">
        <f t="shared" si="325"/>
        <v>78.263888888888886</v>
      </c>
      <c r="Q3491" t="str">
        <f t="shared" si="326"/>
        <v>theater</v>
      </c>
      <c r="R3491" t="str">
        <f t="shared" si="329"/>
        <v>plays</v>
      </c>
      <c r="S3491" s="10">
        <f t="shared" si="327"/>
        <v>41753.635775462964</v>
      </c>
      <c r="T3491" s="10">
        <f t="shared" si="328"/>
        <v>41783.875</v>
      </c>
    </row>
    <row r="3492" spans="1:20" ht="43.75" x14ac:dyDescent="0.4">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9">
        <f t="shared" si="324"/>
        <v>1.2749999999999999</v>
      </c>
      <c r="P3492">
        <f t="shared" si="325"/>
        <v>47.222222222222221</v>
      </c>
      <c r="Q3492" t="str">
        <f t="shared" si="326"/>
        <v>theater</v>
      </c>
      <c r="R3492" t="str">
        <f t="shared" si="329"/>
        <v>plays</v>
      </c>
      <c r="S3492" s="10">
        <f t="shared" si="327"/>
        <v>42443.802361111113</v>
      </c>
      <c r="T3492" s="10">
        <f t="shared" si="328"/>
        <v>42473.802361111113</v>
      </c>
    </row>
    <row r="3493" spans="1:20" ht="58.3" x14ac:dyDescent="0.4">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9">
        <f t="shared" si="324"/>
        <v>1.5820000000000001</v>
      </c>
      <c r="P3493">
        <f t="shared" si="325"/>
        <v>79.099999999999994</v>
      </c>
      <c r="Q3493" t="str">
        <f t="shared" si="326"/>
        <v>theater</v>
      </c>
      <c r="R3493" t="str">
        <f t="shared" si="329"/>
        <v>plays</v>
      </c>
      <c r="S3493" s="10">
        <f t="shared" si="327"/>
        <v>42121.249814814815</v>
      </c>
      <c r="T3493" s="10">
        <f t="shared" si="328"/>
        <v>42142.249814814815</v>
      </c>
    </row>
    <row r="3494" spans="1:20" ht="43.75" x14ac:dyDescent="0.4">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9">
        <f t="shared" si="324"/>
        <v>1.0526894736842105</v>
      </c>
      <c r="P3494">
        <f t="shared" si="325"/>
        <v>114.29199999999999</v>
      </c>
      <c r="Q3494" t="str">
        <f t="shared" si="326"/>
        <v>theater</v>
      </c>
      <c r="R3494" t="str">
        <f t="shared" si="329"/>
        <v>plays</v>
      </c>
      <c r="S3494" s="10">
        <f t="shared" si="327"/>
        <v>42268.009224537032</v>
      </c>
      <c r="T3494" s="10">
        <f t="shared" si="328"/>
        <v>42303.009224537032</v>
      </c>
    </row>
    <row r="3495" spans="1:20" ht="43.75" x14ac:dyDescent="0.4">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9">
        <f t="shared" si="324"/>
        <v>1</v>
      </c>
      <c r="P3495">
        <f t="shared" si="325"/>
        <v>51.724137931034484</v>
      </c>
      <c r="Q3495" t="str">
        <f t="shared" si="326"/>
        <v>theater</v>
      </c>
      <c r="R3495" t="str">
        <f t="shared" si="329"/>
        <v>plays</v>
      </c>
      <c r="S3495" s="10">
        <f t="shared" si="327"/>
        <v>41848.866157407407</v>
      </c>
      <c r="T3495" s="10">
        <f t="shared" si="328"/>
        <v>41868.21597222222</v>
      </c>
    </row>
    <row r="3496" spans="1:20" ht="43.75" x14ac:dyDescent="0.4">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9">
        <f t="shared" si="324"/>
        <v>1</v>
      </c>
      <c r="P3496">
        <f t="shared" si="325"/>
        <v>30.76923076923077</v>
      </c>
      <c r="Q3496" t="str">
        <f t="shared" si="326"/>
        <v>theater</v>
      </c>
      <c r="R3496" t="str">
        <f t="shared" si="329"/>
        <v>plays</v>
      </c>
      <c r="S3496" s="10">
        <f t="shared" si="327"/>
        <v>42689.214988425927</v>
      </c>
      <c r="T3496" s="10">
        <f t="shared" si="328"/>
        <v>42700.25</v>
      </c>
    </row>
    <row r="3497" spans="1:20" ht="43.75" x14ac:dyDescent="0.4">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9">
        <f t="shared" si="324"/>
        <v>1.0686</v>
      </c>
      <c r="P3497">
        <f t="shared" si="325"/>
        <v>74.208333333333329</v>
      </c>
      <c r="Q3497" t="str">
        <f t="shared" si="326"/>
        <v>theater</v>
      </c>
      <c r="R3497" t="str">
        <f t="shared" si="329"/>
        <v>plays</v>
      </c>
      <c r="S3497" s="10">
        <f t="shared" si="327"/>
        <v>41915.762835648151</v>
      </c>
      <c r="T3497" s="10">
        <f t="shared" si="328"/>
        <v>41944.720833333333</v>
      </c>
    </row>
    <row r="3498" spans="1:20" ht="58.3" x14ac:dyDescent="0.4">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9">
        <f t="shared" si="324"/>
        <v>1.244</v>
      </c>
      <c r="P3498">
        <f t="shared" si="325"/>
        <v>47.846153846153847</v>
      </c>
      <c r="Q3498" t="str">
        <f t="shared" si="326"/>
        <v>theater</v>
      </c>
      <c r="R3498" t="str">
        <f t="shared" si="329"/>
        <v>plays</v>
      </c>
      <c r="S3498" s="10">
        <f t="shared" si="327"/>
        <v>42584.846828703703</v>
      </c>
      <c r="T3498" s="10">
        <f t="shared" si="328"/>
        <v>42624.846828703703</v>
      </c>
    </row>
    <row r="3499" spans="1:20" ht="58.3" x14ac:dyDescent="0.4">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9">
        <f t="shared" si="324"/>
        <v>1.0870406189555126</v>
      </c>
      <c r="P3499">
        <f t="shared" si="325"/>
        <v>34.408163265306122</v>
      </c>
      <c r="Q3499" t="str">
        <f t="shared" si="326"/>
        <v>theater</v>
      </c>
      <c r="R3499" t="str">
        <f t="shared" si="329"/>
        <v>plays</v>
      </c>
      <c r="S3499" s="10">
        <f t="shared" si="327"/>
        <v>42511.741944444439</v>
      </c>
      <c r="T3499" s="10">
        <f t="shared" si="328"/>
        <v>42523.916666666672</v>
      </c>
    </row>
    <row r="3500" spans="1:20" ht="58.3" x14ac:dyDescent="0.4">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9">
        <f t="shared" si="324"/>
        <v>1.0242424242424242</v>
      </c>
      <c r="P3500">
        <f t="shared" si="325"/>
        <v>40.238095238095241</v>
      </c>
      <c r="Q3500" t="str">
        <f t="shared" si="326"/>
        <v>theater</v>
      </c>
      <c r="R3500" t="str">
        <f t="shared" si="329"/>
        <v>plays</v>
      </c>
      <c r="S3500" s="10">
        <f t="shared" si="327"/>
        <v>42459.15861111111</v>
      </c>
      <c r="T3500" s="10">
        <f t="shared" si="328"/>
        <v>42518.905555555553</v>
      </c>
    </row>
    <row r="3501" spans="1:20" ht="43.75" x14ac:dyDescent="0.4">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9">
        <f t="shared" si="324"/>
        <v>1.0549999999999999</v>
      </c>
      <c r="P3501">
        <f t="shared" si="325"/>
        <v>60.285714285714285</v>
      </c>
      <c r="Q3501" t="str">
        <f t="shared" si="326"/>
        <v>theater</v>
      </c>
      <c r="R3501" t="str">
        <f t="shared" si="329"/>
        <v>plays</v>
      </c>
      <c r="S3501" s="10">
        <f t="shared" si="327"/>
        <v>42132.036168981482</v>
      </c>
      <c r="T3501" s="10">
        <f t="shared" si="328"/>
        <v>42186.290972222225</v>
      </c>
    </row>
    <row r="3502" spans="1:20" ht="58.3" x14ac:dyDescent="0.4">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9">
        <f t="shared" si="324"/>
        <v>1.0629999999999999</v>
      </c>
      <c r="P3502">
        <f t="shared" si="325"/>
        <v>25.30952380952381</v>
      </c>
      <c r="Q3502" t="str">
        <f t="shared" si="326"/>
        <v>theater</v>
      </c>
      <c r="R3502" t="str">
        <f t="shared" si="329"/>
        <v>plays</v>
      </c>
      <c r="S3502" s="10">
        <f t="shared" si="327"/>
        <v>42419.91942129629</v>
      </c>
      <c r="T3502" s="10">
        <f t="shared" si="328"/>
        <v>42436.207638888889</v>
      </c>
    </row>
    <row r="3503" spans="1:20" ht="43.75" x14ac:dyDescent="0.4">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9">
        <f t="shared" si="324"/>
        <v>1.0066666666666666</v>
      </c>
      <c r="P3503">
        <f t="shared" si="325"/>
        <v>35.952380952380949</v>
      </c>
      <c r="Q3503" t="str">
        <f t="shared" si="326"/>
        <v>theater</v>
      </c>
      <c r="R3503" t="str">
        <f t="shared" si="329"/>
        <v>plays</v>
      </c>
      <c r="S3503" s="10">
        <f t="shared" si="327"/>
        <v>42233.763831018514</v>
      </c>
      <c r="T3503" s="10">
        <f t="shared" si="328"/>
        <v>42258.763831018514</v>
      </c>
    </row>
    <row r="3504" spans="1:20" ht="43.75" x14ac:dyDescent="0.4">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9">
        <f t="shared" si="324"/>
        <v>1.054</v>
      </c>
      <c r="P3504">
        <f t="shared" si="325"/>
        <v>136</v>
      </c>
      <c r="Q3504" t="str">
        <f t="shared" si="326"/>
        <v>theater</v>
      </c>
      <c r="R3504" t="str">
        <f t="shared" si="329"/>
        <v>plays</v>
      </c>
      <c r="S3504" s="10">
        <f t="shared" si="327"/>
        <v>42430.839398148149</v>
      </c>
      <c r="T3504" s="10">
        <f t="shared" si="328"/>
        <v>42445.165972222225</v>
      </c>
    </row>
    <row r="3505" spans="1:20" ht="43.75" x14ac:dyDescent="0.4">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9">
        <f t="shared" si="324"/>
        <v>1.0755999999999999</v>
      </c>
      <c r="P3505">
        <f t="shared" si="325"/>
        <v>70.763157894736835</v>
      </c>
      <c r="Q3505" t="str">
        <f t="shared" si="326"/>
        <v>theater</v>
      </c>
      <c r="R3505" t="str">
        <f t="shared" si="329"/>
        <v>plays</v>
      </c>
      <c r="S3505" s="10">
        <f t="shared" si="327"/>
        <v>42545.478333333333</v>
      </c>
      <c r="T3505" s="10">
        <f t="shared" si="328"/>
        <v>42575.478333333333</v>
      </c>
    </row>
    <row r="3506" spans="1:20" ht="43.75" x14ac:dyDescent="0.4">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9">
        <f t="shared" si="324"/>
        <v>1</v>
      </c>
      <c r="P3506">
        <f t="shared" si="325"/>
        <v>125</v>
      </c>
      <c r="Q3506" t="str">
        <f t="shared" si="326"/>
        <v>theater</v>
      </c>
      <c r="R3506" t="str">
        <f t="shared" si="329"/>
        <v>plays</v>
      </c>
      <c r="S3506" s="10">
        <f t="shared" si="327"/>
        <v>42297.748738425929</v>
      </c>
      <c r="T3506" s="10">
        <f t="shared" si="328"/>
        <v>42327.790405092594</v>
      </c>
    </row>
    <row r="3507" spans="1:20" ht="87.45" x14ac:dyDescent="0.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9">
        <f t="shared" si="324"/>
        <v>1.0376000000000001</v>
      </c>
      <c r="P3507">
        <f t="shared" si="325"/>
        <v>66.512820512820511</v>
      </c>
      <c r="Q3507" t="str">
        <f t="shared" si="326"/>
        <v>theater</v>
      </c>
      <c r="R3507" t="str">
        <f t="shared" si="329"/>
        <v>plays</v>
      </c>
      <c r="S3507" s="10">
        <f t="shared" si="327"/>
        <v>41760.935706018521</v>
      </c>
      <c r="T3507" s="10">
        <f t="shared" si="328"/>
        <v>41772.166666666664</v>
      </c>
    </row>
    <row r="3508" spans="1:20" ht="43.75" x14ac:dyDescent="0.4">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9">
        <f t="shared" si="324"/>
        <v>1.0149999999999999</v>
      </c>
      <c r="P3508">
        <f t="shared" si="325"/>
        <v>105</v>
      </c>
      <c r="Q3508" t="str">
        <f t="shared" si="326"/>
        <v>theater</v>
      </c>
      <c r="R3508" t="str">
        <f t="shared" si="329"/>
        <v>plays</v>
      </c>
      <c r="S3508" s="10">
        <f t="shared" si="327"/>
        <v>41829.734259259261</v>
      </c>
      <c r="T3508" s="10">
        <f t="shared" si="328"/>
        <v>41874.734259259261</v>
      </c>
    </row>
    <row r="3509" spans="1:20" ht="43.75" x14ac:dyDescent="0.4">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9">
        <f t="shared" si="324"/>
        <v>1.044</v>
      </c>
      <c r="P3509">
        <f t="shared" si="325"/>
        <v>145</v>
      </c>
      <c r="Q3509" t="str">
        <f t="shared" si="326"/>
        <v>theater</v>
      </c>
      <c r="R3509" t="str">
        <f t="shared" si="329"/>
        <v>plays</v>
      </c>
      <c r="S3509" s="10">
        <f t="shared" si="327"/>
        <v>42491.92288194444</v>
      </c>
      <c r="T3509" s="10">
        <f t="shared" si="328"/>
        <v>42521.92288194444</v>
      </c>
    </row>
    <row r="3510" spans="1:20" ht="43.75" x14ac:dyDescent="0.4">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9">
        <f t="shared" si="324"/>
        <v>1.8</v>
      </c>
      <c r="P3510">
        <f t="shared" si="325"/>
        <v>12</v>
      </c>
      <c r="Q3510" t="str">
        <f t="shared" si="326"/>
        <v>theater</v>
      </c>
      <c r="R3510" t="str">
        <f t="shared" si="329"/>
        <v>plays</v>
      </c>
      <c r="S3510" s="10">
        <f t="shared" si="327"/>
        <v>42477.729780092588</v>
      </c>
      <c r="T3510" s="10">
        <f t="shared" si="328"/>
        <v>42500.875</v>
      </c>
    </row>
    <row r="3511" spans="1:20" ht="43.75" x14ac:dyDescent="0.4">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9">
        <f t="shared" si="324"/>
        <v>1.0633333333333332</v>
      </c>
      <c r="P3511">
        <f t="shared" si="325"/>
        <v>96.666666666666671</v>
      </c>
      <c r="Q3511" t="str">
        <f t="shared" si="326"/>
        <v>theater</v>
      </c>
      <c r="R3511" t="str">
        <f t="shared" si="329"/>
        <v>plays</v>
      </c>
      <c r="S3511" s="10">
        <f t="shared" si="327"/>
        <v>41950.859560185185</v>
      </c>
      <c r="T3511" s="10">
        <f t="shared" si="328"/>
        <v>41964.204861111109</v>
      </c>
    </row>
    <row r="3512" spans="1:20" ht="58.3" x14ac:dyDescent="0.4">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9">
        <f t="shared" si="324"/>
        <v>1.0055555555555555</v>
      </c>
      <c r="P3512">
        <f t="shared" si="325"/>
        <v>60.333333333333336</v>
      </c>
      <c r="Q3512" t="str">
        <f t="shared" si="326"/>
        <v>theater</v>
      </c>
      <c r="R3512" t="str">
        <f t="shared" si="329"/>
        <v>plays</v>
      </c>
      <c r="S3512" s="10">
        <f t="shared" si="327"/>
        <v>41802.62090277778</v>
      </c>
      <c r="T3512" s="10">
        <f t="shared" si="328"/>
        <v>41822.62090277778</v>
      </c>
    </row>
    <row r="3513" spans="1:20" ht="43.75" x14ac:dyDescent="0.4">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9">
        <f t="shared" si="324"/>
        <v>1.012</v>
      </c>
      <c r="P3513">
        <f t="shared" si="325"/>
        <v>79.89473684210526</v>
      </c>
      <c r="Q3513" t="str">
        <f t="shared" si="326"/>
        <v>theater</v>
      </c>
      <c r="R3513" t="str">
        <f t="shared" si="329"/>
        <v>plays</v>
      </c>
      <c r="S3513" s="10">
        <f t="shared" si="327"/>
        <v>41927.873784722222</v>
      </c>
      <c r="T3513" s="10">
        <f t="shared" si="328"/>
        <v>41950.770833333336</v>
      </c>
    </row>
    <row r="3514" spans="1:20" ht="43.75" x14ac:dyDescent="0.4">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9">
        <f t="shared" si="324"/>
        <v>1</v>
      </c>
      <c r="P3514">
        <f t="shared" si="325"/>
        <v>58.823529411764703</v>
      </c>
      <c r="Q3514" t="str">
        <f t="shared" si="326"/>
        <v>theater</v>
      </c>
      <c r="R3514" t="str">
        <f t="shared" si="329"/>
        <v>plays</v>
      </c>
      <c r="S3514" s="10">
        <f t="shared" si="327"/>
        <v>42057.536944444444</v>
      </c>
      <c r="T3514" s="10">
        <f t="shared" si="328"/>
        <v>42117.49527777778</v>
      </c>
    </row>
    <row r="3515" spans="1:20" ht="43.75" x14ac:dyDescent="0.4">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9">
        <f t="shared" si="324"/>
        <v>1.1839285714285714</v>
      </c>
      <c r="P3515">
        <f t="shared" si="325"/>
        <v>75.340909090909093</v>
      </c>
      <c r="Q3515" t="str">
        <f t="shared" si="326"/>
        <v>theater</v>
      </c>
      <c r="R3515" t="str">
        <f t="shared" si="329"/>
        <v>plays</v>
      </c>
      <c r="S3515" s="10">
        <f t="shared" si="327"/>
        <v>41781.096203703702</v>
      </c>
      <c r="T3515" s="10">
        <f t="shared" si="328"/>
        <v>41794.207638888889</v>
      </c>
    </row>
    <row r="3516" spans="1:20" ht="43.75" x14ac:dyDescent="0.4">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9">
        <f t="shared" si="324"/>
        <v>1.1000000000000001</v>
      </c>
      <c r="P3516">
        <f t="shared" si="325"/>
        <v>55</v>
      </c>
      <c r="Q3516" t="str">
        <f t="shared" si="326"/>
        <v>theater</v>
      </c>
      <c r="R3516" t="str">
        <f t="shared" si="329"/>
        <v>plays</v>
      </c>
      <c r="S3516" s="10">
        <f t="shared" si="327"/>
        <v>42020.846666666665</v>
      </c>
      <c r="T3516" s="10">
        <f t="shared" si="328"/>
        <v>42037.207638888889</v>
      </c>
    </row>
    <row r="3517" spans="1:20" ht="43.75" x14ac:dyDescent="0.4">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9">
        <f t="shared" si="324"/>
        <v>1.0266666666666666</v>
      </c>
      <c r="P3517">
        <f t="shared" si="325"/>
        <v>66.956521739130437</v>
      </c>
      <c r="Q3517" t="str">
        <f t="shared" si="326"/>
        <v>theater</v>
      </c>
      <c r="R3517" t="str">
        <f t="shared" si="329"/>
        <v>plays</v>
      </c>
      <c r="S3517" s="10">
        <f t="shared" si="327"/>
        <v>42125.772812499999</v>
      </c>
      <c r="T3517" s="10">
        <f t="shared" si="328"/>
        <v>42155.772812499999</v>
      </c>
    </row>
    <row r="3518" spans="1:20" ht="43.75" x14ac:dyDescent="0.4">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9">
        <f t="shared" si="324"/>
        <v>1</v>
      </c>
      <c r="P3518">
        <f t="shared" si="325"/>
        <v>227.27272727272728</v>
      </c>
      <c r="Q3518" t="str">
        <f t="shared" si="326"/>
        <v>theater</v>
      </c>
      <c r="R3518" t="str">
        <f t="shared" si="329"/>
        <v>plays</v>
      </c>
      <c r="S3518" s="10">
        <f t="shared" si="327"/>
        <v>41856.010069444441</v>
      </c>
      <c r="T3518" s="10">
        <f t="shared" si="328"/>
        <v>41890.125</v>
      </c>
    </row>
    <row r="3519" spans="1:20" ht="43.75" x14ac:dyDescent="0.4">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9">
        <f t="shared" si="324"/>
        <v>1</v>
      </c>
      <c r="P3519">
        <f t="shared" si="325"/>
        <v>307.69230769230768</v>
      </c>
      <c r="Q3519" t="str">
        <f t="shared" si="326"/>
        <v>theater</v>
      </c>
      <c r="R3519" t="str">
        <f t="shared" si="329"/>
        <v>plays</v>
      </c>
      <c r="S3519" s="10">
        <f t="shared" si="327"/>
        <v>41794.817523148151</v>
      </c>
      <c r="T3519" s="10">
        <f t="shared" si="328"/>
        <v>41824.458333333336</v>
      </c>
    </row>
    <row r="3520" spans="1:20" ht="43.75" x14ac:dyDescent="0.4">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9">
        <f t="shared" si="324"/>
        <v>1.10046</v>
      </c>
      <c r="P3520">
        <f t="shared" si="325"/>
        <v>50.020909090909093</v>
      </c>
      <c r="Q3520" t="str">
        <f t="shared" si="326"/>
        <v>theater</v>
      </c>
      <c r="R3520" t="str">
        <f t="shared" si="329"/>
        <v>plays</v>
      </c>
      <c r="S3520" s="10">
        <f t="shared" si="327"/>
        <v>41893.783553240741</v>
      </c>
      <c r="T3520" s="10">
        <f t="shared" si="328"/>
        <v>41914.597916666666</v>
      </c>
    </row>
    <row r="3521" spans="1:20" ht="43.75" x14ac:dyDescent="0.4">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9">
        <f t="shared" si="324"/>
        <v>1.0135000000000001</v>
      </c>
      <c r="P3521">
        <f t="shared" si="325"/>
        <v>72.392857142857139</v>
      </c>
      <c r="Q3521" t="str">
        <f t="shared" si="326"/>
        <v>theater</v>
      </c>
      <c r="R3521" t="str">
        <f t="shared" si="329"/>
        <v>plays</v>
      </c>
      <c r="S3521" s="10">
        <f t="shared" si="327"/>
        <v>42037.598958333328</v>
      </c>
      <c r="T3521" s="10">
        <f t="shared" si="328"/>
        <v>42067.598958333328</v>
      </c>
    </row>
    <row r="3522" spans="1:20" ht="43.75" x14ac:dyDescent="0.4">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9">
        <f t="shared" ref="O3522:O3585" si="330">E3522/D3522</f>
        <v>1.0075000000000001</v>
      </c>
      <c r="P3522">
        <f t="shared" ref="P3522:P3585" si="331">IFERROR(E3522/L3522,0)</f>
        <v>95.952380952380949</v>
      </c>
      <c r="Q3522" t="str">
        <f t="shared" ref="Q3522:Q3585" si="332">LEFT(N3522, FIND("/",N3522) - 1)</f>
        <v>theater</v>
      </c>
      <c r="R3522" t="str">
        <f t="shared" si="329"/>
        <v>plays</v>
      </c>
      <c r="S3522" s="10">
        <f t="shared" ref="S3522:S3585" si="333">(((J3522/60)/60)/24) + DATE(1970,1,1)</f>
        <v>42227.824212962965</v>
      </c>
      <c r="T3522" s="10">
        <f t="shared" ref="T3522:T3585" si="334">(((I3522/60)/60)/24) + DATE(1970,1,1)</f>
        <v>42253.57430555555</v>
      </c>
    </row>
    <row r="3523" spans="1:20" ht="58.3" x14ac:dyDescent="0.4">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9">
        <f t="shared" si="330"/>
        <v>1.6942857142857144</v>
      </c>
      <c r="P3523">
        <f t="shared" si="331"/>
        <v>45.615384615384613</v>
      </c>
      <c r="Q3523" t="str">
        <f t="shared" si="332"/>
        <v>theater</v>
      </c>
      <c r="R3523" t="str">
        <f t="shared" ref="R3523:R3586" si="335">RIGHT(N3523, LEN(N3523) - FIND("/",N3523))</f>
        <v>plays</v>
      </c>
      <c r="S3523" s="10">
        <f t="shared" si="333"/>
        <v>41881.361342592594</v>
      </c>
      <c r="T3523" s="10">
        <f t="shared" si="334"/>
        <v>41911.361342592594</v>
      </c>
    </row>
    <row r="3524" spans="1:20" ht="43.75" x14ac:dyDescent="0.4">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9">
        <f t="shared" si="330"/>
        <v>1</v>
      </c>
      <c r="P3524">
        <f t="shared" si="331"/>
        <v>41.029411764705884</v>
      </c>
      <c r="Q3524" t="str">
        <f t="shared" si="332"/>
        <v>theater</v>
      </c>
      <c r="R3524" t="str">
        <f t="shared" si="335"/>
        <v>plays</v>
      </c>
      <c r="S3524" s="10">
        <f t="shared" si="333"/>
        <v>42234.789884259255</v>
      </c>
      <c r="T3524" s="10">
        <f t="shared" si="334"/>
        <v>42262.420833333337</v>
      </c>
    </row>
    <row r="3525" spans="1:20" ht="43.75" x14ac:dyDescent="0.4">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9">
        <f t="shared" si="330"/>
        <v>1.1365000000000001</v>
      </c>
      <c r="P3525">
        <f t="shared" si="331"/>
        <v>56.825000000000003</v>
      </c>
      <c r="Q3525" t="str">
        <f t="shared" si="332"/>
        <v>theater</v>
      </c>
      <c r="R3525" t="str">
        <f t="shared" si="335"/>
        <v>plays</v>
      </c>
      <c r="S3525" s="10">
        <f t="shared" si="333"/>
        <v>42581.397546296299</v>
      </c>
      <c r="T3525" s="10">
        <f t="shared" si="334"/>
        <v>42638.958333333328</v>
      </c>
    </row>
    <row r="3526" spans="1:20" ht="43.75" x14ac:dyDescent="0.4">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9">
        <f t="shared" si="330"/>
        <v>1.0156000000000001</v>
      </c>
      <c r="P3526">
        <f t="shared" si="331"/>
        <v>137.24324324324326</v>
      </c>
      <c r="Q3526" t="str">
        <f t="shared" si="332"/>
        <v>theater</v>
      </c>
      <c r="R3526" t="str">
        <f t="shared" si="335"/>
        <v>plays</v>
      </c>
      <c r="S3526" s="10">
        <f t="shared" si="333"/>
        <v>41880.76357638889</v>
      </c>
      <c r="T3526" s="10">
        <f t="shared" si="334"/>
        <v>41895.166666666664</v>
      </c>
    </row>
    <row r="3527" spans="1:20" ht="43.75" x14ac:dyDescent="0.4">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9">
        <f t="shared" si="330"/>
        <v>1.06</v>
      </c>
      <c r="P3527">
        <f t="shared" si="331"/>
        <v>75.714285714285708</v>
      </c>
      <c r="Q3527" t="str">
        <f t="shared" si="332"/>
        <v>theater</v>
      </c>
      <c r="R3527" t="str">
        <f t="shared" si="335"/>
        <v>plays</v>
      </c>
      <c r="S3527" s="10">
        <f t="shared" si="333"/>
        <v>42214.6956712963</v>
      </c>
      <c r="T3527" s="10">
        <f t="shared" si="334"/>
        <v>42225.666666666672</v>
      </c>
    </row>
    <row r="3528" spans="1:20" ht="43.75" x14ac:dyDescent="0.4">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9">
        <f t="shared" si="330"/>
        <v>1.02</v>
      </c>
      <c r="P3528">
        <f t="shared" si="331"/>
        <v>99</v>
      </c>
      <c r="Q3528" t="str">
        <f t="shared" si="332"/>
        <v>theater</v>
      </c>
      <c r="R3528" t="str">
        <f t="shared" si="335"/>
        <v>plays</v>
      </c>
      <c r="S3528" s="10">
        <f t="shared" si="333"/>
        <v>42460.335312499999</v>
      </c>
      <c r="T3528" s="10">
        <f t="shared" si="334"/>
        <v>42488.249305555553</v>
      </c>
    </row>
    <row r="3529" spans="1:20" ht="43.75" x14ac:dyDescent="0.4">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9">
        <f t="shared" si="330"/>
        <v>1.1691666666666667</v>
      </c>
      <c r="P3529">
        <f t="shared" si="331"/>
        <v>81.569767441860463</v>
      </c>
      <c r="Q3529" t="str">
        <f t="shared" si="332"/>
        <v>theater</v>
      </c>
      <c r="R3529" t="str">
        <f t="shared" si="335"/>
        <v>plays</v>
      </c>
      <c r="S3529" s="10">
        <f t="shared" si="333"/>
        <v>42167.023206018523</v>
      </c>
      <c r="T3529" s="10">
        <f t="shared" si="334"/>
        <v>42196.165972222225</v>
      </c>
    </row>
    <row r="3530" spans="1:20" ht="43.75" x14ac:dyDescent="0.4">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9">
        <f t="shared" si="330"/>
        <v>1.0115151515151515</v>
      </c>
      <c r="P3530">
        <f t="shared" si="331"/>
        <v>45.108108108108105</v>
      </c>
      <c r="Q3530" t="str">
        <f t="shared" si="332"/>
        <v>theater</v>
      </c>
      <c r="R3530" t="str">
        <f t="shared" si="335"/>
        <v>plays</v>
      </c>
      <c r="S3530" s="10">
        <f t="shared" si="333"/>
        <v>42733.50136574074</v>
      </c>
      <c r="T3530" s="10">
        <f t="shared" si="334"/>
        <v>42753.50136574074</v>
      </c>
    </row>
    <row r="3531" spans="1:20" ht="58.3" x14ac:dyDescent="0.4">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9">
        <f t="shared" si="330"/>
        <v>1.32</v>
      </c>
      <c r="P3531">
        <f t="shared" si="331"/>
        <v>36.666666666666664</v>
      </c>
      <c r="Q3531" t="str">
        <f t="shared" si="332"/>
        <v>theater</v>
      </c>
      <c r="R3531" t="str">
        <f t="shared" si="335"/>
        <v>plays</v>
      </c>
      <c r="S3531" s="10">
        <f t="shared" si="333"/>
        <v>42177.761782407411</v>
      </c>
      <c r="T3531" s="10">
        <f t="shared" si="334"/>
        <v>42198.041666666672</v>
      </c>
    </row>
    <row r="3532" spans="1:20" ht="43.75" x14ac:dyDescent="0.4">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9">
        <f t="shared" si="330"/>
        <v>1</v>
      </c>
      <c r="P3532">
        <f t="shared" si="331"/>
        <v>125</v>
      </c>
      <c r="Q3532" t="str">
        <f t="shared" si="332"/>
        <v>theater</v>
      </c>
      <c r="R3532" t="str">
        <f t="shared" si="335"/>
        <v>plays</v>
      </c>
      <c r="S3532" s="10">
        <f t="shared" si="333"/>
        <v>42442.623344907406</v>
      </c>
      <c r="T3532" s="10">
        <f t="shared" si="334"/>
        <v>42470.833333333328</v>
      </c>
    </row>
    <row r="3533" spans="1:20" x14ac:dyDescent="0.4">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9">
        <f t="shared" si="330"/>
        <v>1.28</v>
      </c>
      <c r="P3533">
        <f t="shared" si="331"/>
        <v>49.230769230769234</v>
      </c>
      <c r="Q3533" t="str">
        <f t="shared" si="332"/>
        <v>theater</v>
      </c>
      <c r="R3533" t="str">
        <f t="shared" si="335"/>
        <v>plays</v>
      </c>
      <c r="S3533" s="10">
        <f t="shared" si="333"/>
        <v>42521.654328703706</v>
      </c>
      <c r="T3533" s="10">
        <f t="shared" si="334"/>
        <v>42551.654328703706</v>
      </c>
    </row>
    <row r="3534" spans="1:20" ht="58.3" x14ac:dyDescent="0.4">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9">
        <f t="shared" si="330"/>
        <v>1.1895833333333334</v>
      </c>
      <c r="P3534">
        <f t="shared" si="331"/>
        <v>42.296296296296298</v>
      </c>
      <c r="Q3534" t="str">
        <f t="shared" si="332"/>
        <v>theater</v>
      </c>
      <c r="R3534" t="str">
        <f t="shared" si="335"/>
        <v>plays</v>
      </c>
      <c r="S3534" s="10">
        <f t="shared" si="333"/>
        <v>41884.599849537037</v>
      </c>
      <c r="T3534" s="10">
        <f t="shared" si="334"/>
        <v>41900.165972222225</v>
      </c>
    </row>
    <row r="3535" spans="1:20" ht="58.3" x14ac:dyDescent="0.4">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9">
        <f t="shared" si="330"/>
        <v>1.262</v>
      </c>
      <c r="P3535">
        <f t="shared" si="331"/>
        <v>78.875</v>
      </c>
      <c r="Q3535" t="str">
        <f t="shared" si="332"/>
        <v>theater</v>
      </c>
      <c r="R3535" t="str">
        <f t="shared" si="335"/>
        <v>plays</v>
      </c>
      <c r="S3535" s="10">
        <f t="shared" si="333"/>
        <v>42289.761192129634</v>
      </c>
      <c r="T3535" s="10">
        <f t="shared" si="334"/>
        <v>42319.802858796291</v>
      </c>
    </row>
    <row r="3536" spans="1:20" ht="43.75" x14ac:dyDescent="0.4">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9">
        <f t="shared" si="330"/>
        <v>1.5620000000000001</v>
      </c>
      <c r="P3536">
        <f t="shared" si="331"/>
        <v>38.284313725490193</v>
      </c>
      <c r="Q3536" t="str">
        <f t="shared" si="332"/>
        <v>theater</v>
      </c>
      <c r="R3536" t="str">
        <f t="shared" si="335"/>
        <v>plays</v>
      </c>
      <c r="S3536" s="10">
        <f t="shared" si="333"/>
        <v>42243.6252662037</v>
      </c>
      <c r="T3536" s="10">
        <f t="shared" si="334"/>
        <v>42278.6252662037</v>
      </c>
    </row>
    <row r="3537" spans="1:20" ht="43.75" x14ac:dyDescent="0.4">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9">
        <f t="shared" si="330"/>
        <v>1.0315000000000001</v>
      </c>
      <c r="P3537">
        <f t="shared" si="331"/>
        <v>44.847826086956523</v>
      </c>
      <c r="Q3537" t="str">
        <f t="shared" si="332"/>
        <v>theater</v>
      </c>
      <c r="R3537" t="str">
        <f t="shared" si="335"/>
        <v>plays</v>
      </c>
      <c r="S3537" s="10">
        <f t="shared" si="333"/>
        <v>42248.640162037031</v>
      </c>
      <c r="T3537" s="10">
        <f t="shared" si="334"/>
        <v>42279.75</v>
      </c>
    </row>
    <row r="3538" spans="1:20" ht="43.75" x14ac:dyDescent="0.4">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9">
        <f t="shared" si="330"/>
        <v>1.5333333333333334</v>
      </c>
      <c r="P3538">
        <f t="shared" si="331"/>
        <v>13.529411764705882</v>
      </c>
      <c r="Q3538" t="str">
        <f t="shared" si="332"/>
        <v>theater</v>
      </c>
      <c r="R3538" t="str">
        <f t="shared" si="335"/>
        <v>plays</v>
      </c>
      <c r="S3538" s="10">
        <f t="shared" si="333"/>
        <v>42328.727141203708</v>
      </c>
      <c r="T3538" s="10">
        <f t="shared" si="334"/>
        <v>42358.499305555553</v>
      </c>
    </row>
    <row r="3539" spans="1:20" ht="43.75" x14ac:dyDescent="0.4">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9">
        <f t="shared" si="330"/>
        <v>1.8044444444444445</v>
      </c>
      <c r="P3539">
        <f t="shared" si="331"/>
        <v>43.5</v>
      </c>
      <c r="Q3539" t="str">
        <f t="shared" si="332"/>
        <v>theater</v>
      </c>
      <c r="R3539" t="str">
        <f t="shared" si="335"/>
        <v>plays</v>
      </c>
      <c r="S3539" s="10">
        <f t="shared" si="333"/>
        <v>41923.354351851849</v>
      </c>
      <c r="T3539" s="10">
        <f t="shared" si="334"/>
        <v>41960.332638888889</v>
      </c>
    </row>
    <row r="3540" spans="1:20" ht="43.75" x14ac:dyDescent="0.4">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9">
        <f t="shared" si="330"/>
        <v>1.2845</v>
      </c>
      <c r="P3540">
        <f t="shared" si="331"/>
        <v>30.951807228915662</v>
      </c>
      <c r="Q3540" t="str">
        <f t="shared" si="332"/>
        <v>theater</v>
      </c>
      <c r="R3540" t="str">
        <f t="shared" si="335"/>
        <v>plays</v>
      </c>
      <c r="S3540" s="10">
        <f t="shared" si="333"/>
        <v>42571.420601851853</v>
      </c>
      <c r="T3540" s="10">
        <f t="shared" si="334"/>
        <v>42599.420601851853</v>
      </c>
    </row>
    <row r="3541" spans="1:20" ht="43.75" x14ac:dyDescent="0.4">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9">
        <f t="shared" si="330"/>
        <v>1.1966666666666668</v>
      </c>
      <c r="P3541">
        <f t="shared" si="331"/>
        <v>55.230769230769234</v>
      </c>
      <c r="Q3541" t="str">
        <f t="shared" si="332"/>
        <v>theater</v>
      </c>
      <c r="R3541" t="str">
        <f t="shared" si="335"/>
        <v>plays</v>
      </c>
      <c r="S3541" s="10">
        <f t="shared" si="333"/>
        <v>42600.756041666667</v>
      </c>
      <c r="T3541" s="10">
        <f t="shared" si="334"/>
        <v>42621.756041666667</v>
      </c>
    </row>
    <row r="3542" spans="1:20" ht="58.3" x14ac:dyDescent="0.4">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9">
        <f t="shared" si="330"/>
        <v>1.23</v>
      </c>
      <c r="P3542">
        <f t="shared" si="331"/>
        <v>46.125</v>
      </c>
      <c r="Q3542" t="str">
        <f t="shared" si="332"/>
        <v>theater</v>
      </c>
      <c r="R3542" t="str">
        <f t="shared" si="335"/>
        <v>plays</v>
      </c>
      <c r="S3542" s="10">
        <f t="shared" si="333"/>
        <v>42517.003368055557</v>
      </c>
      <c r="T3542" s="10">
        <f t="shared" si="334"/>
        <v>42547.003368055557</v>
      </c>
    </row>
    <row r="3543" spans="1:20" ht="43.75" x14ac:dyDescent="0.4">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9">
        <f t="shared" si="330"/>
        <v>1.05</v>
      </c>
      <c r="P3543">
        <f t="shared" si="331"/>
        <v>39.375</v>
      </c>
      <c r="Q3543" t="str">
        <f t="shared" si="332"/>
        <v>theater</v>
      </c>
      <c r="R3543" t="str">
        <f t="shared" si="335"/>
        <v>plays</v>
      </c>
      <c r="S3543" s="10">
        <f t="shared" si="333"/>
        <v>42222.730034722219</v>
      </c>
      <c r="T3543" s="10">
        <f t="shared" si="334"/>
        <v>42247.730034722219</v>
      </c>
    </row>
    <row r="3544" spans="1:20" ht="43.75" x14ac:dyDescent="0.4">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9">
        <f t="shared" si="330"/>
        <v>1.0223636363636364</v>
      </c>
      <c r="P3544">
        <f t="shared" si="331"/>
        <v>66.152941176470591</v>
      </c>
      <c r="Q3544" t="str">
        <f t="shared" si="332"/>
        <v>theater</v>
      </c>
      <c r="R3544" t="str">
        <f t="shared" si="335"/>
        <v>plays</v>
      </c>
      <c r="S3544" s="10">
        <f t="shared" si="333"/>
        <v>41829.599791666667</v>
      </c>
      <c r="T3544" s="10">
        <f t="shared" si="334"/>
        <v>41889.599791666667</v>
      </c>
    </row>
    <row r="3545" spans="1:20" ht="43.75" x14ac:dyDescent="0.4">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9">
        <f t="shared" si="330"/>
        <v>1.0466666666666666</v>
      </c>
      <c r="P3545">
        <f t="shared" si="331"/>
        <v>54.137931034482762</v>
      </c>
      <c r="Q3545" t="str">
        <f t="shared" si="332"/>
        <v>theater</v>
      </c>
      <c r="R3545" t="str">
        <f t="shared" si="335"/>
        <v>plays</v>
      </c>
      <c r="S3545" s="10">
        <f t="shared" si="333"/>
        <v>42150.755312499998</v>
      </c>
      <c r="T3545" s="10">
        <f t="shared" si="334"/>
        <v>42180.755312499998</v>
      </c>
    </row>
    <row r="3546" spans="1:20" ht="29.15" x14ac:dyDescent="0.4">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9">
        <f t="shared" si="330"/>
        <v>1</v>
      </c>
      <c r="P3546">
        <f t="shared" si="331"/>
        <v>104.16666666666667</v>
      </c>
      <c r="Q3546" t="str">
        <f t="shared" si="332"/>
        <v>theater</v>
      </c>
      <c r="R3546" t="str">
        <f t="shared" si="335"/>
        <v>plays</v>
      </c>
      <c r="S3546" s="10">
        <f t="shared" si="333"/>
        <v>42040.831678240742</v>
      </c>
      <c r="T3546" s="10">
        <f t="shared" si="334"/>
        <v>42070.831678240742</v>
      </c>
    </row>
    <row r="3547" spans="1:20" ht="43.75" x14ac:dyDescent="0.4">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9">
        <f t="shared" si="330"/>
        <v>1.004</v>
      </c>
      <c r="P3547">
        <f t="shared" si="331"/>
        <v>31.375</v>
      </c>
      <c r="Q3547" t="str">
        <f t="shared" si="332"/>
        <v>theater</v>
      </c>
      <c r="R3547" t="str">
        <f t="shared" si="335"/>
        <v>plays</v>
      </c>
      <c r="S3547" s="10">
        <f t="shared" si="333"/>
        <v>42075.807395833333</v>
      </c>
      <c r="T3547" s="10">
        <f t="shared" si="334"/>
        <v>42105.807395833333</v>
      </c>
    </row>
    <row r="3548" spans="1:20" ht="43.75" x14ac:dyDescent="0.4">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9">
        <f t="shared" si="330"/>
        <v>1.0227272727272727</v>
      </c>
      <c r="P3548">
        <f t="shared" si="331"/>
        <v>59.210526315789473</v>
      </c>
      <c r="Q3548" t="str">
        <f t="shared" si="332"/>
        <v>theater</v>
      </c>
      <c r="R3548" t="str">
        <f t="shared" si="335"/>
        <v>plays</v>
      </c>
      <c r="S3548" s="10">
        <f t="shared" si="333"/>
        <v>42073.660694444443</v>
      </c>
      <c r="T3548" s="10">
        <f t="shared" si="334"/>
        <v>42095.165972222225</v>
      </c>
    </row>
    <row r="3549" spans="1:20" ht="43.75" x14ac:dyDescent="0.4">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9">
        <f t="shared" si="330"/>
        <v>1.1440928571428572</v>
      </c>
      <c r="P3549">
        <f t="shared" si="331"/>
        <v>119.17633928571429</v>
      </c>
      <c r="Q3549" t="str">
        <f t="shared" si="332"/>
        <v>theater</v>
      </c>
      <c r="R3549" t="str">
        <f t="shared" si="335"/>
        <v>plays</v>
      </c>
      <c r="S3549" s="10">
        <f t="shared" si="333"/>
        <v>42480.078715277778</v>
      </c>
      <c r="T3549" s="10">
        <f t="shared" si="334"/>
        <v>42504.165972222225</v>
      </c>
    </row>
    <row r="3550" spans="1:20" ht="43.75" x14ac:dyDescent="0.4">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9">
        <f t="shared" si="330"/>
        <v>1.019047619047619</v>
      </c>
      <c r="P3550">
        <f t="shared" si="331"/>
        <v>164.61538461538461</v>
      </c>
      <c r="Q3550" t="str">
        <f t="shared" si="332"/>
        <v>theater</v>
      </c>
      <c r="R3550" t="str">
        <f t="shared" si="335"/>
        <v>plays</v>
      </c>
      <c r="S3550" s="10">
        <f t="shared" si="333"/>
        <v>42411.942291666666</v>
      </c>
      <c r="T3550" s="10">
        <f t="shared" si="334"/>
        <v>42434.041666666672</v>
      </c>
    </row>
    <row r="3551" spans="1:20" ht="43.75" x14ac:dyDescent="0.4">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9">
        <f t="shared" si="330"/>
        <v>1.02</v>
      </c>
      <c r="P3551">
        <f t="shared" si="331"/>
        <v>24.285714285714285</v>
      </c>
      <c r="Q3551" t="str">
        <f t="shared" si="332"/>
        <v>theater</v>
      </c>
      <c r="R3551" t="str">
        <f t="shared" si="335"/>
        <v>plays</v>
      </c>
      <c r="S3551" s="10">
        <f t="shared" si="333"/>
        <v>42223.394363425927</v>
      </c>
      <c r="T3551" s="10">
        <f t="shared" si="334"/>
        <v>42251.394363425927</v>
      </c>
    </row>
    <row r="3552" spans="1:20" ht="58.3" x14ac:dyDescent="0.4">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9">
        <f t="shared" si="330"/>
        <v>1.048</v>
      </c>
      <c r="P3552">
        <f t="shared" si="331"/>
        <v>40.9375</v>
      </c>
      <c r="Q3552" t="str">
        <f t="shared" si="332"/>
        <v>theater</v>
      </c>
      <c r="R3552" t="str">
        <f t="shared" si="335"/>
        <v>plays</v>
      </c>
      <c r="S3552" s="10">
        <f t="shared" si="333"/>
        <v>42462.893495370372</v>
      </c>
      <c r="T3552" s="10">
        <f t="shared" si="334"/>
        <v>42492.893495370372</v>
      </c>
    </row>
    <row r="3553" spans="1:20" ht="43.75" x14ac:dyDescent="0.4">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9">
        <f t="shared" si="330"/>
        <v>1.0183333333333333</v>
      </c>
      <c r="P3553">
        <f t="shared" si="331"/>
        <v>61.1</v>
      </c>
      <c r="Q3553" t="str">
        <f t="shared" si="332"/>
        <v>theater</v>
      </c>
      <c r="R3553" t="str">
        <f t="shared" si="335"/>
        <v>plays</v>
      </c>
      <c r="S3553" s="10">
        <f t="shared" si="333"/>
        <v>41753.515856481477</v>
      </c>
      <c r="T3553" s="10">
        <f t="shared" si="334"/>
        <v>41781.921527777777</v>
      </c>
    </row>
    <row r="3554" spans="1:20" ht="43.75" x14ac:dyDescent="0.4">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9">
        <f t="shared" si="330"/>
        <v>1</v>
      </c>
      <c r="P3554">
        <f t="shared" si="331"/>
        <v>38.65</v>
      </c>
      <c r="Q3554" t="str">
        <f t="shared" si="332"/>
        <v>theater</v>
      </c>
      <c r="R3554" t="str">
        <f t="shared" si="335"/>
        <v>plays</v>
      </c>
      <c r="S3554" s="10">
        <f t="shared" si="333"/>
        <v>41788.587083333332</v>
      </c>
      <c r="T3554" s="10">
        <f t="shared" si="334"/>
        <v>41818.587083333332</v>
      </c>
    </row>
    <row r="3555" spans="1:20" ht="43.75" x14ac:dyDescent="0.4">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9">
        <f t="shared" si="330"/>
        <v>1.0627272727272727</v>
      </c>
      <c r="P3555">
        <f t="shared" si="331"/>
        <v>56.20192307692308</v>
      </c>
      <c r="Q3555" t="str">
        <f t="shared" si="332"/>
        <v>theater</v>
      </c>
      <c r="R3555" t="str">
        <f t="shared" si="335"/>
        <v>plays</v>
      </c>
      <c r="S3555" s="10">
        <f t="shared" si="333"/>
        <v>42196.028703703705</v>
      </c>
      <c r="T3555" s="10">
        <f t="shared" si="334"/>
        <v>42228</v>
      </c>
    </row>
    <row r="3556" spans="1:20" ht="43.75" x14ac:dyDescent="0.4">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9">
        <f t="shared" si="330"/>
        <v>1.1342219999999998</v>
      </c>
      <c r="P3556">
        <f t="shared" si="331"/>
        <v>107.00207547169811</v>
      </c>
      <c r="Q3556" t="str">
        <f t="shared" si="332"/>
        <v>theater</v>
      </c>
      <c r="R3556" t="str">
        <f t="shared" si="335"/>
        <v>plays</v>
      </c>
      <c r="S3556" s="10">
        <f t="shared" si="333"/>
        <v>42016.050451388888</v>
      </c>
      <c r="T3556" s="10">
        <f t="shared" si="334"/>
        <v>42046.708333333328</v>
      </c>
    </row>
    <row r="3557" spans="1:20" ht="43.75" x14ac:dyDescent="0.4">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9">
        <f t="shared" si="330"/>
        <v>1</v>
      </c>
      <c r="P3557">
        <f t="shared" si="331"/>
        <v>171.42857142857142</v>
      </c>
      <c r="Q3557" t="str">
        <f t="shared" si="332"/>
        <v>theater</v>
      </c>
      <c r="R3557" t="str">
        <f t="shared" si="335"/>
        <v>plays</v>
      </c>
      <c r="S3557" s="10">
        <f t="shared" si="333"/>
        <v>42661.442060185189</v>
      </c>
      <c r="T3557" s="10">
        <f t="shared" si="334"/>
        <v>42691.483726851846</v>
      </c>
    </row>
    <row r="3558" spans="1:20" ht="58.3" x14ac:dyDescent="0.4">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9">
        <f t="shared" si="330"/>
        <v>1.0045454545454546</v>
      </c>
      <c r="P3558">
        <f t="shared" si="331"/>
        <v>110.5</v>
      </c>
      <c r="Q3558" t="str">
        <f t="shared" si="332"/>
        <v>theater</v>
      </c>
      <c r="R3558" t="str">
        <f t="shared" si="335"/>
        <v>plays</v>
      </c>
      <c r="S3558" s="10">
        <f t="shared" si="333"/>
        <v>41808.649583333332</v>
      </c>
      <c r="T3558" s="10">
        <f t="shared" si="334"/>
        <v>41868.649583333332</v>
      </c>
    </row>
    <row r="3559" spans="1:20" ht="58.3" x14ac:dyDescent="0.4">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9">
        <f t="shared" si="330"/>
        <v>1.0003599999999999</v>
      </c>
      <c r="P3559">
        <f t="shared" si="331"/>
        <v>179.27598566308242</v>
      </c>
      <c r="Q3559" t="str">
        <f t="shared" si="332"/>
        <v>theater</v>
      </c>
      <c r="R3559" t="str">
        <f t="shared" si="335"/>
        <v>plays</v>
      </c>
      <c r="S3559" s="10">
        <f t="shared" si="333"/>
        <v>41730.276747685188</v>
      </c>
      <c r="T3559" s="10">
        <f t="shared" si="334"/>
        <v>41764.276747685188</v>
      </c>
    </row>
    <row r="3560" spans="1:20" ht="43.75" x14ac:dyDescent="0.4">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9">
        <f t="shared" si="330"/>
        <v>1.44</v>
      </c>
      <c r="P3560">
        <f t="shared" si="331"/>
        <v>22.90909090909091</v>
      </c>
      <c r="Q3560" t="str">
        <f t="shared" si="332"/>
        <v>theater</v>
      </c>
      <c r="R3560" t="str">
        <f t="shared" si="335"/>
        <v>plays</v>
      </c>
      <c r="S3560" s="10">
        <f t="shared" si="333"/>
        <v>42139.816840277781</v>
      </c>
      <c r="T3560" s="10">
        <f t="shared" si="334"/>
        <v>42181.875</v>
      </c>
    </row>
    <row r="3561" spans="1:20" ht="58.3" x14ac:dyDescent="0.4">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9">
        <f t="shared" si="330"/>
        <v>1.0349999999999999</v>
      </c>
      <c r="P3561">
        <f t="shared" si="331"/>
        <v>43.125</v>
      </c>
      <c r="Q3561" t="str">
        <f t="shared" si="332"/>
        <v>theater</v>
      </c>
      <c r="R3561" t="str">
        <f t="shared" si="335"/>
        <v>plays</v>
      </c>
      <c r="S3561" s="10">
        <f t="shared" si="333"/>
        <v>42194.096157407403</v>
      </c>
      <c r="T3561" s="10">
        <f t="shared" si="334"/>
        <v>42216.373611111107</v>
      </c>
    </row>
    <row r="3562" spans="1:20" ht="43.75" x14ac:dyDescent="0.4">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9">
        <f t="shared" si="330"/>
        <v>1.0843750000000001</v>
      </c>
      <c r="P3562">
        <f t="shared" si="331"/>
        <v>46.891891891891895</v>
      </c>
      <c r="Q3562" t="str">
        <f t="shared" si="332"/>
        <v>theater</v>
      </c>
      <c r="R3562" t="str">
        <f t="shared" si="335"/>
        <v>plays</v>
      </c>
      <c r="S3562" s="10">
        <f t="shared" si="333"/>
        <v>42115.889652777783</v>
      </c>
      <c r="T3562" s="10">
        <f t="shared" si="334"/>
        <v>42151.114583333328</v>
      </c>
    </row>
    <row r="3563" spans="1:20" ht="116.6" x14ac:dyDescent="0.4">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9">
        <f t="shared" si="330"/>
        <v>1.024</v>
      </c>
      <c r="P3563">
        <f t="shared" si="331"/>
        <v>47.407407407407405</v>
      </c>
      <c r="Q3563" t="str">
        <f t="shared" si="332"/>
        <v>theater</v>
      </c>
      <c r="R3563" t="str">
        <f t="shared" si="335"/>
        <v>plays</v>
      </c>
      <c r="S3563" s="10">
        <f t="shared" si="333"/>
        <v>42203.680300925931</v>
      </c>
      <c r="T3563" s="10">
        <f t="shared" si="334"/>
        <v>42221.774999999994</v>
      </c>
    </row>
    <row r="3564" spans="1:20" ht="43.75" x14ac:dyDescent="0.4">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9">
        <f t="shared" si="330"/>
        <v>1.4888888888888889</v>
      </c>
      <c r="P3564">
        <f t="shared" si="331"/>
        <v>15.129032258064516</v>
      </c>
      <c r="Q3564" t="str">
        <f t="shared" si="332"/>
        <v>theater</v>
      </c>
      <c r="R3564" t="str">
        <f t="shared" si="335"/>
        <v>plays</v>
      </c>
      <c r="S3564" s="10">
        <f t="shared" si="333"/>
        <v>42433.761886574073</v>
      </c>
      <c r="T3564" s="10">
        <f t="shared" si="334"/>
        <v>42442.916666666672</v>
      </c>
    </row>
    <row r="3565" spans="1:20" ht="43.75" x14ac:dyDescent="0.4">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9">
        <f t="shared" si="330"/>
        <v>1.0549000000000002</v>
      </c>
      <c r="P3565">
        <f t="shared" si="331"/>
        <v>21.098000000000003</v>
      </c>
      <c r="Q3565" t="str">
        <f t="shared" si="332"/>
        <v>theater</v>
      </c>
      <c r="R3565" t="str">
        <f t="shared" si="335"/>
        <v>plays</v>
      </c>
      <c r="S3565" s="10">
        <f t="shared" si="333"/>
        <v>42555.671944444446</v>
      </c>
      <c r="T3565" s="10">
        <f t="shared" si="334"/>
        <v>42583.791666666672</v>
      </c>
    </row>
    <row r="3566" spans="1:20" ht="29.15" x14ac:dyDescent="0.4">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9">
        <f t="shared" si="330"/>
        <v>1.0049999999999999</v>
      </c>
      <c r="P3566">
        <f t="shared" si="331"/>
        <v>59.117647058823529</v>
      </c>
      <c r="Q3566" t="str">
        <f t="shared" si="332"/>
        <v>theater</v>
      </c>
      <c r="R3566" t="str">
        <f t="shared" si="335"/>
        <v>plays</v>
      </c>
      <c r="S3566" s="10">
        <f t="shared" si="333"/>
        <v>42236.623252314821</v>
      </c>
      <c r="T3566" s="10">
        <f t="shared" si="334"/>
        <v>42282.666666666672</v>
      </c>
    </row>
    <row r="3567" spans="1:20" ht="43.75" x14ac:dyDescent="0.4">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9">
        <f t="shared" si="330"/>
        <v>1.3055555555555556</v>
      </c>
      <c r="P3567">
        <f t="shared" si="331"/>
        <v>97.916666666666671</v>
      </c>
      <c r="Q3567" t="str">
        <f t="shared" si="332"/>
        <v>theater</v>
      </c>
      <c r="R3567" t="str">
        <f t="shared" si="335"/>
        <v>plays</v>
      </c>
      <c r="S3567" s="10">
        <f t="shared" si="333"/>
        <v>41974.743148148147</v>
      </c>
      <c r="T3567" s="10">
        <f t="shared" si="334"/>
        <v>42004.743148148147</v>
      </c>
    </row>
    <row r="3568" spans="1:20" ht="43.75" x14ac:dyDescent="0.4">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9">
        <f t="shared" si="330"/>
        <v>1.0475000000000001</v>
      </c>
      <c r="P3568">
        <f t="shared" si="331"/>
        <v>55.131578947368418</v>
      </c>
      <c r="Q3568" t="str">
        <f t="shared" si="332"/>
        <v>theater</v>
      </c>
      <c r="R3568" t="str">
        <f t="shared" si="335"/>
        <v>plays</v>
      </c>
      <c r="S3568" s="10">
        <f t="shared" si="333"/>
        <v>41997.507905092592</v>
      </c>
      <c r="T3568" s="10">
        <f t="shared" si="334"/>
        <v>42027.507905092592</v>
      </c>
    </row>
    <row r="3569" spans="1:20" ht="43.75" x14ac:dyDescent="0.4">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9">
        <f t="shared" si="330"/>
        <v>1.0880000000000001</v>
      </c>
      <c r="P3569">
        <f t="shared" si="331"/>
        <v>26.536585365853657</v>
      </c>
      <c r="Q3569" t="str">
        <f t="shared" si="332"/>
        <v>theater</v>
      </c>
      <c r="R3569" t="str">
        <f t="shared" si="335"/>
        <v>plays</v>
      </c>
      <c r="S3569" s="10">
        <f t="shared" si="333"/>
        <v>42135.810694444444</v>
      </c>
      <c r="T3569" s="10">
        <f t="shared" si="334"/>
        <v>42165.810694444444</v>
      </c>
    </row>
    <row r="3570" spans="1:20" ht="43.75" x14ac:dyDescent="0.4">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9">
        <f t="shared" si="330"/>
        <v>1.1100000000000001</v>
      </c>
      <c r="P3570">
        <f t="shared" si="331"/>
        <v>58.421052631578945</v>
      </c>
      <c r="Q3570" t="str">
        <f t="shared" si="332"/>
        <v>theater</v>
      </c>
      <c r="R3570" t="str">
        <f t="shared" si="335"/>
        <v>plays</v>
      </c>
      <c r="S3570" s="10">
        <f t="shared" si="333"/>
        <v>41869.740671296298</v>
      </c>
      <c r="T3570" s="10">
        <f t="shared" si="334"/>
        <v>41899.740671296298</v>
      </c>
    </row>
    <row r="3571" spans="1:20" ht="43.75" x14ac:dyDescent="0.4">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9">
        <f t="shared" si="330"/>
        <v>1.0047999999999999</v>
      </c>
      <c r="P3571">
        <f t="shared" si="331"/>
        <v>122.53658536585365</v>
      </c>
      <c r="Q3571" t="str">
        <f t="shared" si="332"/>
        <v>theater</v>
      </c>
      <c r="R3571" t="str">
        <f t="shared" si="335"/>
        <v>plays</v>
      </c>
      <c r="S3571" s="10">
        <f t="shared" si="333"/>
        <v>41982.688611111109</v>
      </c>
      <c r="T3571" s="10">
        <f t="shared" si="334"/>
        <v>42012.688611111109</v>
      </c>
    </row>
    <row r="3572" spans="1:20" ht="43.75" x14ac:dyDescent="0.4">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9">
        <f t="shared" si="330"/>
        <v>1.1435</v>
      </c>
      <c r="P3572">
        <f t="shared" si="331"/>
        <v>87.961538461538467</v>
      </c>
      <c r="Q3572" t="str">
        <f t="shared" si="332"/>
        <v>theater</v>
      </c>
      <c r="R3572" t="str">
        <f t="shared" si="335"/>
        <v>plays</v>
      </c>
      <c r="S3572" s="10">
        <f t="shared" si="333"/>
        <v>41976.331979166673</v>
      </c>
      <c r="T3572" s="10">
        <f t="shared" si="334"/>
        <v>42004.291666666672</v>
      </c>
    </row>
    <row r="3573" spans="1:20" ht="43.75" x14ac:dyDescent="0.4">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9">
        <f t="shared" si="330"/>
        <v>1.2206666666666666</v>
      </c>
      <c r="P3573">
        <f t="shared" si="331"/>
        <v>73.239999999999995</v>
      </c>
      <c r="Q3573" t="str">
        <f t="shared" si="332"/>
        <v>theater</v>
      </c>
      <c r="R3573" t="str">
        <f t="shared" si="335"/>
        <v>plays</v>
      </c>
      <c r="S3573" s="10">
        <f t="shared" si="333"/>
        <v>41912.858946759261</v>
      </c>
      <c r="T3573" s="10">
        <f t="shared" si="334"/>
        <v>41942.858946759261</v>
      </c>
    </row>
    <row r="3574" spans="1:20" ht="29.15" x14ac:dyDescent="0.4">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9">
        <f t="shared" si="330"/>
        <v>1</v>
      </c>
      <c r="P3574">
        <f t="shared" si="331"/>
        <v>55.555555555555557</v>
      </c>
      <c r="Q3574" t="str">
        <f t="shared" si="332"/>
        <v>theater</v>
      </c>
      <c r="R3574" t="str">
        <f t="shared" si="335"/>
        <v>plays</v>
      </c>
      <c r="S3574" s="10">
        <f t="shared" si="333"/>
        <v>42146.570393518516</v>
      </c>
      <c r="T3574" s="10">
        <f t="shared" si="334"/>
        <v>42176.570393518516</v>
      </c>
    </row>
    <row r="3575" spans="1:20" ht="43.75" x14ac:dyDescent="0.4">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9">
        <f t="shared" si="330"/>
        <v>1.028</v>
      </c>
      <c r="P3575">
        <f t="shared" si="331"/>
        <v>39.53846153846154</v>
      </c>
      <c r="Q3575" t="str">
        <f t="shared" si="332"/>
        <v>theater</v>
      </c>
      <c r="R3575" t="str">
        <f t="shared" si="335"/>
        <v>plays</v>
      </c>
      <c r="S3575" s="10">
        <f t="shared" si="333"/>
        <v>41921.375532407408</v>
      </c>
      <c r="T3575" s="10">
        <f t="shared" si="334"/>
        <v>41951.417199074072</v>
      </c>
    </row>
    <row r="3576" spans="1:20" ht="43.75" x14ac:dyDescent="0.4">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9">
        <f t="shared" si="330"/>
        <v>1.0612068965517241</v>
      </c>
      <c r="P3576">
        <f t="shared" si="331"/>
        <v>136.77777777777777</v>
      </c>
      <c r="Q3576" t="str">
        <f t="shared" si="332"/>
        <v>theater</v>
      </c>
      <c r="R3576" t="str">
        <f t="shared" si="335"/>
        <v>plays</v>
      </c>
      <c r="S3576" s="10">
        <f t="shared" si="333"/>
        <v>41926.942685185182</v>
      </c>
      <c r="T3576" s="10">
        <f t="shared" si="334"/>
        <v>41956.984351851846</v>
      </c>
    </row>
    <row r="3577" spans="1:20" ht="43.75" x14ac:dyDescent="0.4">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9">
        <f t="shared" si="330"/>
        <v>1.0133000000000001</v>
      </c>
      <c r="P3577">
        <f t="shared" si="331"/>
        <v>99.343137254901961</v>
      </c>
      <c r="Q3577" t="str">
        <f t="shared" si="332"/>
        <v>theater</v>
      </c>
      <c r="R3577" t="str">
        <f t="shared" si="335"/>
        <v>plays</v>
      </c>
      <c r="S3577" s="10">
        <f t="shared" si="333"/>
        <v>42561.783877314811</v>
      </c>
      <c r="T3577" s="10">
        <f t="shared" si="334"/>
        <v>42593.165972222225</v>
      </c>
    </row>
    <row r="3578" spans="1:20" ht="43.75" x14ac:dyDescent="0.4">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9">
        <f t="shared" si="330"/>
        <v>1</v>
      </c>
      <c r="P3578">
        <f t="shared" si="331"/>
        <v>20</v>
      </c>
      <c r="Q3578" t="str">
        <f t="shared" si="332"/>
        <v>theater</v>
      </c>
      <c r="R3578" t="str">
        <f t="shared" si="335"/>
        <v>plays</v>
      </c>
      <c r="S3578" s="10">
        <f t="shared" si="333"/>
        <v>42649.54923611111</v>
      </c>
      <c r="T3578" s="10">
        <f t="shared" si="334"/>
        <v>42709.590902777782</v>
      </c>
    </row>
    <row r="3579" spans="1:20" ht="43.75" x14ac:dyDescent="0.4">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9">
        <f t="shared" si="330"/>
        <v>1.3</v>
      </c>
      <c r="P3579">
        <f t="shared" si="331"/>
        <v>28.888888888888889</v>
      </c>
      <c r="Q3579" t="str">
        <f t="shared" si="332"/>
        <v>theater</v>
      </c>
      <c r="R3579" t="str">
        <f t="shared" si="335"/>
        <v>plays</v>
      </c>
      <c r="S3579" s="10">
        <f t="shared" si="333"/>
        <v>42093.786840277782</v>
      </c>
      <c r="T3579" s="10">
        <f t="shared" si="334"/>
        <v>42120.26944444445</v>
      </c>
    </row>
    <row r="3580" spans="1:20" ht="43.75" x14ac:dyDescent="0.4">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9">
        <f t="shared" si="330"/>
        <v>1.0001333333333333</v>
      </c>
      <c r="P3580">
        <f t="shared" si="331"/>
        <v>40.545945945945945</v>
      </c>
      <c r="Q3580" t="str">
        <f t="shared" si="332"/>
        <v>theater</v>
      </c>
      <c r="R3580" t="str">
        <f t="shared" si="335"/>
        <v>plays</v>
      </c>
      <c r="S3580" s="10">
        <f t="shared" si="333"/>
        <v>42460.733530092592</v>
      </c>
      <c r="T3580" s="10">
        <f t="shared" si="334"/>
        <v>42490.733530092592</v>
      </c>
    </row>
    <row r="3581" spans="1:20" ht="43.75" x14ac:dyDescent="0.4">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9">
        <f t="shared" si="330"/>
        <v>1</v>
      </c>
      <c r="P3581">
        <f t="shared" si="331"/>
        <v>35.714285714285715</v>
      </c>
      <c r="Q3581" t="str">
        <f t="shared" si="332"/>
        <v>theater</v>
      </c>
      <c r="R3581" t="str">
        <f t="shared" si="335"/>
        <v>plays</v>
      </c>
      <c r="S3581" s="10">
        <f t="shared" si="333"/>
        <v>42430.762222222227</v>
      </c>
      <c r="T3581" s="10">
        <f t="shared" si="334"/>
        <v>42460.720555555556</v>
      </c>
    </row>
    <row r="3582" spans="1:20" ht="43.75" x14ac:dyDescent="0.4">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9">
        <f t="shared" si="330"/>
        <v>1.1388888888888888</v>
      </c>
      <c r="P3582">
        <f t="shared" si="331"/>
        <v>37.962962962962962</v>
      </c>
      <c r="Q3582" t="str">
        <f t="shared" si="332"/>
        <v>theater</v>
      </c>
      <c r="R3582" t="str">
        <f t="shared" si="335"/>
        <v>plays</v>
      </c>
      <c r="S3582" s="10">
        <f t="shared" si="333"/>
        <v>42026.176180555558</v>
      </c>
      <c r="T3582" s="10">
        <f t="shared" si="334"/>
        <v>42064.207638888889</v>
      </c>
    </row>
    <row r="3583" spans="1:20" ht="43.75" x14ac:dyDescent="0.4">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9">
        <f t="shared" si="330"/>
        <v>1</v>
      </c>
      <c r="P3583">
        <f t="shared" si="331"/>
        <v>33.333333333333336</v>
      </c>
      <c r="Q3583" t="str">
        <f t="shared" si="332"/>
        <v>theater</v>
      </c>
      <c r="R3583" t="str">
        <f t="shared" si="335"/>
        <v>plays</v>
      </c>
      <c r="S3583" s="10">
        <f t="shared" si="333"/>
        <v>41836.471180555556</v>
      </c>
      <c r="T3583" s="10">
        <f t="shared" si="334"/>
        <v>41850.471180555556</v>
      </c>
    </row>
    <row r="3584" spans="1:20" ht="43.75" x14ac:dyDescent="0.4">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9">
        <f t="shared" si="330"/>
        <v>2.87</v>
      </c>
      <c r="P3584">
        <f t="shared" si="331"/>
        <v>58.571428571428569</v>
      </c>
      <c r="Q3584" t="str">
        <f t="shared" si="332"/>
        <v>theater</v>
      </c>
      <c r="R3584" t="str">
        <f t="shared" si="335"/>
        <v>plays</v>
      </c>
      <c r="S3584" s="10">
        <f t="shared" si="333"/>
        <v>42451.095856481479</v>
      </c>
      <c r="T3584" s="10">
        <f t="shared" si="334"/>
        <v>42465.095856481479</v>
      </c>
    </row>
    <row r="3585" spans="1:20" ht="43.75" x14ac:dyDescent="0.4">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9">
        <f t="shared" si="330"/>
        <v>1.085</v>
      </c>
      <c r="P3585">
        <f t="shared" si="331"/>
        <v>135.625</v>
      </c>
      <c r="Q3585" t="str">
        <f t="shared" si="332"/>
        <v>theater</v>
      </c>
      <c r="R3585" t="str">
        <f t="shared" si="335"/>
        <v>plays</v>
      </c>
      <c r="S3585" s="10">
        <f t="shared" si="333"/>
        <v>42418.425983796296</v>
      </c>
      <c r="T3585" s="10">
        <f t="shared" si="334"/>
        <v>42478.384317129632</v>
      </c>
    </row>
    <row r="3586" spans="1:20" ht="87.45" x14ac:dyDescent="0.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9">
        <f t="shared" ref="O3586:O3649" si="336">E3586/D3586</f>
        <v>1.155</v>
      </c>
      <c r="P3586">
        <f t="shared" ref="P3586:P3649" si="337">IFERROR(E3586/L3586,0)</f>
        <v>30.9375</v>
      </c>
      <c r="Q3586" t="str">
        <f t="shared" ref="Q3586:Q3649" si="338">LEFT(N3586, FIND("/",N3586) - 1)</f>
        <v>theater</v>
      </c>
      <c r="R3586" t="str">
        <f t="shared" si="335"/>
        <v>plays</v>
      </c>
      <c r="S3586" s="10">
        <f t="shared" ref="S3586:S3649" si="339">(((J3586/60)/60)/24) + DATE(1970,1,1)</f>
        <v>42168.316481481481</v>
      </c>
      <c r="T3586" s="10">
        <f t="shared" ref="T3586:T3649" si="340">(((I3586/60)/60)/24) + DATE(1970,1,1)</f>
        <v>42198.316481481481</v>
      </c>
    </row>
    <row r="3587" spans="1:20" ht="43.75" x14ac:dyDescent="0.4">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9">
        <f t="shared" si="336"/>
        <v>1.1911764705882353</v>
      </c>
      <c r="P3587">
        <f t="shared" si="337"/>
        <v>176.08695652173913</v>
      </c>
      <c r="Q3587" t="str">
        <f t="shared" si="338"/>
        <v>theater</v>
      </c>
      <c r="R3587" t="str">
        <f t="shared" ref="R3587:R3650" si="341">RIGHT(N3587, LEN(N3587) - FIND("/",N3587))</f>
        <v>plays</v>
      </c>
      <c r="S3587" s="10">
        <f t="shared" si="339"/>
        <v>41964.716319444444</v>
      </c>
      <c r="T3587" s="10">
        <f t="shared" si="340"/>
        <v>41994.716319444444</v>
      </c>
    </row>
    <row r="3588" spans="1:20" x14ac:dyDescent="0.4">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9">
        <f t="shared" si="336"/>
        <v>1.0942666666666667</v>
      </c>
      <c r="P3588">
        <f t="shared" si="337"/>
        <v>151.9814814814815</v>
      </c>
      <c r="Q3588" t="str">
        <f t="shared" si="338"/>
        <v>theater</v>
      </c>
      <c r="R3588" t="str">
        <f t="shared" si="341"/>
        <v>plays</v>
      </c>
      <c r="S3588" s="10">
        <f t="shared" si="339"/>
        <v>42576.697569444441</v>
      </c>
      <c r="T3588" s="10">
        <f t="shared" si="340"/>
        <v>42636.697569444441</v>
      </c>
    </row>
    <row r="3589" spans="1:20" ht="43.75" x14ac:dyDescent="0.4">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9">
        <f t="shared" si="336"/>
        <v>1.266</v>
      </c>
      <c r="P3589">
        <f t="shared" si="337"/>
        <v>22.607142857142858</v>
      </c>
      <c r="Q3589" t="str">
        <f t="shared" si="338"/>
        <v>theater</v>
      </c>
      <c r="R3589" t="str">
        <f t="shared" si="341"/>
        <v>plays</v>
      </c>
      <c r="S3589" s="10">
        <f t="shared" si="339"/>
        <v>42503.539976851855</v>
      </c>
      <c r="T3589" s="10">
        <f t="shared" si="340"/>
        <v>42548.791666666672</v>
      </c>
    </row>
    <row r="3590" spans="1:20" ht="43.75" x14ac:dyDescent="0.4">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9">
        <f t="shared" si="336"/>
        <v>1.0049999999999999</v>
      </c>
      <c r="P3590">
        <f t="shared" si="337"/>
        <v>18.272727272727273</v>
      </c>
      <c r="Q3590" t="str">
        <f t="shared" si="338"/>
        <v>theater</v>
      </c>
      <c r="R3590" t="str">
        <f t="shared" si="341"/>
        <v>plays</v>
      </c>
      <c r="S3590" s="10">
        <f t="shared" si="339"/>
        <v>42101.828819444447</v>
      </c>
      <c r="T3590" s="10">
        <f t="shared" si="340"/>
        <v>42123.958333333328</v>
      </c>
    </row>
    <row r="3591" spans="1:20" ht="43.75" x14ac:dyDescent="0.4">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9">
        <f t="shared" si="336"/>
        <v>1.2749999999999999</v>
      </c>
      <c r="P3591">
        <f t="shared" si="337"/>
        <v>82.258064516129039</v>
      </c>
      <c r="Q3591" t="str">
        <f t="shared" si="338"/>
        <v>theater</v>
      </c>
      <c r="R3591" t="str">
        <f t="shared" si="341"/>
        <v>plays</v>
      </c>
      <c r="S3591" s="10">
        <f t="shared" si="339"/>
        <v>42125.647534722222</v>
      </c>
      <c r="T3591" s="10">
        <f t="shared" si="340"/>
        <v>42150.647534722222</v>
      </c>
    </row>
    <row r="3592" spans="1:20" ht="58.3" x14ac:dyDescent="0.4">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9">
        <f t="shared" si="336"/>
        <v>1.0005999999999999</v>
      </c>
      <c r="P3592">
        <f t="shared" si="337"/>
        <v>68.534246575342465</v>
      </c>
      <c r="Q3592" t="str">
        <f t="shared" si="338"/>
        <v>theater</v>
      </c>
      <c r="R3592" t="str">
        <f t="shared" si="341"/>
        <v>plays</v>
      </c>
      <c r="S3592" s="10">
        <f t="shared" si="339"/>
        <v>41902.333726851852</v>
      </c>
      <c r="T3592" s="10">
        <f t="shared" si="340"/>
        <v>41932.333726851852</v>
      </c>
    </row>
    <row r="3593" spans="1:20" ht="43.75" x14ac:dyDescent="0.4">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9">
        <f t="shared" si="336"/>
        <v>1.75</v>
      </c>
      <c r="P3593">
        <f t="shared" si="337"/>
        <v>68.055555555555557</v>
      </c>
      <c r="Q3593" t="str">
        <f t="shared" si="338"/>
        <v>theater</v>
      </c>
      <c r="R3593" t="str">
        <f t="shared" si="341"/>
        <v>plays</v>
      </c>
      <c r="S3593" s="10">
        <f t="shared" si="339"/>
        <v>42003.948425925926</v>
      </c>
      <c r="T3593" s="10">
        <f t="shared" si="340"/>
        <v>42028.207638888889</v>
      </c>
    </row>
    <row r="3594" spans="1:20" ht="43.75" x14ac:dyDescent="0.4">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9">
        <f t="shared" si="336"/>
        <v>1.2725</v>
      </c>
      <c r="P3594">
        <f t="shared" si="337"/>
        <v>72.714285714285708</v>
      </c>
      <c r="Q3594" t="str">
        <f t="shared" si="338"/>
        <v>theater</v>
      </c>
      <c r="R3594" t="str">
        <f t="shared" si="341"/>
        <v>plays</v>
      </c>
      <c r="S3594" s="10">
        <f t="shared" si="339"/>
        <v>41988.829942129625</v>
      </c>
      <c r="T3594" s="10">
        <f t="shared" si="340"/>
        <v>42046.207638888889</v>
      </c>
    </row>
    <row r="3595" spans="1:20" ht="43.75" x14ac:dyDescent="0.4">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9">
        <f t="shared" si="336"/>
        <v>1.1063333333333334</v>
      </c>
      <c r="P3595">
        <f t="shared" si="337"/>
        <v>77.186046511627907</v>
      </c>
      <c r="Q3595" t="str">
        <f t="shared" si="338"/>
        <v>theater</v>
      </c>
      <c r="R3595" t="str">
        <f t="shared" si="341"/>
        <v>plays</v>
      </c>
      <c r="S3595" s="10">
        <f t="shared" si="339"/>
        <v>41974.898599537039</v>
      </c>
      <c r="T3595" s="10">
        <f t="shared" si="340"/>
        <v>42009.851388888885</v>
      </c>
    </row>
    <row r="3596" spans="1:20" ht="58.3" x14ac:dyDescent="0.4">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9">
        <f t="shared" si="336"/>
        <v>1.2593749999999999</v>
      </c>
      <c r="P3596">
        <f t="shared" si="337"/>
        <v>55.972222222222221</v>
      </c>
      <c r="Q3596" t="str">
        <f t="shared" si="338"/>
        <v>theater</v>
      </c>
      <c r="R3596" t="str">
        <f t="shared" si="341"/>
        <v>plays</v>
      </c>
      <c r="S3596" s="10">
        <f t="shared" si="339"/>
        <v>42592.066921296297</v>
      </c>
      <c r="T3596" s="10">
        <f t="shared" si="340"/>
        <v>42617.066921296297</v>
      </c>
    </row>
    <row r="3597" spans="1:20" ht="29.15" x14ac:dyDescent="0.4">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9">
        <f t="shared" si="336"/>
        <v>1.1850000000000001</v>
      </c>
      <c r="P3597">
        <f t="shared" si="337"/>
        <v>49.693548387096776</v>
      </c>
      <c r="Q3597" t="str">
        <f t="shared" si="338"/>
        <v>theater</v>
      </c>
      <c r="R3597" t="str">
        <f t="shared" si="341"/>
        <v>plays</v>
      </c>
      <c r="S3597" s="10">
        <f t="shared" si="339"/>
        <v>42050.008368055554</v>
      </c>
      <c r="T3597" s="10">
        <f t="shared" si="340"/>
        <v>42076.290972222225</v>
      </c>
    </row>
    <row r="3598" spans="1:20" ht="43.75" x14ac:dyDescent="0.4">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9">
        <f t="shared" si="336"/>
        <v>1.0772727272727274</v>
      </c>
      <c r="P3598">
        <f t="shared" si="337"/>
        <v>79</v>
      </c>
      <c r="Q3598" t="str">
        <f t="shared" si="338"/>
        <v>theater</v>
      </c>
      <c r="R3598" t="str">
        <f t="shared" si="341"/>
        <v>plays</v>
      </c>
      <c r="S3598" s="10">
        <f t="shared" si="339"/>
        <v>41856.715069444443</v>
      </c>
      <c r="T3598" s="10">
        <f t="shared" si="340"/>
        <v>41877.715069444443</v>
      </c>
    </row>
    <row r="3599" spans="1:20" ht="29.15" x14ac:dyDescent="0.4">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9">
        <f t="shared" si="336"/>
        <v>1.026</v>
      </c>
      <c r="P3599">
        <f t="shared" si="337"/>
        <v>77.727272727272734</v>
      </c>
      <c r="Q3599" t="str">
        <f t="shared" si="338"/>
        <v>theater</v>
      </c>
      <c r="R3599" t="str">
        <f t="shared" si="341"/>
        <v>plays</v>
      </c>
      <c r="S3599" s="10">
        <f t="shared" si="339"/>
        <v>42417.585532407407</v>
      </c>
      <c r="T3599" s="10">
        <f t="shared" si="340"/>
        <v>42432.249305555553</v>
      </c>
    </row>
    <row r="3600" spans="1:20" ht="43.75" x14ac:dyDescent="0.4">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9">
        <f t="shared" si="336"/>
        <v>1.101</v>
      </c>
      <c r="P3600">
        <f t="shared" si="337"/>
        <v>40.777777777777779</v>
      </c>
      <c r="Q3600" t="str">
        <f t="shared" si="338"/>
        <v>theater</v>
      </c>
      <c r="R3600" t="str">
        <f t="shared" si="341"/>
        <v>plays</v>
      </c>
      <c r="S3600" s="10">
        <f t="shared" si="339"/>
        <v>41866.79886574074</v>
      </c>
      <c r="T3600" s="10">
        <f t="shared" si="340"/>
        <v>41885.207638888889</v>
      </c>
    </row>
    <row r="3601" spans="1:20" ht="43.75" x14ac:dyDescent="0.4">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9">
        <f t="shared" si="336"/>
        <v>2.02</v>
      </c>
      <c r="P3601">
        <f t="shared" si="337"/>
        <v>59.411764705882355</v>
      </c>
      <c r="Q3601" t="str">
        <f t="shared" si="338"/>
        <v>theater</v>
      </c>
      <c r="R3601" t="str">
        <f t="shared" si="341"/>
        <v>plays</v>
      </c>
      <c r="S3601" s="10">
        <f t="shared" si="339"/>
        <v>42220.79487268519</v>
      </c>
      <c r="T3601" s="10">
        <f t="shared" si="340"/>
        <v>42246</v>
      </c>
    </row>
    <row r="3602" spans="1:20" ht="29.15" x14ac:dyDescent="0.4">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9">
        <f t="shared" si="336"/>
        <v>1.3</v>
      </c>
      <c r="P3602">
        <f t="shared" si="337"/>
        <v>3.25</v>
      </c>
      <c r="Q3602" t="str">
        <f t="shared" si="338"/>
        <v>theater</v>
      </c>
      <c r="R3602" t="str">
        <f t="shared" si="341"/>
        <v>plays</v>
      </c>
      <c r="S3602" s="10">
        <f t="shared" si="339"/>
        <v>42628.849120370374</v>
      </c>
      <c r="T3602" s="10">
        <f t="shared" si="340"/>
        <v>42656.849120370374</v>
      </c>
    </row>
    <row r="3603" spans="1:20" ht="43.75" x14ac:dyDescent="0.4">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9">
        <f t="shared" si="336"/>
        <v>1.0435000000000001</v>
      </c>
      <c r="P3603">
        <f t="shared" si="337"/>
        <v>39.377358490566039</v>
      </c>
      <c r="Q3603" t="str">
        <f t="shared" si="338"/>
        <v>theater</v>
      </c>
      <c r="R3603" t="str">
        <f t="shared" si="341"/>
        <v>plays</v>
      </c>
      <c r="S3603" s="10">
        <f t="shared" si="339"/>
        <v>41990.99863425926</v>
      </c>
      <c r="T3603" s="10">
        <f t="shared" si="340"/>
        <v>42020.99863425926</v>
      </c>
    </row>
    <row r="3604" spans="1:20" ht="58.3" x14ac:dyDescent="0.4">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9">
        <f t="shared" si="336"/>
        <v>1.0004999999999999</v>
      </c>
      <c r="P3604">
        <f t="shared" si="337"/>
        <v>81.673469387755105</v>
      </c>
      <c r="Q3604" t="str">
        <f t="shared" si="338"/>
        <v>theater</v>
      </c>
      <c r="R3604" t="str">
        <f t="shared" si="341"/>
        <v>plays</v>
      </c>
      <c r="S3604" s="10">
        <f t="shared" si="339"/>
        <v>42447.894432870366</v>
      </c>
      <c r="T3604" s="10">
        <f t="shared" si="340"/>
        <v>42507.894432870366</v>
      </c>
    </row>
    <row r="3605" spans="1:20" ht="43.75" x14ac:dyDescent="0.4">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9">
        <f t="shared" si="336"/>
        <v>1.7066666666666668</v>
      </c>
      <c r="P3605">
        <f t="shared" si="337"/>
        <v>44.912280701754383</v>
      </c>
      <c r="Q3605" t="str">
        <f t="shared" si="338"/>
        <v>theater</v>
      </c>
      <c r="R3605" t="str">
        <f t="shared" si="341"/>
        <v>plays</v>
      </c>
      <c r="S3605" s="10">
        <f t="shared" si="339"/>
        <v>42283.864351851851</v>
      </c>
      <c r="T3605" s="10">
        <f t="shared" si="340"/>
        <v>42313.906018518523</v>
      </c>
    </row>
    <row r="3606" spans="1:20" ht="43.75" x14ac:dyDescent="0.4">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9">
        <f t="shared" si="336"/>
        <v>1.1283333333333334</v>
      </c>
      <c r="P3606">
        <f t="shared" si="337"/>
        <v>49.05797101449275</v>
      </c>
      <c r="Q3606" t="str">
        <f t="shared" si="338"/>
        <v>theater</v>
      </c>
      <c r="R3606" t="str">
        <f t="shared" si="341"/>
        <v>plays</v>
      </c>
      <c r="S3606" s="10">
        <f t="shared" si="339"/>
        <v>42483.015694444446</v>
      </c>
      <c r="T3606" s="10">
        <f t="shared" si="340"/>
        <v>42489.290972222225</v>
      </c>
    </row>
    <row r="3607" spans="1:20" ht="58.3" x14ac:dyDescent="0.4">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9">
        <f t="shared" si="336"/>
        <v>1.84</v>
      </c>
      <c r="P3607">
        <f t="shared" si="337"/>
        <v>30.666666666666668</v>
      </c>
      <c r="Q3607" t="str">
        <f t="shared" si="338"/>
        <v>theater</v>
      </c>
      <c r="R3607" t="str">
        <f t="shared" si="341"/>
        <v>plays</v>
      </c>
      <c r="S3607" s="10">
        <f t="shared" si="339"/>
        <v>42383.793124999997</v>
      </c>
      <c r="T3607" s="10">
        <f t="shared" si="340"/>
        <v>42413.793124999997</v>
      </c>
    </row>
    <row r="3608" spans="1:20" ht="43.75" x14ac:dyDescent="0.4">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9">
        <f t="shared" si="336"/>
        <v>1.3026666666666666</v>
      </c>
      <c r="P3608">
        <f t="shared" si="337"/>
        <v>61.0625</v>
      </c>
      <c r="Q3608" t="str">
        <f t="shared" si="338"/>
        <v>theater</v>
      </c>
      <c r="R3608" t="str">
        <f t="shared" si="341"/>
        <v>plays</v>
      </c>
      <c r="S3608" s="10">
        <f t="shared" si="339"/>
        <v>42566.604826388888</v>
      </c>
      <c r="T3608" s="10">
        <f t="shared" si="340"/>
        <v>42596.604826388888</v>
      </c>
    </row>
    <row r="3609" spans="1:20" ht="29.15" x14ac:dyDescent="0.4">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9">
        <f t="shared" si="336"/>
        <v>1.0545454545454545</v>
      </c>
      <c r="P3609">
        <f t="shared" si="337"/>
        <v>29</v>
      </c>
      <c r="Q3609" t="str">
        <f t="shared" si="338"/>
        <v>theater</v>
      </c>
      <c r="R3609" t="str">
        <f t="shared" si="341"/>
        <v>plays</v>
      </c>
      <c r="S3609" s="10">
        <f t="shared" si="339"/>
        <v>42338.963912037041</v>
      </c>
      <c r="T3609" s="10">
        <f t="shared" si="340"/>
        <v>42353</v>
      </c>
    </row>
    <row r="3610" spans="1:20" ht="43.75" x14ac:dyDescent="0.4">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9">
        <f t="shared" si="336"/>
        <v>1</v>
      </c>
      <c r="P3610">
        <f t="shared" si="337"/>
        <v>29.62962962962963</v>
      </c>
      <c r="Q3610" t="str">
        <f t="shared" si="338"/>
        <v>theater</v>
      </c>
      <c r="R3610" t="str">
        <f t="shared" si="341"/>
        <v>plays</v>
      </c>
      <c r="S3610" s="10">
        <f t="shared" si="339"/>
        <v>42506.709375000006</v>
      </c>
      <c r="T3610" s="10">
        <f t="shared" si="340"/>
        <v>42538.583333333328</v>
      </c>
    </row>
    <row r="3611" spans="1:20" ht="43.75" x14ac:dyDescent="0.4">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9">
        <f t="shared" si="336"/>
        <v>1.5331632653061225</v>
      </c>
      <c r="P3611">
        <f t="shared" si="337"/>
        <v>143.0952380952381</v>
      </c>
      <c r="Q3611" t="str">
        <f t="shared" si="338"/>
        <v>theater</v>
      </c>
      <c r="R3611" t="str">
        <f t="shared" si="341"/>
        <v>plays</v>
      </c>
      <c r="S3611" s="10">
        <f t="shared" si="339"/>
        <v>42429.991724537031</v>
      </c>
      <c r="T3611" s="10">
        <f t="shared" si="340"/>
        <v>42459.950057870374</v>
      </c>
    </row>
    <row r="3612" spans="1:20" ht="43.75" x14ac:dyDescent="0.4">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9">
        <f t="shared" si="336"/>
        <v>1.623</v>
      </c>
      <c r="P3612">
        <f t="shared" si="337"/>
        <v>52.354838709677416</v>
      </c>
      <c r="Q3612" t="str">
        <f t="shared" si="338"/>
        <v>theater</v>
      </c>
      <c r="R3612" t="str">
        <f t="shared" si="341"/>
        <v>plays</v>
      </c>
      <c r="S3612" s="10">
        <f t="shared" si="339"/>
        <v>42203.432129629626</v>
      </c>
      <c r="T3612" s="10">
        <f t="shared" si="340"/>
        <v>42233.432129629626</v>
      </c>
    </row>
    <row r="3613" spans="1:20" ht="43.75" x14ac:dyDescent="0.4">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9">
        <f t="shared" si="336"/>
        <v>1.36</v>
      </c>
      <c r="P3613">
        <f t="shared" si="337"/>
        <v>66.666666666666671</v>
      </c>
      <c r="Q3613" t="str">
        <f t="shared" si="338"/>
        <v>theater</v>
      </c>
      <c r="R3613" t="str">
        <f t="shared" si="341"/>
        <v>plays</v>
      </c>
      <c r="S3613" s="10">
        <f t="shared" si="339"/>
        <v>42072.370381944449</v>
      </c>
      <c r="T3613" s="10">
        <f t="shared" si="340"/>
        <v>42102.370381944449</v>
      </c>
    </row>
    <row r="3614" spans="1:20" ht="43.75" x14ac:dyDescent="0.4">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9">
        <f t="shared" si="336"/>
        <v>1.444</v>
      </c>
      <c r="P3614">
        <f t="shared" si="337"/>
        <v>126.66666666666667</v>
      </c>
      <c r="Q3614" t="str">
        <f t="shared" si="338"/>
        <v>theater</v>
      </c>
      <c r="R3614" t="str">
        <f t="shared" si="341"/>
        <v>plays</v>
      </c>
      <c r="S3614" s="10">
        <f t="shared" si="339"/>
        <v>41789.726979166669</v>
      </c>
      <c r="T3614" s="10">
        <f t="shared" si="340"/>
        <v>41799.726979166669</v>
      </c>
    </row>
    <row r="3615" spans="1:20" ht="43.75" x14ac:dyDescent="0.4">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9">
        <f t="shared" si="336"/>
        <v>1</v>
      </c>
      <c r="P3615">
        <f t="shared" si="337"/>
        <v>62.5</v>
      </c>
      <c r="Q3615" t="str">
        <f t="shared" si="338"/>
        <v>theater</v>
      </c>
      <c r="R3615" t="str">
        <f t="shared" si="341"/>
        <v>plays</v>
      </c>
      <c r="S3615" s="10">
        <f t="shared" si="339"/>
        <v>41788.58997685185</v>
      </c>
      <c r="T3615" s="10">
        <f t="shared" si="340"/>
        <v>41818.58997685185</v>
      </c>
    </row>
    <row r="3616" spans="1:20" ht="43.75" x14ac:dyDescent="0.4">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9">
        <f t="shared" si="336"/>
        <v>1.008</v>
      </c>
      <c r="P3616">
        <f t="shared" si="337"/>
        <v>35.492957746478872</v>
      </c>
      <c r="Q3616" t="str">
        <f t="shared" si="338"/>
        <v>theater</v>
      </c>
      <c r="R3616" t="str">
        <f t="shared" si="341"/>
        <v>plays</v>
      </c>
      <c r="S3616" s="10">
        <f t="shared" si="339"/>
        <v>42144.041851851856</v>
      </c>
      <c r="T3616" s="10">
        <f t="shared" si="340"/>
        <v>42174.041851851856</v>
      </c>
    </row>
    <row r="3617" spans="1:20" ht="43.75" x14ac:dyDescent="0.4">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9">
        <f t="shared" si="336"/>
        <v>1.0680000000000001</v>
      </c>
      <c r="P3617">
        <f t="shared" si="337"/>
        <v>37.083333333333336</v>
      </c>
      <c r="Q3617" t="str">
        <f t="shared" si="338"/>
        <v>theater</v>
      </c>
      <c r="R3617" t="str">
        <f t="shared" si="341"/>
        <v>plays</v>
      </c>
      <c r="S3617" s="10">
        <f t="shared" si="339"/>
        <v>42318.593703703707</v>
      </c>
      <c r="T3617" s="10">
        <f t="shared" si="340"/>
        <v>42348.593703703707</v>
      </c>
    </row>
    <row r="3618" spans="1:20" ht="43.75" x14ac:dyDescent="0.4">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9">
        <f t="shared" si="336"/>
        <v>1.248</v>
      </c>
      <c r="P3618">
        <f t="shared" si="337"/>
        <v>69.333333333333329</v>
      </c>
      <c r="Q3618" t="str">
        <f t="shared" si="338"/>
        <v>theater</v>
      </c>
      <c r="R3618" t="str">
        <f t="shared" si="341"/>
        <v>plays</v>
      </c>
      <c r="S3618" s="10">
        <f t="shared" si="339"/>
        <v>42052.949814814812</v>
      </c>
      <c r="T3618" s="10">
        <f t="shared" si="340"/>
        <v>42082.908148148148</v>
      </c>
    </row>
    <row r="3619" spans="1:20" ht="43.75" x14ac:dyDescent="0.4">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9">
        <f t="shared" si="336"/>
        <v>1.1891891891891893</v>
      </c>
      <c r="P3619">
        <f t="shared" si="337"/>
        <v>17.254901960784313</v>
      </c>
      <c r="Q3619" t="str">
        <f t="shared" si="338"/>
        <v>theater</v>
      </c>
      <c r="R3619" t="str">
        <f t="shared" si="341"/>
        <v>plays</v>
      </c>
      <c r="S3619" s="10">
        <f t="shared" si="339"/>
        <v>42779.610289351855</v>
      </c>
      <c r="T3619" s="10">
        <f t="shared" si="340"/>
        <v>42794</v>
      </c>
    </row>
    <row r="3620" spans="1:20" ht="43.75" x14ac:dyDescent="0.4">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9">
        <f t="shared" si="336"/>
        <v>1.01</v>
      </c>
      <c r="P3620">
        <f t="shared" si="337"/>
        <v>36.071428571428569</v>
      </c>
      <c r="Q3620" t="str">
        <f t="shared" si="338"/>
        <v>theater</v>
      </c>
      <c r="R3620" t="str">
        <f t="shared" si="341"/>
        <v>plays</v>
      </c>
      <c r="S3620" s="10">
        <f t="shared" si="339"/>
        <v>42128.627893518518</v>
      </c>
      <c r="T3620" s="10">
        <f t="shared" si="340"/>
        <v>42158.627893518518</v>
      </c>
    </row>
    <row r="3621" spans="1:20" ht="43.75" x14ac:dyDescent="0.4">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9">
        <f t="shared" si="336"/>
        <v>1.1299999999999999</v>
      </c>
      <c r="P3621">
        <f t="shared" si="337"/>
        <v>66.470588235294116</v>
      </c>
      <c r="Q3621" t="str">
        <f t="shared" si="338"/>
        <v>theater</v>
      </c>
      <c r="R3621" t="str">
        <f t="shared" si="341"/>
        <v>plays</v>
      </c>
      <c r="S3621" s="10">
        <f t="shared" si="339"/>
        <v>42661.132245370376</v>
      </c>
      <c r="T3621" s="10">
        <f t="shared" si="340"/>
        <v>42693.916666666672</v>
      </c>
    </row>
    <row r="3622" spans="1:20" ht="43.75" x14ac:dyDescent="0.4">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9">
        <f t="shared" si="336"/>
        <v>1.0519047619047619</v>
      </c>
      <c r="P3622">
        <f t="shared" si="337"/>
        <v>56.065989847715734</v>
      </c>
      <c r="Q3622" t="str">
        <f t="shared" si="338"/>
        <v>theater</v>
      </c>
      <c r="R3622" t="str">
        <f t="shared" si="341"/>
        <v>plays</v>
      </c>
      <c r="S3622" s="10">
        <f t="shared" si="339"/>
        <v>42037.938206018516</v>
      </c>
      <c r="T3622" s="10">
        <f t="shared" si="340"/>
        <v>42068.166666666672</v>
      </c>
    </row>
    <row r="3623" spans="1:20" ht="43.75" x14ac:dyDescent="0.4">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9">
        <f t="shared" si="336"/>
        <v>1.0973333333333333</v>
      </c>
      <c r="P3623">
        <f t="shared" si="337"/>
        <v>47.028571428571432</v>
      </c>
      <c r="Q3623" t="str">
        <f t="shared" si="338"/>
        <v>theater</v>
      </c>
      <c r="R3623" t="str">
        <f t="shared" si="341"/>
        <v>plays</v>
      </c>
      <c r="S3623" s="10">
        <f t="shared" si="339"/>
        <v>42619.935694444444</v>
      </c>
      <c r="T3623" s="10">
        <f t="shared" si="340"/>
        <v>42643.875</v>
      </c>
    </row>
    <row r="3624" spans="1:20" ht="29.15" x14ac:dyDescent="0.4">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9">
        <f t="shared" si="336"/>
        <v>1.00099</v>
      </c>
      <c r="P3624">
        <f t="shared" si="337"/>
        <v>47.666190476190479</v>
      </c>
      <c r="Q3624" t="str">
        <f t="shared" si="338"/>
        <v>theater</v>
      </c>
      <c r="R3624" t="str">
        <f t="shared" si="341"/>
        <v>plays</v>
      </c>
      <c r="S3624" s="10">
        <f t="shared" si="339"/>
        <v>41877.221886574072</v>
      </c>
      <c r="T3624" s="10">
        <f t="shared" si="340"/>
        <v>41910.140972222223</v>
      </c>
    </row>
    <row r="3625" spans="1:20" ht="29.15" x14ac:dyDescent="0.4">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9">
        <f t="shared" si="336"/>
        <v>1.2</v>
      </c>
      <c r="P3625">
        <f t="shared" si="337"/>
        <v>88.235294117647058</v>
      </c>
      <c r="Q3625" t="str">
        <f t="shared" si="338"/>
        <v>theater</v>
      </c>
      <c r="R3625" t="str">
        <f t="shared" si="341"/>
        <v>plays</v>
      </c>
      <c r="S3625" s="10">
        <f t="shared" si="339"/>
        <v>41828.736921296295</v>
      </c>
      <c r="T3625" s="10">
        <f t="shared" si="340"/>
        <v>41846.291666666664</v>
      </c>
    </row>
    <row r="3626" spans="1:20" ht="72.900000000000006" x14ac:dyDescent="0.4">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9">
        <f t="shared" si="336"/>
        <v>1.0493333333333332</v>
      </c>
      <c r="P3626">
        <f t="shared" si="337"/>
        <v>80.717948717948715</v>
      </c>
      <c r="Q3626" t="str">
        <f t="shared" si="338"/>
        <v>theater</v>
      </c>
      <c r="R3626" t="str">
        <f t="shared" si="341"/>
        <v>plays</v>
      </c>
      <c r="S3626" s="10">
        <f t="shared" si="339"/>
        <v>42545.774189814809</v>
      </c>
      <c r="T3626" s="10">
        <f t="shared" si="340"/>
        <v>42605.774189814809</v>
      </c>
    </row>
    <row r="3627" spans="1:20" ht="58.3" x14ac:dyDescent="0.4">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9">
        <f t="shared" si="336"/>
        <v>1.0266666666666666</v>
      </c>
      <c r="P3627">
        <f t="shared" si="337"/>
        <v>39.487179487179489</v>
      </c>
      <c r="Q3627" t="str">
        <f t="shared" si="338"/>
        <v>theater</v>
      </c>
      <c r="R3627" t="str">
        <f t="shared" si="341"/>
        <v>plays</v>
      </c>
      <c r="S3627" s="10">
        <f t="shared" si="339"/>
        <v>42157.652511574073</v>
      </c>
      <c r="T3627" s="10">
        <f t="shared" si="340"/>
        <v>42187.652511574073</v>
      </c>
    </row>
    <row r="3628" spans="1:20" ht="43.75" x14ac:dyDescent="0.4">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9">
        <f t="shared" si="336"/>
        <v>1.0182500000000001</v>
      </c>
      <c r="P3628">
        <f t="shared" si="337"/>
        <v>84.854166666666671</v>
      </c>
      <c r="Q3628" t="str">
        <f t="shared" si="338"/>
        <v>theater</v>
      </c>
      <c r="R3628" t="str">
        <f t="shared" si="341"/>
        <v>plays</v>
      </c>
      <c r="S3628" s="10">
        <f t="shared" si="339"/>
        <v>41846.667326388888</v>
      </c>
      <c r="T3628" s="10">
        <f t="shared" si="340"/>
        <v>41867.667326388888</v>
      </c>
    </row>
    <row r="3629" spans="1:20" ht="43.75" x14ac:dyDescent="0.4">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9">
        <f t="shared" si="336"/>
        <v>1</v>
      </c>
      <c r="P3629">
        <f t="shared" si="337"/>
        <v>68.965517241379317</v>
      </c>
      <c r="Q3629" t="str">
        <f t="shared" si="338"/>
        <v>theater</v>
      </c>
      <c r="R3629" t="str">
        <f t="shared" si="341"/>
        <v>plays</v>
      </c>
      <c r="S3629" s="10">
        <f t="shared" si="339"/>
        <v>42460.741747685184</v>
      </c>
      <c r="T3629" s="10">
        <f t="shared" si="340"/>
        <v>42511.165972222225</v>
      </c>
    </row>
    <row r="3630" spans="1:20" ht="43.75" x14ac:dyDescent="0.4">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9">
        <f t="shared" si="336"/>
        <v>0</v>
      </c>
      <c r="P3630">
        <f t="shared" si="337"/>
        <v>0</v>
      </c>
      <c r="Q3630" t="str">
        <f t="shared" si="338"/>
        <v>theater</v>
      </c>
      <c r="R3630" t="str">
        <f t="shared" si="341"/>
        <v>musical</v>
      </c>
      <c r="S3630" s="10">
        <f t="shared" si="339"/>
        <v>42291.833287037036</v>
      </c>
      <c r="T3630" s="10">
        <f t="shared" si="340"/>
        <v>42351.874953703707</v>
      </c>
    </row>
    <row r="3631" spans="1:20" ht="58.3" x14ac:dyDescent="0.4">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9">
        <f t="shared" si="336"/>
        <v>1.9999999999999999E-6</v>
      </c>
      <c r="P3631">
        <f t="shared" si="337"/>
        <v>1</v>
      </c>
      <c r="Q3631" t="str">
        <f t="shared" si="338"/>
        <v>theater</v>
      </c>
      <c r="R3631" t="str">
        <f t="shared" si="341"/>
        <v>musical</v>
      </c>
      <c r="S3631" s="10">
        <f t="shared" si="339"/>
        <v>42437.094490740739</v>
      </c>
      <c r="T3631" s="10">
        <f t="shared" si="340"/>
        <v>42495.708333333328</v>
      </c>
    </row>
    <row r="3632" spans="1:20" ht="43.75" x14ac:dyDescent="0.4">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9">
        <f t="shared" si="336"/>
        <v>3.3333333333333332E-4</v>
      </c>
      <c r="P3632">
        <f t="shared" si="337"/>
        <v>1</v>
      </c>
      <c r="Q3632" t="str">
        <f t="shared" si="338"/>
        <v>theater</v>
      </c>
      <c r="R3632" t="str">
        <f t="shared" si="341"/>
        <v>musical</v>
      </c>
      <c r="S3632" s="10">
        <f t="shared" si="339"/>
        <v>41942.84710648148</v>
      </c>
      <c r="T3632" s="10">
        <f t="shared" si="340"/>
        <v>41972.888773148152</v>
      </c>
    </row>
    <row r="3633" spans="1:20" ht="58.3" x14ac:dyDescent="0.4">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9">
        <f t="shared" si="336"/>
        <v>0.51023391812865493</v>
      </c>
      <c r="P3633">
        <f t="shared" si="337"/>
        <v>147.88135593220338</v>
      </c>
      <c r="Q3633" t="str">
        <f t="shared" si="338"/>
        <v>theater</v>
      </c>
      <c r="R3633" t="str">
        <f t="shared" si="341"/>
        <v>musical</v>
      </c>
      <c r="S3633" s="10">
        <f t="shared" si="339"/>
        <v>41880.753437499996</v>
      </c>
      <c r="T3633" s="10">
        <f t="shared" si="340"/>
        <v>41905.165972222225</v>
      </c>
    </row>
    <row r="3634" spans="1:20" ht="43.75" x14ac:dyDescent="0.4">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9">
        <f t="shared" si="336"/>
        <v>0.2</v>
      </c>
      <c r="P3634">
        <f t="shared" si="337"/>
        <v>100</v>
      </c>
      <c r="Q3634" t="str">
        <f t="shared" si="338"/>
        <v>theater</v>
      </c>
      <c r="R3634" t="str">
        <f t="shared" si="341"/>
        <v>musical</v>
      </c>
      <c r="S3634" s="10">
        <f t="shared" si="339"/>
        <v>41946.936909722222</v>
      </c>
      <c r="T3634" s="10">
        <f t="shared" si="340"/>
        <v>41966.936909722222</v>
      </c>
    </row>
    <row r="3635" spans="1:20" ht="43.75" x14ac:dyDescent="0.4">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9">
        <f t="shared" si="336"/>
        <v>0.35239999999999999</v>
      </c>
      <c r="P3635">
        <f t="shared" si="337"/>
        <v>56.838709677419352</v>
      </c>
      <c r="Q3635" t="str">
        <f t="shared" si="338"/>
        <v>theater</v>
      </c>
      <c r="R3635" t="str">
        <f t="shared" si="341"/>
        <v>musical</v>
      </c>
      <c r="S3635" s="10">
        <f t="shared" si="339"/>
        <v>42649.623460648145</v>
      </c>
      <c r="T3635" s="10">
        <f t="shared" si="340"/>
        <v>42693.041666666672</v>
      </c>
    </row>
    <row r="3636" spans="1:20" ht="43.75" x14ac:dyDescent="0.4">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9">
        <f t="shared" si="336"/>
        <v>4.2466666666666666E-2</v>
      </c>
      <c r="P3636">
        <f t="shared" si="337"/>
        <v>176.94444444444446</v>
      </c>
      <c r="Q3636" t="str">
        <f t="shared" si="338"/>
        <v>theater</v>
      </c>
      <c r="R3636" t="str">
        <f t="shared" si="341"/>
        <v>musical</v>
      </c>
      <c r="S3636" s="10">
        <f t="shared" si="339"/>
        <v>42701.166365740741</v>
      </c>
      <c r="T3636" s="10">
        <f t="shared" si="340"/>
        <v>42749.165972222225</v>
      </c>
    </row>
    <row r="3637" spans="1:20" ht="29.15" x14ac:dyDescent="0.4">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9">
        <f t="shared" si="336"/>
        <v>0.36457142857142855</v>
      </c>
      <c r="P3637">
        <f t="shared" si="337"/>
        <v>127.6</v>
      </c>
      <c r="Q3637" t="str">
        <f t="shared" si="338"/>
        <v>theater</v>
      </c>
      <c r="R3637" t="str">
        <f t="shared" si="341"/>
        <v>musical</v>
      </c>
      <c r="S3637" s="10">
        <f t="shared" si="339"/>
        <v>42450.88282407407</v>
      </c>
      <c r="T3637" s="10">
        <f t="shared" si="340"/>
        <v>42480.88282407407</v>
      </c>
    </row>
    <row r="3638" spans="1:20" ht="43.75" x14ac:dyDescent="0.4">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9">
        <f t="shared" si="336"/>
        <v>0</v>
      </c>
      <c r="P3638">
        <f t="shared" si="337"/>
        <v>0</v>
      </c>
      <c r="Q3638" t="str">
        <f t="shared" si="338"/>
        <v>theater</v>
      </c>
      <c r="R3638" t="str">
        <f t="shared" si="341"/>
        <v>musical</v>
      </c>
      <c r="S3638" s="10">
        <f t="shared" si="339"/>
        <v>42226.694780092599</v>
      </c>
      <c r="T3638" s="10">
        <f t="shared" si="340"/>
        <v>42261.694780092599</v>
      </c>
    </row>
    <row r="3639" spans="1:20" ht="58.3" x14ac:dyDescent="0.4">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9">
        <f t="shared" si="336"/>
        <v>0.30866666666666664</v>
      </c>
      <c r="P3639">
        <f t="shared" si="337"/>
        <v>66.142857142857139</v>
      </c>
      <c r="Q3639" t="str">
        <f t="shared" si="338"/>
        <v>theater</v>
      </c>
      <c r="R3639" t="str">
        <f t="shared" si="341"/>
        <v>musical</v>
      </c>
      <c r="S3639" s="10">
        <f t="shared" si="339"/>
        <v>41975.700636574074</v>
      </c>
      <c r="T3639" s="10">
        <f t="shared" si="340"/>
        <v>42005.700636574074</v>
      </c>
    </row>
    <row r="3640" spans="1:20" ht="29.15" x14ac:dyDescent="0.4">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9">
        <f t="shared" si="336"/>
        <v>6.545454545454546E-2</v>
      </c>
      <c r="P3640">
        <f t="shared" si="337"/>
        <v>108</v>
      </c>
      <c r="Q3640" t="str">
        <f t="shared" si="338"/>
        <v>theater</v>
      </c>
      <c r="R3640" t="str">
        <f t="shared" si="341"/>
        <v>musical</v>
      </c>
      <c r="S3640" s="10">
        <f t="shared" si="339"/>
        <v>42053.672824074078</v>
      </c>
      <c r="T3640" s="10">
        <f t="shared" si="340"/>
        <v>42113.631157407406</v>
      </c>
    </row>
    <row r="3641" spans="1:20" ht="43.75" x14ac:dyDescent="0.4">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9">
        <f t="shared" si="336"/>
        <v>4.0000000000000003E-5</v>
      </c>
      <c r="P3641">
        <f t="shared" si="337"/>
        <v>1</v>
      </c>
      <c r="Q3641" t="str">
        <f t="shared" si="338"/>
        <v>theater</v>
      </c>
      <c r="R3641" t="str">
        <f t="shared" si="341"/>
        <v>musical</v>
      </c>
      <c r="S3641" s="10">
        <f t="shared" si="339"/>
        <v>42590.677152777775</v>
      </c>
      <c r="T3641" s="10">
        <f t="shared" si="340"/>
        <v>42650.632638888885</v>
      </c>
    </row>
    <row r="3642" spans="1:20" ht="72.900000000000006" x14ac:dyDescent="0.4">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9">
        <f t="shared" si="336"/>
        <v>5.5E-2</v>
      </c>
      <c r="P3642">
        <f t="shared" si="337"/>
        <v>18.333333333333332</v>
      </c>
      <c r="Q3642" t="str">
        <f t="shared" si="338"/>
        <v>theater</v>
      </c>
      <c r="R3642" t="str">
        <f t="shared" si="341"/>
        <v>musical</v>
      </c>
      <c r="S3642" s="10">
        <f t="shared" si="339"/>
        <v>42104.781597222223</v>
      </c>
      <c r="T3642" s="10">
        <f t="shared" si="340"/>
        <v>42134.781597222223</v>
      </c>
    </row>
    <row r="3643" spans="1:20" ht="43.75" x14ac:dyDescent="0.4">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9">
        <f t="shared" si="336"/>
        <v>0</v>
      </c>
      <c r="P3643">
        <f t="shared" si="337"/>
        <v>0</v>
      </c>
      <c r="Q3643" t="str">
        <f t="shared" si="338"/>
        <v>theater</v>
      </c>
      <c r="R3643" t="str">
        <f t="shared" si="341"/>
        <v>musical</v>
      </c>
      <c r="S3643" s="10">
        <f t="shared" si="339"/>
        <v>41899.627071759263</v>
      </c>
      <c r="T3643" s="10">
        <f t="shared" si="340"/>
        <v>41917.208333333336</v>
      </c>
    </row>
    <row r="3644" spans="1:20" ht="58.3" x14ac:dyDescent="0.4">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9">
        <f t="shared" si="336"/>
        <v>2.1428571428571429E-2</v>
      </c>
      <c r="P3644">
        <f t="shared" si="337"/>
        <v>7.5</v>
      </c>
      <c r="Q3644" t="str">
        <f t="shared" si="338"/>
        <v>theater</v>
      </c>
      <c r="R3644" t="str">
        <f t="shared" si="341"/>
        <v>musical</v>
      </c>
      <c r="S3644" s="10">
        <f t="shared" si="339"/>
        <v>42297.816284722227</v>
      </c>
      <c r="T3644" s="10">
        <f t="shared" si="340"/>
        <v>42338.708333333328</v>
      </c>
    </row>
    <row r="3645" spans="1:20" ht="43.75" x14ac:dyDescent="0.4">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9">
        <f t="shared" si="336"/>
        <v>0</v>
      </c>
      <c r="P3645">
        <f t="shared" si="337"/>
        <v>0</v>
      </c>
      <c r="Q3645" t="str">
        <f t="shared" si="338"/>
        <v>theater</v>
      </c>
      <c r="R3645" t="str">
        <f t="shared" si="341"/>
        <v>musical</v>
      </c>
      <c r="S3645" s="10">
        <f t="shared" si="339"/>
        <v>42285.143969907411</v>
      </c>
      <c r="T3645" s="10">
        <f t="shared" si="340"/>
        <v>42325.185636574075</v>
      </c>
    </row>
    <row r="3646" spans="1:20" ht="43.75" x14ac:dyDescent="0.4">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9">
        <f t="shared" si="336"/>
        <v>0.16420000000000001</v>
      </c>
      <c r="P3646">
        <f t="shared" si="337"/>
        <v>68.416666666666671</v>
      </c>
      <c r="Q3646" t="str">
        <f t="shared" si="338"/>
        <v>theater</v>
      </c>
      <c r="R3646" t="str">
        <f t="shared" si="341"/>
        <v>musical</v>
      </c>
      <c r="S3646" s="10">
        <f t="shared" si="339"/>
        <v>42409.241747685184</v>
      </c>
      <c r="T3646" s="10">
        <f t="shared" si="340"/>
        <v>42437.207638888889</v>
      </c>
    </row>
    <row r="3647" spans="1:20" ht="43.75" x14ac:dyDescent="0.4">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9">
        <f t="shared" si="336"/>
        <v>1E-3</v>
      </c>
      <c r="P3647">
        <f t="shared" si="337"/>
        <v>1</v>
      </c>
      <c r="Q3647" t="str">
        <f t="shared" si="338"/>
        <v>theater</v>
      </c>
      <c r="R3647" t="str">
        <f t="shared" si="341"/>
        <v>musical</v>
      </c>
      <c r="S3647" s="10">
        <f t="shared" si="339"/>
        <v>42665.970347222217</v>
      </c>
      <c r="T3647" s="10">
        <f t="shared" si="340"/>
        <v>42696.012013888889</v>
      </c>
    </row>
    <row r="3648" spans="1:20" ht="43.75" x14ac:dyDescent="0.4">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9">
        <f t="shared" si="336"/>
        <v>4.8099999999999997E-2</v>
      </c>
      <c r="P3648">
        <f t="shared" si="337"/>
        <v>60.125</v>
      </c>
      <c r="Q3648" t="str">
        <f t="shared" si="338"/>
        <v>theater</v>
      </c>
      <c r="R3648" t="str">
        <f t="shared" si="341"/>
        <v>musical</v>
      </c>
      <c r="S3648" s="10">
        <f t="shared" si="339"/>
        <v>42140.421319444446</v>
      </c>
      <c r="T3648" s="10">
        <f t="shared" si="340"/>
        <v>42171.979166666672</v>
      </c>
    </row>
    <row r="3649" spans="1:20" ht="43.75" x14ac:dyDescent="0.4">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9">
        <f t="shared" si="336"/>
        <v>0.06</v>
      </c>
      <c r="P3649">
        <f t="shared" si="337"/>
        <v>15</v>
      </c>
      <c r="Q3649" t="str">
        <f t="shared" si="338"/>
        <v>theater</v>
      </c>
      <c r="R3649" t="str">
        <f t="shared" si="341"/>
        <v>musical</v>
      </c>
      <c r="S3649" s="10">
        <f t="shared" si="339"/>
        <v>42598.749155092592</v>
      </c>
      <c r="T3649" s="10">
        <f t="shared" si="340"/>
        <v>42643.749155092592</v>
      </c>
    </row>
    <row r="3650" spans="1:20" ht="29.15" x14ac:dyDescent="0.4">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9">
        <f t="shared" ref="O3650:O3713" si="342">E3650/D3650</f>
        <v>1.003825</v>
      </c>
      <c r="P3650">
        <f t="shared" ref="P3650:P3713" si="343">IFERROR(E3650/L3650,0)</f>
        <v>550.04109589041093</v>
      </c>
      <c r="Q3650" t="str">
        <f t="shared" ref="Q3650:Q3713" si="344">LEFT(N3650, FIND("/",N3650) - 1)</f>
        <v>theater</v>
      </c>
      <c r="R3650" t="str">
        <f t="shared" si="341"/>
        <v>plays</v>
      </c>
      <c r="S3650" s="10">
        <f t="shared" ref="S3650:S3713" si="345">(((J3650/60)/60)/24) + DATE(1970,1,1)</f>
        <v>41887.292187500003</v>
      </c>
      <c r="T3650" s="10">
        <f t="shared" ref="T3650:T3713" si="346">(((I3650/60)/60)/24) + DATE(1970,1,1)</f>
        <v>41917.292187500003</v>
      </c>
    </row>
    <row r="3651" spans="1:20" ht="43.75" x14ac:dyDescent="0.4">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9">
        <f t="shared" si="342"/>
        <v>1.04</v>
      </c>
      <c r="P3651">
        <f t="shared" si="343"/>
        <v>97.5</v>
      </c>
      <c r="Q3651" t="str">
        <f t="shared" si="344"/>
        <v>theater</v>
      </c>
      <c r="R3651" t="str">
        <f t="shared" ref="R3651:R3714" si="347">RIGHT(N3651, LEN(N3651) - FIND("/",N3651))</f>
        <v>plays</v>
      </c>
      <c r="S3651" s="10">
        <f t="shared" si="345"/>
        <v>41780.712893518517</v>
      </c>
      <c r="T3651" s="10">
        <f t="shared" si="346"/>
        <v>41806.712893518517</v>
      </c>
    </row>
    <row r="3652" spans="1:20" ht="43.75" x14ac:dyDescent="0.4">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9">
        <f t="shared" si="342"/>
        <v>1</v>
      </c>
      <c r="P3652">
        <f t="shared" si="343"/>
        <v>29.411764705882351</v>
      </c>
      <c r="Q3652" t="str">
        <f t="shared" si="344"/>
        <v>theater</v>
      </c>
      <c r="R3652" t="str">
        <f t="shared" si="347"/>
        <v>plays</v>
      </c>
      <c r="S3652" s="10">
        <f t="shared" si="345"/>
        <v>42381.478981481487</v>
      </c>
      <c r="T3652" s="10">
        <f t="shared" si="346"/>
        <v>42402.478981481487</v>
      </c>
    </row>
    <row r="3653" spans="1:20" ht="43.75" x14ac:dyDescent="0.4">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9">
        <f t="shared" si="342"/>
        <v>1.04</v>
      </c>
      <c r="P3653">
        <f t="shared" si="343"/>
        <v>57.777777777777779</v>
      </c>
      <c r="Q3653" t="str">
        <f t="shared" si="344"/>
        <v>theater</v>
      </c>
      <c r="R3653" t="str">
        <f t="shared" si="347"/>
        <v>plays</v>
      </c>
      <c r="S3653" s="10">
        <f t="shared" si="345"/>
        <v>41828.646319444444</v>
      </c>
      <c r="T3653" s="10">
        <f t="shared" si="346"/>
        <v>41861.665972222225</v>
      </c>
    </row>
    <row r="3654" spans="1:20" ht="43.75" x14ac:dyDescent="0.4">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9">
        <f t="shared" si="342"/>
        <v>2.5066666666666668</v>
      </c>
      <c r="P3654">
        <f t="shared" si="343"/>
        <v>44.235294117647058</v>
      </c>
      <c r="Q3654" t="str">
        <f t="shared" si="344"/>
        <v>theater</v>
      </c>
      <c r="R3654" t="str">
        <f t="shared" si="347"/>
        <v>plays</v>
      </c>
      <c r="S3654" s="10">
        <f t="shared" si="345"/>
        <v>42596.644699074073</v>
      </c>
      <c r="T3654" s="10">
        <f t="shared" si="346"/>
        <v>42607.165972222225</v>
      </c>
    </row>
    <row r="3655" spans="1:20" ht="43.75" x14ac:dyDescent="0.4">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9">
        <f t="shared" si="342"/>
        <v>1.0049999999999999</v>
      </c>
      <c r="P3655">
        <f t="shared" si="343"/>
        <v>60.909090909090907</v>
      </c>
      <c r="Q3655" t="str">
        <f t="shared" si="344"/>
        <v>theater</v>
      </c>
      <c r="R3655" t="str">
        <f t="shared" si="347"/>
        <v>plays</v>
      </c>
      <c r="S3655" s="10">
        <f t="shared" si="345"/>
        <v>42191.363506944443</v>
      </c>
      <c r="T3655" s="10">
        <f t="shared" si="346"/>
        <v>42221.363506944443</v>
      </c>
    </row>
    <row r="3656" spans="1:20" ht="58.3" x14ac:dyDescent="0.4">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9">
        <f t="shared" si="342"/>
        <v>1.744</v>
      </c>
      <c r="P3656">
        <f t="shared" si="343"/>
        <v>68.84210526315789</v>
      </c>
      <c r="Q3656" t="str">
        <f t="shared" si="344"/>
        <v>theater</v>
      </c>
      <c r="R3656" t="str">
        <f t="shared" si="347"/>
        <v>plays</v>
      </c>
      <c r="S3656" s="10">
        <f t="shared" si="345"/>
        <v>42440.416504629626</v>
      </c>
      <c r="T3656" s="10">
        <f t="shared" si="346"/>
        <v>42463.708333333328</v>
      </c>
    </row>
    <row r="3657" spans="1:20" ht="58.3" x14ac:dyDescent="0.4">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9">
        <f t="shared" si="342"/>
        <v>1.1626000000000001</v>
      </c>
      <c r="P3657">
        <f t="shared" si="343"/>
        <v>73.582278481012665</v>
      </c>
      <c r="Q3657" t="str">
        <f t="shared" si="344"/>
        <v>theater</v>
      </c>
      <c r="R3657" t="str">
        <f t="shared" si="347"/>
        <v>plays</v>
      </c>
      <c r="S3657" s="10">
        <f t="shared" si="345"/>
        <v>42173.803217592591</v>
      </c>
      <c r="T3657" s="10">
        <f t="shared" si="346"/>
        <v>42203.290972222225</v>
      </c>
    </row>
    <row r="3658" spans="1:20" ht="43.75" x14ac:dyDescent="0.4">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9">
        <f t="shared" si="342"/>
        <v>1.0582</v>
      </c>
      <c r="P3658">
        <f t="shared" si="343"/>
        <v>115.02173913043478</v>
      </c>
      <c r="Q3658" t="str">
        <f t="shared" si="344"/>
        <v>theater</v>
      </c>
      <c r="R3658" t="str">
        <f t="shared" si="347"/>
        <v>plays</v>
      </c>
      <c r="S3658" s="10">
        <f t="shared" si="345"/>
        <v>42737.910138888896</v>
      </c>
      <c r="T3658" s="10">
        <f t="shared" si="346"/>
        <v>42767.957638888889</v>
      </c>
    </row>
    <row r="3659" spans="1:20" ht="43.75" x14ac:dyDescent="0.4">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9">
        <f t="shared" si="342"/>
        <v>1.1074999999999999</v>
      </c>
      <c r="P3659">
        <f t="shared" si="343"/>
        <v>110.75</v>
      </c>
      <c r="Q3659" t="str">
        <f t="shared" si="344"/>
        <v>theater</v>
      </c>
      <c r="R3659" t="str">
        <f t="shared" si="347"/>
        <v>plays</v>
      </c>
      <c r="S3659" s="10">
        <f t="shared" si="345"/>
        <v>42499.629849537043</v>
      </c>
      <c r="T3659" s="10">
        <f t="shared" si="346"/>
        <v>42522.904166666667</v>
      </c>
    </row>
    <row r="3660" spans="1:20" ht="29.15" x14ac:dyDescent="0.4">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9">
        <f t="shared" si="342"/>
        <v>1.0066666666666666</v>
      </c>
      <c r="P3660">
        <f t="shared" si="343"/>
        <v>75.5</v>
      </c>
      <c r="Q3660" t="str">
        <f t="shared" si="344"/>
        <v>theater</v>
      </c>
      <c r="R3660" t="str">
        <f t="shared" si="347"/>
        <v>plays</v>
      </c>
      <c r="S3660" s="10">
        <f t="shared" si="345"/>
        <v>41775.858564814815</v>
      </c>
      <c r="T3660" s="10">
        <f t="shared" si="346"/>
        <v>41822.165972222225</v>
      </c>
    </row>
    <row r="3661" spans="1:20" ht="43.75" x14ac:dyDescent="0.4">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9">
        <f t="shared" si="342"/>
        <v>1.0203333333333333</v>
      </c>
      <c r="P3661">
        <f t="shared" si="343"/>
        <v>235.46153846153845</v>
      </c>
      <c r="Q3661" t="str">
        <f t="shared" si="344"/>
        <v>theater</v>
      </c>
      <c r="R3661" t="str">
        <f t="shared" si="347"/>
        <v>plays</v>
      </c>
      <c r="S3661" s="10">
        <f t="shared" si="345"/>
        <v>42055.277199074073</v>
      </c>
      <c r="T3661" s="10">
        <f t="shared" si="346"/>
        <v>42082.610416666663</v>
      </c>
    </row>
    <row r="3662" spans="1:20" ht="58.3" x14ac:dyDescent="0.4">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9">
        <f t="shared" si="342"/>
        <v>1</v>
      </c>
      <c r="P3662">
        <f t="shared" si="343"/>
        <v>11.363636363636363</v>
      </c>
      <c r="Q3662" t="str">
        <f t="shared" si="344"/>
        <v>theater</v>
      </c>
      <c r="R3662" t="str">
        <f t="shared" si="347"/>
        <v>plays</v>
      </c>
      <c r="S3662" s="10">
        <f t="shared" si="345"/>
        <v>41971.881076388891</v>
      </c>
      <c r="T3662" s="10">
        <f t="shared" si="346"/>
        <v>41996.881076388891</v>
      </c>
    </row>
    <row r="3663" spans="1:20" ht="43.75" x14ac:dyDescent="0.4">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9">
        <f t="shared" si="342"/>
        <v>1.1100000000000001</v>
      </c>
      <c r="P3663">
        <f t="shared" si="343"/>
        <v>92.5</v>
      </c>
      <c r="Q3663" t="str">
        <f t="shared" si="344"/>
        <v>theater</v>
      </c>
      <c r="R3663" t="str">
        <f t="shared" si="347"/>
        <v>plays</v>
      </c>
      <c r="S3663" s="10">
        <f t="shared" si="345"/>
        <v>42447.896666666667</v>
      </c>
      <c r="T3663" s="10">
        <f t="shared" si="346"/>
        <v>42470.166666666672</v>
      </c>
    </row>
    <row r="3664" spans="1:20" ht="58.3" x14ac:dyDescent="0.4">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9">
        <f t="shared" si="342"/>
        <v>1.0142500000000001</v>
      </c>
      <c r="P3664">
        <f t="shared" si="343"/>
        <v>202.85</v>
      </c>
      <c r="Q3664" t="str">
        <f t="shared" si="344"/>
        <v>theater</v>
      </c>
      <c r="R3664" t="str">
        <f t="shared" si="347"/>
        <v>plays</v>
      </c>
      <c r="S3664" s="10">
        <f t="shared" si="345"/>
        <v>42064.220069444447</v>
      </c>
      <c r="T3664" s="10">
        <f t="shared" si="346"/>
        <v>42094.178402777776</v>
      </c>
    </row>
    <row r="3665" spans="1:20" ht="43.75" x14ac:dyDescent="0.4">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9">
        <f t="shared" si="342"/>
        <v>1.04</v>
      </c>
      <c r="P3665">
        <f t="shared" si="343"/>
        <v>26</v>
      </c>
      <c r="Q3665" t="str">
        <f t="shared" si="344"/>
        <v>theater</v>
      </c>
      <c r="R3665" t="str">
        <f t="shared" si="347"/>
        <v>plays</v>
      </c>
      <c r="S3665" s="10">
        <f t="shared" si="345"/>
        <v>42665.451736111107</v>
      </c>
      <c r="T3665" s="10">
        <f t="shared" si="346"/>
        <v>42725.493402777778</v>
      </c>
    </row>
    <row r="3666" spans="1:20" ht="43.75" x14ac:dyDescent="0.4">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9">
        <f t="shared" si="342"/>
        <v>1.09375</v>
      </c>
      <c r="P3666">
        <f t="shared" si="343"/>
        <v>46.05263157894737</v>
      </c>
      <c r="Q3666" t="str">
        <f t="shared" si="344"/>
        <v>theater</v>
      </c>
      <c r="R3666" t="str">
        <f t="shared" si="347"/>
        <v>plays</v>
      </c>
      <c r="S3666" s="10">
        <f t="shared" si="345"/>
        <v>42523.248715277776</v>
      </c>
      <c r="T3666" s="10">
        <f t="shared" si="346"/>
        <v>42537.248715277776</v>
      </c>
    </row>
    <row r="3667" spans="1:20" ht="43.75" x14ac:dyDescent="0.4">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9">
        <f t="shared" si="342"/>
        <v>1.1516129032258065</v>
      </c>
      <c r="P3667">
        <f t="shared" si="343"/>
        <v>51</v>
      </c>
      <c r="Q3667" t="str">
        <f t="shared" si="344"/>
        <v>theater</v>
      </c>
      <c r="R3667" t="str">
        <f t="shared" si="347"/>
        <v>plays</v>
      </c>
      <c r="S3667" s="10">
        <f t="shared" si="345"/>
        <v>42294.808124999996</v>
      </c>
      <c r="T3667" s="10">
        <f t="shared" si="346"/>
        <v>42305.829166666663</v>
      </c>
    </row>
    <row r="3668" spans="1:20" ht="29.15" x14ac:dyDescent="0.4">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9">
        <f t="shared" si="342"/>
        <v>1</v>
      </c>
      <c r="P3668">
        <f t="shared" si="343"/>
        <v>31.578947368421051</v>
      </c>
      <c r="Q3668" t="str">
        <f t="shared" si="344"/>
        <v>theater</v>
      </c>
      <c r="R3668" t="str">
        <f t="shared" si="347"/>
        <v>plays</v>
      </c>
      <c r="S3668" s="10">
        <f t="shared" si="345"/>
        <v>41822.90488425926</v>
      </c>
      <c r="T3668" s="10">
        <f t="shared" si="346"/>
        <v>41844.291666666664</v>
      </c>
    </row>
    <row r="3669" spans="1:20" ht="43.75" x14ac:dyDescent="0.4">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9">
        <f t="shared" si="342"/>
        <v>1.0317033333333334</v>
      </c>
      <c r="P3669">
        <f t="shared" si="343"/>
        <v>53.363965517241382</v>
      </c>
      <c r="Q3669" t="str">
        <f t="shared" si="344"/>
        <v>theater</v>
      </c>
      <c r="R3669" t="str">
        <f t="shared" si="347"/>
        <v>plays</v>
      </c>
      <c r="S3669" s="10">
        <f t="shared" si="345"/>
        <v>42173.970127314817</v>
      </c>
      <c r="T3669" s="10">
        <f t="shared" si="346"/>
        <v>42203.970127314817</v>
      </c>
    </row>
    <row r="3670" spans="1:20" ht="43.75" x14ac:dyDescent="0.4">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9">
        <f t="shared" si="342"/>
        <v>1.0349999999999999</v>
      </c>
      <c r="P3670">
        <f t="shared" si="343"/>
        <v>36.964285714285715</v>
      </c>
      <c r="Q3670" t="str">
        <f t="shared" si="344"/>
        <v>theater</v>
      </c>
      <c r="R3670" t="str">
        <f t="shared" si="347"/>
        <v>plays</v>
      </c>
      <c r="S3670" s="10">
        <f t="shared" si="345"/>
        <v>42185.556157407409</v>
      </c>
      <c r="T3670" s="10">
        <f t="shared" si="346"/>
        <v>42208.772916666669</v>
      </c>
    </row>
    <row r="3671" spans="1:20" ht="43.75" x14ac:dyDescent="0.4">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9">
        <f t="shared" si="342"/>
        <v>1.3819999999999999</v>
      </c>
      <c r="P3671">
        <f t="shared" si="343"/>
        <v>81.294117647058826</v>
      </c>
      <c r="Q3671" t="str">
        <f t="shared" si="344"/>
        <v>theater</v>
      </c>
      <c r="R3671" t="str">
        <f t="shared" si="347"/>
        <v>plays</v>
      </c>
      <c r="S3671" s="10">
        <f t="shared" si="345"/>
        <v>42136.675196759257</v>
      </c>
      <c r="T3671" s="10">
        <f t="shared" si="346"/>
        <v>42166.675196759257</v>
      </c>
    </row>
    <row r="3672" spans="1:20" ht="43.75" x14ac:dyDescent="0.4">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9">
        <f t="shared" si="342"/>
        <v>1.0954545454545455</v>
      </c>
      <c r="P3672">
        <f t="shared" si="343"/>
        <v>20.083333333333332</v>
      </c>
      <c r="Q3672" t="str">
        <f t="shared" si="344"/>
        <v>theater</v>
      </c>
      <c r="R3672" t="str">
        <f t="shared" si="347"/>
        <v>plays</v>
      </c>
      <c r="S3672" s="10">
        <f t="shared" si="345"/>
        <v>42142.514016203699</v>
      </c>
      <c r="T3672" s="10">
        <f t="shared" si="346"/>
        <v>42155.958333333328</v>
      </c>
    </row>
    <row r="3673" spans="1:20" ht="43.75" x14ac:dyDescent="0.4">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9">
        <f t="shared" si="342"/>
        <v>1.0085714285714287</v>
      </c>
      <c r="P3673">
        <f t="shared" si="343"/>
        <v>88.25</v>
      </c>
      <c r="Q3673" t="str">
        <f t="shared" si="344"/>
        <v>theater</v>
      </c>
      <c r="R3673" t="str">
        <f t="shared" si="347"/>
        <v>plays</v>
      </c>
      <c r="S3673" s="10">
        <f t="shared" si="345"/>
        <v>41820.62809027778</v>
      </c>
      <c r="T3673" s="10">
        <f t="shared" si="346"/>
        <v>41841.165972222225</v>
      </c>
    </row>
    <row r="3674" spans="1:20" ht="58.3" x14ac:dyDescent="0.4">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9">
        <f t="shared" si="342"/>
        <v>1.0153333333333334</v>
      </c>
      <c r="P3674">
        <f t="shared" si="343"/>
        <v>53.438596491228068</v>
      </c>
      <c r="Q3674" t="str">
        <f t="shared" si="344"/>
        <v>theater</v>
      </c>
      <c r="R3674" t="str">
        <f t="shared" si="347"/>
        <v>plays</v>
      </c>
      <c r="S3674" s="10">
        <f t="shared" si="345"/>
        <v>41878.946574074071</v>
      </c>
      <c r="T3674" s="10">
        <f t="shared" si="346"/>
        <v>41908.946574074071</v>
      </c>
    </row>
    <row r="3675" spans="1:20" ht="43.75" x14ac:dyDescent="0.4">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9">
        <f t="shared" si="342"/>
        <v>1.13625</v>
      </c>
      <c r="P3675">
        <f t="shared" si="343"/>
        <v>39.868421052631582</v>
      </c>
      <c r="Q3675" t="str">
        <f t="shared" si="344"/>
        <v>theater</v>
      </c>
      <c r="R3675" t="str">
        <f t="shared" si="347"/>
        <v>plays</v>
      </c>
      <c r="S3675" s="10">
        <f t="shared" si="345"/>
        <v>41914.295104166667</v>
      </c>
      <c r="T3675" s="10">
        <f t="shared" si="346"/>
        <v>41948.536111111112</v>
      </c>
    </row>
    <row r="3676" spans="1:20" ht="43.75" x14ac:dyDescent="0.4">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9">
        <f t="shared" si="342"/>
        <v>1</v>
      </c>
      <c r="P3676">
        <f t="shared" si="343"/>
        <v>145.16129032258064</v>
      </c>
      <c r="Q3676" t="str">
        <f t="shared" si="344"/>
        <v>theater</v>
      </c>
      <c r="R3676" t="str">
        <f t="shared" si="347"/>
        <v>plays</v>
      </c>
      <c r="S3676" s="10">
        <f t="shared" si="345"/>
        <v>42556.873020833329</v>
      </c>
      <c r="T3676" s="10">
        <f t="shared" si="346"/>
        <v>42616.873020833329</v>
      </c>
    </row>
    <row r="3677" spans="1:20" ht="43.75" x14ac:dyDescent="0.4">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9">
        <f t="shared" si="342"/>
        <v>1.4</v>
      </c>
      <c r="P3677">
        <f t="shared" si="343"/>
        <v>23.333333333333332</v>
      </c>
      <c r="Q3677" t="str">
        <f t="shared" si="344"/>
        <v>theater</v>
      </c>
      <c r="R3677" t="str">
        <f t="shared" si="347"/>
        <v>plays</v>
      </c>
      <c r="S3677" s="10">
        <f t="shared" si="345"/>
        <v>42493.597013888888</v>
      </c>
      <c r="T3677" s="10">
        <f t="shared" si="346"/>
        <v>42505.958333333328</v>
      </c>
    </row>
    <row r="3678" spans="1:20" ht="43.75" x14ac:dyDescent="0.4">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9">
        <f t="shared" si="342"/>
        <v>1.2875000000000001</v>
      </c>
      <c r="P3678">
        <f t="shared" si="343"/>
        <v>64.375</v>
      </c>
      <c r="Q3678" t="str">
        <f t="shared" si="344"/>
        <v>theater</v>
      </c>
      <c r="R3678" t="str">
        <f t="shared" si="347"/>
        <v>plays</v>
      </c>
      <c r="S3678" s="10">
        <f t="shared" si="345"/>
        <v>41876.815787037034</v>
      </c>
      <c r="T3678" s="10">
        <f t="shared" si="346"/>
        <v>41894.815787037034</v>
      </c>
    </row>
    <row r="3679" spans="1:20" ht="43.75" x14ac:dyDescent="0.4">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9">
        <f t="shared" si="342"/>
        <v>1.0290416666666666</v>
      </c>
      <c r="P3679">
        <f t="shared" si="343"/>
        <v>62.052763819095475</v>
      </c>
      <c r="Q3679" t="str">
        <f t="shared" si="344"/>
        <v>theater</v>
      </c>
      <c r="R3679" t="str">
        <f t="shared" si="347"/>
        <v>plays</v>
      </c>
      <c r="S3679" s="10">
        <f t="shared" si="345"/>
        <v>41802.574282407404</v>
      </c>
      <c r="T3679" s="10">
        <f t="shared" si="346"/>
        <v>41823.165972222225</v>
      </c>
    </row>
    <row r="3680" spans="1:20" ht="43.75" x14ac:dyDescent="0.4">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9">
        <f t="shared" si="342"/>
        <v>1.0249999999999999</v>
      </c>
      <c r="P3680">
        <f t="shared" si="343"/>
        <v>66.129032258064512</v>
      </c>
      <c r="Q3680" t="str">
        <f t="shared" si="344"/>
        <v>theater</v>
      </c>
      <c r="R3680" t="str">
        <f t="shared" si="347"/>
        <v>plays</v>
      </c>
      <c r="S3680" s="10">
        <f t="shared" si="345"/>
        <v>42120.531226851846</v>
      </c>
      <c r="T3680" s="10">
        <f t="shared" si="346"/>
        <v>42155.531226851846</v>
      </c>
    </row>
    <row r="3681" spans="1:20" ht="43.75" x14ac:dyDescent="0.4">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9">
        <f t="shared" si="342"/>
        <v>1.101</v>
      </c>
      <c r="P3681">
        <f t="shared" si="343"/>
        <v>73.400000000000006</v>
      </c>
      <c r="Q3681" t="str">
        <f t="shared" si="344"/>
        <v>theater</v>
      </c>
      <c r="R3681" t="str">
        <f t="shared" si="347"/>
        <v>plays</v>
      </c>
      <c r="S3681" s="10">
        <f t="shared" si="345"/>
        <v>41786.761354166665</v>
      </c>
      <c r="T3681" s="10">
        <f t="shared" si="346"/>
        <v>41821.207638888889</v>
      </c>
    </row>
    <row r="3682" spans="1:20" ht="43.75" x14ac:dyDescent="0.4">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9">
        <f t="shared" si="342"/>
        <v>1.1276666666666666</v>
      </c>
      <c r="P3682">
        <f t="shared" si="343"/>
        <v>99.5</v>
      </c>
      <c r="Q3682" t="str">
        <f t="shared" si="344"/>
        <v>theater</v>
      </c>
      <c r="R3682" t="str">
        <f t="shared" si="347"/>
        <v>plays</v>
      </c>
      <c r="S3682" s="10">
        <f t="shared" si="345"/>
        <v>42627.454097222217</v>
      </c>
      <c r="T3682" s="10">
        <f t="shared" si="346"/>
        <v>42648.454097222217</v>
      </c>
    </row>
    <row r="3683" spans="1:20" ht="58.3" x14ac:dyDescent="0.4">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9">
        <f t="shared" si="342"/>
        <v>1.119</v>
      </c>
      <c r="P3683">
        <f t="shared" si="343"/>
        <v>62.166666666666664</v>
      </c>
      <c r="Q3683" t="str">
        <f t="shared" si="344"/>
        <v>theater</v>
      </c>
      <c r="R3683" t="str">
        <f t="shared" si="347"/>
        <v>plays</v>
      </c>
      <c r="S3683" s="10">
        <f t="shared" si="345"/>
        <v>42374.651504629626</v>
      </c>
      <c r="T3683" s="10">
        <f t="shared" si="346"/>
        <v>42384.651504629626</v>
      </c>
    </row>
    <row r="3684" spans="1:20" ht="43.75" x14ac:dyDescent="0.4">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9">
        <f t="shared" si="342"/>
        <v>1.3919999999999999</v>
      </c>
      <c r="P3684">
        <f t="shared" si="343"/>
        <v>62.328358208955223</v>
      </c>
      <c r="Q3684" t="str">
        <f t="shared" si="344"/>
        <v>theater</v>
      </c>
      <c r="R3684" t="str">
        <f t="shared" si="347"/>
        <v>plays</v>
      </c>
      <c r="S3684" s="10">
        <f t="shared" si="345"/>
        <v>41772.685393518521</v>
      </c>
      <c r="T3684" s="10">
        <f t="shared" si="346"/>
        <v>41806.290972222225</v>
      </c>
    </row>
    <row r="3685" spans="1:20" ht="43.75" x14ac:dyDescent="0.4">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9">
        <f t="shared" si="342"/>
        <v>1.1085714285714285</v>
      </c>
      <c r="P3685">
        <f t="shared" si="343"/>
        <v>58.787878787878789</v>
      </c>
      <c r="Q3685" t="str">
        <f t="shared" si="344"/>
        <v>theater</v>
      </c>
      <c r="R3685" t="str">
        <f t="shared" si="347"/>
        <v>plays</v>
      </c>
      <c r="S3685" s="10">
        <f t="shared" si="345"/>
        <v>42633.116851851853</v>
      </c>
      <c r="T3685" s="10">
        <f t="shared" si="346"/>
        <v>42663.116851851853</v>
      </c>
    </row>
    <row r="3686" spans="1:20" ht="43.75" x14ac:dyDescent="0.4">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9">
        <f t="shared" si="342"/>
        <v>1.3906666666666667</v>
      </c>
      <c r="P3686">
        <f t="shared" si="343"/>
        <v>45.347826086956523</v>
      </c>
      <c r="Q3686" t="str">
        <f t="shared" si="344"/>
        <v>theater</v>
      </c>
      <c r="R3686" t="str">
        <f t="shared" si="347"/>
        <v>plays</v>
      </c>
      <c r="S3686" s="10">
        <f t="shared" si="345"/>
        <v>42219.180393518516</v>
      </c>
      <c r="T3686" s="10">
        <f t="shared" si="346"/>
        <v>42249.180393518516</v>
      </c>
    </row>
    <row r="3687" spans="1:20" ht="43.75" x14ac:dyDescent="0.4">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9">
        <f t="shared" si="342"/>
        <v>1.0569999999999999</v>
      </c>
      <c r="P3687">
        <f t="shared" si="343"/>
        <v>41.944444444444443</v>
      </c>
      <c r="Q3687" t="str">
        <f t="shared" si="344"/>
        <v>theater</v>
      </c>
      <c r="R3687" t="str">
        <f t="shared" si="347"/>
        <v>plays</v>
      </c>
      <c r="S3687" s="10">
        <f t="shared" si="345"/>
        <v>41753.593275462961</v>
      </c>
      <c r="T3687" s="10">
        <f t="shared" si="346"/>
        <v>41778.875</v>
      </c>
    </row>
    <row r="3688" spans="1:20" ht="43.75" x14ac:dyDescent="0.4">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9">
        <f t="shared" si="342"/>
        <v>1.0142857142857142</v>
      </c>
      <c r="P3688">
        <f t="shared" si="343"/>
        <v>59.166666666666664</v>
      </c>
      <c r="Q3688" t="str">
        <f t="shared" si="344"/>
        <v>theater</v>
      </c>
      <c r="R3688" t="str">
        <f t="shared" si="347"/>
        <v>plays</v>
      </c>
      <c r="S3688" s="10">
        <f t="shared" si="345"/>
        <v>42230.662731481483</v>
      </c>
      <c r="T3688" s="10">
        <f t="shared" si="346"/>
        <v>42245.165972222225</v>
      </c>
    </row>
    <row r="3689" spans="1:20" ht="43.75" x14ac:dyDescent="0.4">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9">
        <f t="shared" si="342"/>
        <v>1.0024500000000001</v>
      </c>
      <c r="P3689">
        <f t="shared" si="343"/>
        <v>200.49</v>
      </c>
      <c r="Q3689" t="str">
        <f t="shared" si="344"/>
        <v>theater</v>
      </c>
      <c r="R3689" t="str">
        <f t="shared" si="347"/>
        <v>plays</v>
      </c>
      <c r="S3689" s="10">
        <f t="shared" si="345"/>
        <v>41787.218229166669</v>
      </c>
      <c r="T3689" s="10">
        <f t="shared" si="346"/>
        <v>41817.218229166669</v>
      </c>
    </row>
    <row r="3690" spans="1:20" ht="43.75" x14ac:dyDescent="0.4">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9">
        <f t="shared" si="342"/>
        <v>1.0916666666666666</v>
      </c>
      <c r="P3690">
        <f t="shared" si="343"/>
        <v>83.974358974358978</v>
      </c>
      <c r="Q3690" t="str">
        <f t="shared" si="344"/>
        <v>theater</v>
      </c>
      <c r="R3690" t="str">
        <f t="shared" si="347"/>
        <v>plays</v>
      </c>
      <c r="S3690" s="10">
        <f t="shared" si="345"/>
        <v>41829.787083333329</v>
      </c>
      <c r="T3690" s="10">
        <f t="shared" si="346"/>
        <v>41859.787083333329</v>
      </c>
    </row>
    <row r="3691" spans="1:20" ht="43.75" x14ac:dyDescent="0.4">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9">
        <f t="shared" si="342"/>
        <v>1.1833333333333333</v>
      </c>
      <c r="P3691">
        <f t="shared" si="343"/>
        <v>57.258064516129032</v>
      </c>
      <c r="Q3691" t="str">
        <f t="shared" si="344"/>
        <v>theater</v>
      </c>
      <c r="R3691" t="str">
        <f t="shared" si="347"/>
        <v>plays</v>
      </c>
      <c r="S3691" s="10">
        <f t="shared" si="345"/>
        <v>42147.826840277776</v>
      </c>
      <c r="T3691" s="10">
        <f t="shared" si="346"/>
        <v>42176.934027777781</v>
      </c>
    </row>
    <row r="3692" spans="1:20" ht="43.75" x14ac:dyDescent="0.4">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9">
        <f t="shared" si="342"/>
        <v>1.2</v>
      </c>
      <c r="P3692">
        <f t="shared" si="343"/>
        <v>58.064516129032256</v>
      </c>
      <c r="Q3692" t="str">
        <f t="shared" si="344"/>
        <v>theater</v>
      </c>
      <c r="R3692" t="str">
        <f t="shared" si="347"/>
        <v>plays</v>
      </c>
      <c r="S3692" s="10">
        <f t="shared" si="345"/>
        <v>41940.598182870373</v>
      </c>
      <c r="T3692" s="10">
        <f t="shared" si="346"/>
        <v>41970.639849537038</v>
      </c>
    </row>
    <row r="3693" spans="1:20" ht="29.15" x14ac:dyDescent="0.4">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9">
        <f t="shared" si="342"/>
        <v>1.2796000000000001</v>
      </c>
      <c r="P3693">
        <f t="shared" si="343"/>
        <v>186.80291970802921</v>
      </c>
      <c r="Q3693" t="str">
        <f t="shared" si="344"/>
        <v>theater</v>
      </c>
      <c r="R3693" t="str">
        <f t="shared" si="347"/>
        <v>plays</v>
      </c>
      <c r="S3693" s="10">
        <f t="shared" si="345"/>
        <v>42020.700567129628</v>
      </c>
      <c r="T3693" s="10">
        <f t="shared" si="346"/>
        <v>42065.207638888889</v>
      </c>
    </row>
    <row r="3694" spans="1:20" ht="29.15" x14ac:dyDescent="0.4">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9">
        <f t="shared" si="342"/>
        <v>1.26</v>
      </c>
      <c r="P3694">
        <f t="shared" si="343"/>
        <v>74.117647058823536</v>
      </c>
      <c r="Q3694" t="str">
        <f t="shared" si="344"/>
        <v>theater</v>
      </c>
      <c r="R3694" t="str">
        <f t="shared" si="347"/>
        <v>plays</v>
      </c>
      <c r="S3694" s="10">
        <f t="shared" si="345"/>
        <v>41891.96503472222</v>
      </c>
      <c r="T3694" s="10">
        <f t="shared" si="346"/>
        <v>41901</v>
      </c>
    </row>
    <row r="3695" spans="1:20" ht="43.75" x14ac:dyDescent="0.4">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9">
        <f t="shared" si="342"/>
        <v>1.2912912912912913</v>
      </c>
      <c r="P3695">
        <f t="shared" si="343"/>
        <v>30.714285714285715</v>
      </c>
      <c r="Q3695" t="str">
        <f t="shared" si="344"/>
        <v>theater</v>
      </c>
      <c r="R3695" t="str">
        <f t="shared" si="347"/>
        <v>plays</v>
      </c>
      <c r="S3695" s="10">
        <f t="shared" si="345"/>
        <v>42309.191307870366</v>
      </c>
      <c r="T3695" s="10">
        <f t="shared" si="346"/>
        <v>42338.9375</v>
      </c>
    </row>
    <row r="3696" spans="1:20" ht="58.3" x14ac:dyDescent="0.4">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9">
        <f t="shared" si="342"/>
        <v>1.0742857142857143</v>
      </c>
      <c r="P3696">
        <f t="shared" si="343"/>
        <v>62.666666666666664</v>
      </c>
      <c r="Q3696" t="str">
        <f t="shared" si="344"/>
        <v>theater</v>
      </c>
      <c r="R3696" t="str">
        <f t="shared" si="347"/>
        <v>plays</v>
      </c>
      <c r="S3696" s="10">
        <f t="shared" si="345"/>
        <v>42490.133877314816</v>
      </c>
      <c r="T3696" s="10">
        <f t="shared" si="346"/>
        <v>42527.083333333328</v>
      </c>
    </row>
    <row r="3697" spans="1:20" ht="58.3" x14ac:dyDescent="0.4">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9">
        <f t="shared" si="342"/>
        <v>1.00125</v>
      </c>
      <c r="P3697">
        <f t="shared" si="343"/>
        <v>121.36363636363636</v>
      </c>
      <c r="Q3697" t="str">
        <f t="shared" si="344"/>
        <v>theater</v>
      </c>
      <c r="R3697" t="str">
        <f t="shared" si="347"/>
        <v>plays</v>
      </c>
      <c r="S3697" s="10">
        <f t="shared" si="345"/>
        <v>41995.870486111111</v>
      </c>
      <c r="T3697" s="10">
        <f t="shared" si="346"/>
        <v>42015.870486111111</v>
      </c>
    </row>
    <row r="3698" spans="1:20" ht="43.75" x14ac:dyDescent="0.4">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9">
        <f t="shared" si="342"/>
        <v>1.55</v>
      </c>
      <c r="P3698">
        <f t="shared" si="343"/>
        <v>39.743589743589745</v>
      </c>
      <c r="Q3698" t="str">
        <f t="shared" si="344"/>
        <v>theater</v>
      </c>
      <c r="R3698" t="str">
        <f t="shared" si="347"/>
        <v>plays</v>
      </c>
      <c r="S3698" s="10">
        <f t="shared" si="345"/>
        <v>41988.617083333331</v>
      </c>
      <c r="T3698" s="10">
        <f t="shared" si="346"/>
        <v>42048.617083333331</v>
      </c>
    </row>
    <row r="3699" spans="1:20" ht="43.75" x14ac:dyDescent="0.4">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9">
        <f t="shared" si="342"/>
        <v>1.08</v>
      </c>
      <c r="P3699">
        <f t="shared" si="343"/>
        <v>72</v>
      </c>
      <c r="Q3699" t="str">
        <f t="shared" si="344"/>
        <v>theater</v>
      </c>
      <c r="R3699" t="str">
        <f t="shared" si="347"/>
        <v>plays</v>
      </c>
      <c r="S3699" s="10">
        <f t="shared" si="345"/>
        <v>42479.465833333335</v>
      </c>
      <c r="T3699" s="10">
        <f t="shared" si="346"/>
        <v>42500.465833333335</v>
      </c>
    </row>
    <row r="3700" spans="1:20" ht="43.75" x14ac:dyDescent="0.4">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9">
        <f t="shared" si="342"/>
        <v>1.1052</v>
      </c>
      <c r="P3700">
        <f t="shared" si="343"/>
        <v>40.632352941176471</v>
      </c>
      <c r="Q3700" t="str">
        <f t="shared" si="344"/>
        <v>theater</v>
      </c>
      <c r="R3700" t="str">
        <f t="shared" si="347"/>
        <v>plays</v>
      </c>
      <c r="S3700" s="10">
        <f t="shared" si="345"/>
        <v>42401.806562500002</v>
      </c>
      <c r="T3700" s="10">
        <f t="shared" si="346"/>
        <v>42431.806562500002</v>
      </c>
    </row>
    <row r="3701" spans="1:20" ht="58.3" x14ac:dyDescent="0.4">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9">
        <f t="shared" si="342"/>
        <v>1.008</v>
      </c>
      <c r="P3701">
        <f t="shared" si="343"/>
        <v>63</v>
      </c>
      <c r="Q3701" t="str">
        <f t="shared" si="344"/>
        <v>theater</v>
      </c>
      <c r="R3701" t="str">
        <f t="shared" si="347"/>
        <v>plays</v>
      </c>
      <c r="S3701" s="10">
        <f t="shared" si="345"/>
        <v>41897.602037037039</v>
      </c>
      <c r="T3701" s="10">
        <f t="shared" si="346"/>
        <v>41927.602037037039</v>
      </c>
    </row>
    <row r="3702" spans="1:20" ht="29.15" x14ac:dyDescent="0.4">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9">
        <f t="shared" si="342"/>
        <v>1.212</v>
      </c>
      <c r="P3702">
        <f t="shared" si="343"/>
        <v>33.666666666666664</v>
      </c>
      <c r="Q3702" t="str">
        <f t="shared" si="344"/>
        <v>theater</v>
      </c>
      <c r="R3702" t="str">
        <f t="shared" si="347"/>
        <v>plays</v>
      </c>
      <c r="S3702" s="10">
        <f t="shared" si="345"/>
        <v>41882.585648148146</v>
      </c>
      <c r="T3702" s="10">
        <f t="shared" si="346"/>
        <v>41912.666666666664</v>
      </c>
    </row>
    <row r="3703" spans="1:20" ht="43.75" x14ac:dyDescent="0.4">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9">
        <f t="shared" si="342"/>
        <v>1.0033333333333334</v>
      </c>
      <c r="P3703">
        <f t="shared" si="343"/>
        <v>38.589743589743591</v>
      </c>
      <c r="Q3703" t="str">
        <f t="shared" si="344"/>
        <v>theater</v>
      </c>
      <c r="R3703" t="str">
        <f t="shared" si="347"/>
        <v>plays</v>
      </c>
      <c r="S3703" s="10">
        <f t="shared" si="345"/>
        <v>42129.541585648149</v>
      </c>
      <c r="T3703" s="10">
        <f t="shared" si="346"/>
        <v>42159.541585648149</v>
      </c>
    </row>
    <row r="3704" spans="1:20" ht="58.3" x14ac:dyDescent="0.4">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9">
        <f t="shared" si="342"/>
        <v>1.0916666666666666</v>
      </c>
      <c r="P3704">
        <f t="shared" si="343"/>
        <v>155.95238095238096</v>
      </c>
      <c r="Q3704" t="str">
        <f t="shared" si="344"/>
        <v>theater</v>
      </c>
      <c r="R3704" t="str">
        <f t="shared" si="347"/>
        <v>plays</v>
      </c>
      <c r="S3704" s="10">
        <f t="shared" si="345"/>
        <v>42524.53800925926</v>
      </c>
      <c r="T3704" s="10">
        <f t="shared" si="346"/>
        <v>42561.957638888889</v>
      </c>
    </row>
    <row r="3705" spans="1:20" ht="43.75" x14ac:dyDescent="0.4">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9">
        <f t="shared" si="342"/>
        <v>1.2342857142857142</v>
      </c>
      <c r="P3705">
        <f t="shared" si="343"/>
        <v>43.2</v>
      </c>
      <c r="Q3705" t="str">
        <f t="shared" si="344"/>
        <v>theater</v>
      </c>
      <c r="R3705" t="str">
        <f t="shared" si="347"/>
        <v>plays</v>
      </c>
      <c r="S3705" s="10">
        <f t="shared" si="345"/>
        <v>42556.504490740743</v>
      </c>
      <c r="T3705" s="10">
        <f t="shared" si="346"/>
        <v>42595.290972222225</v>
      </c>
    </row>
    <row r="3706" spans="1:20" ht="43.75" x14ac:dyDescent="0.4">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9">
        <f t="shared" si="342"/>
        <v>1.3633666666666666</v>
      </c>
      <c r="P3706">
        <f t="shared" si="343"/>
        <v>15.148518518518518</v>
      </c>
      <c r="Q3706" t="str">
        <f t="shared" si="344"/>
        <v>theater</v>
      </c>
      <c r="R3706" t="str">
        <f t="shared" si="347"/>
        <v>plays</v>
      </c>
      <c r="S3706" s="10">
        <f t="shared" si="345"/>
        <v>42461.689745370371</v>
      </c>
      <c r="T3706" s="10">
        <f t="shared" si="346"/>
        <v>42521.689745370371</v>
      </c>
    </row>
    <row r="3707" spans="1:20" ht="43.75" x14ac:dyDescent="0.4">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9">
        <f t="shared" si="342"/>
        <v>1.0346657233816767</v>
      </c>
      <c r="P3707">
        <f t="shared" si="343"/>
        <v>83.571428571428569</v>
      </c>
      <c r="Q3707" t="str">
        <f t="shared" si="344"/>
        <v>theater</v>
      </c>
      <c r="R3707" t="str">
        <f t="shared" si="347"/>
        <v>plays</v>
      </c>
      <c r="S3707" s="10">
        <f t="shared" si="345"/>
        <v>41792.542986111112</v>
      </c>
      <c r="T3707" s="10">
        <f t="shared" si="346"/>
        <v>41813.75</v>
      </c>
    </row>
    <row r="3708" spans="1:20" ht="43.75" x14ac:dyDescent="0.4">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9">
        <f t="shared" si="342"/>
        <v>1.2133333333333334</v>
      </c>
      <c r="P3708">
        <f t="shared" si="343"/>
        <v>140</v>
      </c>
      <c r="Q3708" t="str">
        <f t="shared" si="344"/>
        <v>theater</v>
      </c>
      <c r="R3708" t="str">
        <f t="shared" si="347"/>
        <v>plays</v>
      </c>
      <c r="S3708" s="10">
        <f t="shared" si="345"/>
        <v>41879.913761574076</v>
      </c>
      <c r="T3708" s="10">
        <f t="shared" si="346"/>
        <v>41894.913761574076</v>
      </c>
    </row>
    <row r="3709" spans="1:20" ht="43.75" x14ac:dyDescent="0.4">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9">
        <f t="shared" si="342"/>
        <v>1.86</v>
      </c>
      <c r="P3709">
        <f t="shared" si="343"/>
        <v>80.869565217391298</v>
      </c>
      <c r="Q3709" t="str">
        <f t="shared" si="344"/>
        <v>theater</v>
      </c>
      <c r="R3709" t="str">
        <f t="shared" si="347"/>
        <v>plays</v>
      </c>
      <c r="S3709" s="10">
        <f t="shared" si="345"/>
        <v>42552.048356481479</v>
      </c>
      <c r="T3709" s="10">
        <f t="shared" si="346"/>
        <v>42573.226388888885</v>
      </c>
    </row>
    <row r="3710" spans="1:20" ht="58.3" x14ac:dyDescent="0.4">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9">
        <f t="shared" si="342"/>
        <v>3</v>
      </c>
      <c r="P3710">
        <f t="shared" si="343"/>
        <v>53.846153846153847</v>
      </c>
      <c r="Q3710" t="str">
        <f t="shared" si="344"/>
        <v>theater</v>
      </c>
      <c r="R3710" t="str">
        <f t="shared" si="347"/>
        <v>plays</v>
      </c>
      <c r="S3710" s="10">
        <f t="shared" si="345"/>
        <v>41810.142199074071</v>
      </c>
      <c r="T3710" s="10">
        <f t="shared" si="346"/>
        <v>41824.142199074071</v>
      </c>
    </row>
    <row r="3711" spans="1:20" ht="43.75" x14ac:dyDescent="0.4">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9">
        <f t="shared" si="342"/>
        <v>1.0825</v>
      </c>
      <c r="P3711">
        <f t="shared" si="343"/>
        <v>30.928571428571427</v>
      </c>
      <c r="Q3711" t="str">
        <f t="shared" si="344"/>
        <v>theater</v>
      </c>
      <c r="R3711" t="str">
        <f t="shared" si="347"/>
        <v>plays</v>
      </c>
      <c r="S3711" s="10">
        <f t="shared" si="345"/>
        <v>41785.707708333335</v>
      </c>
      <c r="T3711" s="10">
        <f t="shared" si="346"/>
        <v>41815.707708333335</v>
      </c>
    </row>
    <row r="3712" spans="1:20" ht="29.15" x14ac:dyDescent="0.4">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9">
        <f t="shared" si="342"/>
        <v>1.4115384615384616</v>
      </c>
      <c r="P3712">
        <f t="shared" si="343"/>
        <v>67.962962962962962</v>
      </c>
      <c r="Q3712" t="str">
        <f t="shared" si="344"/>
        <v>theater</v>
      </c>
      <c r="R3712" t="str">
        <f t="shared" si="347"/>
        <v>plays</v>
      </c>
      <c r="S3712" s="10">
        <f t="shared" si="345"/>
        <v>42072.576249999998</v>
      </c>
      <c r="T3712" s="10">
        <f t="shared" si="346"/>
        <v>42097.576249999998</v>
      </c>
    </row>
    <row r="3713" spans="1:20" ht="29.15" x14ac:dyDescent="0.4">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9">
        <f t="shared" si="342"/>
        <v>1.1399999999999999</v>
      </c>
      <c r="P3713">
        <f t="shared" si="343"/>
        <v>27.142857142857142</v>
      </c>
      <c r="Q3713" t="str">
        <f t="shared" si="344"/>
        <v>theater</v>
      </c>
      <c r="R3713" t="str">
        <f t="shared" si="347"/>
        <v>plays</v>
      </c>
      <c r="S3713" s="10">
        <f t="shared" si="345"/>
        <v>41779.724224537036</v>
      </c>
      <c r="T3713" s="10">
        <f t="shared" si="346"/>
        <v>41805.666666666664</v>
      </c>
    </row>
    <row r="3714" spans="1:20" ht="58.3" x14ac:dyDescent="0.4">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9">
        <f t="shared" ref="O3714:O3777" si="348">E3714/D3714</f>
        <v>1.5373333333333334</v>
      </c>
      <c r="P3714">
        <f t="shared" ref="P3714:P3777" si="349">IFERROR(E3714/L3714,0)</f>
        <v>110.86538461538461</v>
      </c>
      <c r="Q3714" t="str">
        <f t="shared" ref="Q3714:Q3777" si="350">LEFT(N3714, FIND("/",N3714) - 1)</f>
        <v>theater</v>
      </c>
      <c r="R3714" t="str">
        <f t="shared" si="347"/>
        <v>plays</v>
      </c>
      <c r="S3714" s="10">
        <f t="shared" ref="S3714:S3777" si="351">(((J3714/60)/60)/24) + DATE(1970,1,1)</f>
        <v>42134.172071759262</v>
      </c>
      <c r="T3714" s="10">
        <f t="shared" ref="T3714:T3777" si="352">(((I3714/60)/60)/24) + DATE(1970,1,1)</f>
        <v>42155.290972222225</v>
      </c>
    </row>
    <row r="3715" spans="1:20" ht="43.75" x14ac:dyDescent="0.4">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9">
        <f t="shared" si="348"/>
        <v>1.0149999999999999</v>
      </c>
      <c r="P3715">
        <f t="shared" si="349"/>
        <v>106.84210526315789</v>
      </c>
      <c r="Q3715" t="str">
        <f t="shared" si="350"/>
        <v>theater</v>
      </c>
      <c r="R3715" t="str">
        <f t="shared" ref="R3715:R3778" si="353">RIGHT(N3715, LEN(N3715) - FIND("/",N3715))</f>
        <v>plays</v>
      </c>
      <c r="S3715" s="10">
        <f t="shared" si="351"/>
        <v>42505.738032407404</v>
      </c>
      <c r="T3715" s="10">
        <f t="shared" si="352"/>
        <v>42525.738032407404</v>
      </c>
    </row>
    <row r="3716" spans="1:20" ht="43.75" x14ac:dyDescent="0.4">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9">
        <f t="shared" si="348"/>
        <v>1.0235000000000001</v>
      </c>
      <c r="P3716">
        <f t="shared" si="349"/>
        <v>105.51546391752578</v>
      </c>
      <c r="Q3716" t="str">
        <f t="shared" si="350"/>
        <v>theater</v>
      </c>
      <c r="R3716" t="str">
        <f t="shared" si="353"/>
        <v>plays</v>
      </c>
      <c r="S3716" s="10">
        <f t="shared" si="351"/>
        <v>42118.556331018524</v>
      </c>
      <c r="T3716" s="10">
        <f t="shared" si="352"/>
        <v>42150.165972222225</v>
      </c>
    </row>
    <row r="3717" spans="1:20" ht="43.75" x14ac:dyDescent="0.4">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9">
        <f t="shared" si="348"/>
        <v>1.0257142857142858</v>
      </c>
      <c r="P3717">
        <f t="shared" si="349"/>
        <v>132.96296296296296</v>
      </c>
      <c r="Q3717" t="str">
        <f t="shared" si="350"/>
        <v>theater</v>
      </c>
      <c r="R3717" t="str">
        <f t="shared" si="353"/>
        <v>plays</v>
      </c>
      <c r="S3717" s="10">
        <f t="shared" si="351"/>
        <v>42036.995590277773</v>
      </c>
      <c r="T3717" s="10">
        <f t="shared" si="352"/>
        <v>42094.536111111112</v>
      </c>
    </row>
    <row r="3718" spans="1:20" ht="43.75" x14ac:dyDescent="0.4">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9">
        <f t="shared" si="348"/>
        <v>1.5575000000000001</v>
      </c>
      <c r="P3718">
        <f t="shared" si="349"/>
        <v>51.916666666666664</v>
      </c>
      <c r="Q3718" t="str">
        <f t="shared" si="350"/>
        <v>theater</v>
      </c>
      <c r="R3718" t="str">
        <f t="shared" si="353"/>
        <v>plays</v>
      </c>
      <c r="S3718" s="10">
        <f t="shared" si="351"/>
        <v>42360.887835648144</v>
      </c>
      <c r="T3718" s="10">
        <f t="shared" si="352"/>
        <v>42390.887835648144</v>
      </c>
    </row>
    <row r="3719" spans="1:20" ht="43.75" x14ac:dyDescent="0.4">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9">
        <f t="shared" si="348"/>
        <v>1.0075000000000001</v>
      </c>
      <c r="P3719">
        <f t="shared" si="349"/>
        <v>310</v>
      </c>
      <c r="Q3719" t="str">
        <f t="shared" si="350"/>
        <v>theater</v>
      </c>
      <c r="R3719" t="str">
        <f t="shared" si="353"/>
        <v>plays</v>
      </c>
      <c r="S3719" s="10">
        <f t="shared" si="351"/>
        <v>42102.866307870368</v>
      </c>
      <c r="T3719" s="10">
        <f t="shared" si="352"/>
        <v>42133.866307870368</v>
      </c>
    </row>
    <row r="3720" spans="1:20" ht="43.75" x14ac:dyDescent="0.4">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9">
        <f t="shared" si="348"/>
        <v>2.3940000000000001</v>
      </c>
      <c r="P3720">
        <f t="shared" si="349"/>
        <v>26.021739130434781</v>
      </c>
      <c r="Q3720" t="str">
        <f t="shared" si="350"/>
        <v>theater</v>
      </c>
      <c r="R3720" t="str">
        <f t="shared" si="353"/>
        <v>plays</v>
      </c>
      <c r="S3720" s="10">
        <f t="shared" si="351"/>
        <v>42032.716145833328</v>
      </c>
      <c r="T3720" s="10">
        <f t="shared" si="352"/>
        <v>42062.716145833328</v>
      </c>
    </row>
    <row r="3721" spans="1:20" ht="29.15" x14ac:dyDescent="0.4">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9">
        <f t="shared" si="348"/>
        <v>2.1</v>
      </c>
      <c r="P3721">
        <f t="shared" si="349"/>
        <v>105</v>
      </c>
      <c r="Q3721" t="str">
        <f t="shared" si="350"/>
        <v>theater</v>
      </c>
      <c r="R3721" t="str">
        <f t="shared" si="353"/>
        <v>plays</v>
      </c>
      <c r="S3721" s="10">
        <f t="shared" si="351"/>
        <v>42147.729930555557</v>
      </c>
      <c r="T3721" s="10">
        <f t="shared" si="352"/>
        <v>42177.729930555557</v>
      </c>
    </row>
    <row r="3722" spans="1:20" ht="29.15" x14ac:dyDescent="0.4">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9">
        <f t="shared" si="348"/>
        <v>1.0451515151515152</v>
      </c>
      <c r="P3722">
        <f t="shared" si="349"/>
        <v>86.224999999999994</v>
      </c>
      <c r="Q3722" t="str">
        <f t="shared" si="350"/>
        <v>theater</v>
      </c>
      <c r="R3722" t="str">
        <f t="shared" si="353"/>
        <v>plays</v>
      </c>
      <c r="S3722" s="10">
        <f t="shared" si="351"/>
        <v>42165.993125000001</v>
      </c>
      <c r="T3722" s="10">
        <f t="shared" si="352"/>
        <v>42187.993125000001</v>
      </c>
    </row>
    <row r="3723" spans="1:20" ht="58.3" x14ac:dyDescent="0.4">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9">
        <f t="shared" si="348"/>
        <v>1.008</v>
      </c>
      <c r="P3723">
        <f t="shared" si="349"/>
        <v>114.54545454545455</v>
      </c>
      <c r="Q3723" t="str">
        <f t="shared" si="350"/>
        <v>theater</v>
      </c>
      <c r="R3723" t="str">
        <f t="shared" si="353"/>
        <v>plays</v>
      </c>
      <c r="S3723" s="10">
        <f t="shared" si="351"/>
        <v>41927.936157407406</v>
      </c>
      <c r="T3723" s="10">
        <f t="shared" si="352"/>
        <v>41948.977824074071</v>
      </c>
    </row>
    <row r="3724" spans="1:20" ht="58.3" x14ac:dyDescent="0.4">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9">
        <f t="shared" si="348"/>
        <v>1.1120000000000001</v>
      </c>
      <c r="P3724">
        <f t="shared" si="349"/>
        <v>47.657142857142858</v>
      </c>
      <c r="Q3724" t="str">
        <f t="shared" si="350"/>
        <v>theater</v>
      </c>
      <c r="R3724" t="str">
        <f t="shared" si="353"/>
        <v>plays</v>
      </c>
      <c r="S3724" s="10">
        <f t="shared" si="351"/>
        <v>42381.671840277777</v>
      </c>
      <c r="T3724" s="10">
        <f t="shared" si="352"/>
        <v>42411.957638888889</v>
      </c>
    </row>
    <row r="3725" spans="1:20" ht="29.15" x14ac:dyDescent="0.4">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9">
        <f t="shared" si="348"/>
        <v>1.0204444444444445</v>
      </c>
      <c r="P3725">
        <f t="shared" si="349"/>
        <v>72.888888888888886</v>
      </c>
      <c r="Q3725" t="str">
        <f t="shared" si="350"/>
        <v>theater</v>
      </c>
      <c r="R3725" t="str">
        <f t="shared" si="353"/>
        <v>plays</v>
      </c>
      <c r="S3725" s="10">
        <f t="shared" si="351"/>
        <v>41943.753032407411</v>
      </c>
      <c r="T3725" s="10">
        <f t="shared" si="352"/>
        <v>41973.794699074075</v>
      </c>
    </row>
    <row r="3726" spans="1:20" ht="43.75" x14ac:dyDescent="0.4">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9">
        <f t="shared" si="348"/>
        <v>1.0254767441860466</v>
      </c>
      <c r="P3726">
        <f t="shared" si="349"/>
        <v>49.545505617977533</v>
      </c>
      <c r="Q3726" t="str">
        <f t="shared" si="350"/>
        <v>theater</v>
      </c>
      <c r="R3726" t="str">
        <f t="shared" si="353"/>
        <v>plays</v>
      </c>
      <c r="S3726" s="10">
        <f t="shared" si="351"/>
        <v>42465.491435185191</v>
      </c>
      <c r="T3726" s="10">
        <f t="shared" si="352"/>
        <v>42494.958333333328</v>
      </c>
    </row>
    <row r="3727" spans="1:20" ht="43.75" x14ac:dyDescent="0.4">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9">
        <f t="shared" si="348"/>
        <v>1.27</v>
      </c>
      <c r="P3727">
        <f t="shared" si="349"/>
        <v>25.4</v>
      </c>
      <c r="Q3727" t="str">
        <f t="shared" si="350"/>
        <v>theater</v>
      </c>
      <c r="R3727" t="str">
        <f t="shared" si="353"/>
        <v>plays</v>
      </c>
      <c r="S3727" s="10">
        <f t="shared" si="351"/>
        <v>42401.945219907408</v>
      </c>
      <c r="T3727" s="10">
        <f t="shared" si="352"/>
        <v>42418.895833333328</v>
      </c>
    </row>
    <row r="3728" spans="1:20" ht="43.75" x14ac:dyDescent="0.4">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9">
        <f t="shared" si="348"/>
        <v>3.3870588235294119</v>
      </c>
      <c r="P3728">
        <f t="shared" si="349"/>
        <v>62.586956521739133</v>
      </c>
      <c r="Q3728" t="str">
        <f t="shared" si="350"/>
        <v>theater</v>
      </c>
      <c r="R3728" t="str">
        <f t="shared" si="353"/>
        <v>plays</v>
      </c>
      <c r="S3728" s="10">
        <f t="shared" si="351"/>
        <v>42462.140868055561</v>
      </c>
      <c r="T3728" s="10">
        <f t="shared" si="352"/>
        <v>42489.875</v>
      </c>
    </row>
    <row r="3729" spans="1:20" ht="43.75" x14ac:dyDescent="0.4">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9">
        <f t="shared" si="348"/>
        <v>1.0075000000000001</v>
      </c>
      <c r="P3729">
        <f t="shared" si="349"/>
        <v>61.060606060606062</v>
      </c>
      <c r="Q3729" t="str">
        <f t="shared" si="350"/>
        <v>theater</v>
      </c>
      <c r="R3729" t="str">
        <f t="shared" si="353"/>
        <v>plays</v>
      </c>
      <c r="S3729" s="10">
        <f t="shared" si="351"/>
        <v>42632.348310185189</v>
      </c>
      <c r="T3729" s="10">
        <f t="shared" si="352"/>
        <v>42663.204861111109</v>
      </c>
    </row>
    <row r="3730" spans="1:20" ht="43.75" x14ac:dyDescent="0.4">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9">
        <f t="shared" si="348"/>
        <v>9.3100000000000002E-2</v>
      </c>
      <c r="P3730">
        <f t="shared" si="349"/>
        <v>60.064516129032256</v>
      </c>
      <c r="Q3730" t="str">
        <f t="shared" si="350"/>
        <v>theater</v>
      </c>
      <c r="R3730" t="str">
        <f t="shared" si="353"/>
        <v>plays</v>
      </c>
      <c r="S3730" s="10">
        <f t="shared" si="351"/>
        <v>42205.171018518522</v>
      </c>
      <c r="T3730" s="10">
        <f t="shared" si="352"/>
        <v>42235.171018518522</v>
      </c>
    </row>
    <row r="3731" spans="1:20" ht="58.3" x14ac:dyDescent="0.4">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9">
        <f t="shared" si="348"/>
        <v>7.2400000000000006E-2</v>
      </c>
      <c r="P3731">
        <f t="shared" si="349"/>
        <v>72.400000000000006</v>
      </c>
      <c r="Q3731" t="str">
        <f t="shared" si="350"/>
        <v>theater</v>
      </c>
      <c r="R3731" t="str">
        <f t="shared" si="353"/>
        <v>plays</v>
      </c>
      <c r="S3731" s="10">
        <f t="shared" si="351"/>
        <v>42041.205000000002</v>
      </c>
      <c r="T3731" s="10">
        <f t="shared" si="352"/>
        <v>42086.16333333333</v>
      </c>
    </row>
    <row r="3732" spans="1:20" ht="43.75" x14ac:dyDescent="0.4">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9">
        <f t="shared" si="348"/>
        <v>0.1</v>
      </c>
      <c r="P3732">
        <f t="shared" si="349"/>
        <v>100</v>
      </c>
      <c r="Q3732" t="str">
        <f t="shared" si="350"/>
        <v>theater</v>
      </c>
      <c r="R3732" t="str">
        <f t="shared" si="353"/>
        <v>plays</v>
      </c>
      <c r="S3732" s="10">
        <f t="shared" si="351"/>
        <v>42203.677766203706</v>
      </c>
      <c r="T3732" s="10">
        <f t="shared" si="352"/>
        <v>42233.677766203706</v>
      </c>
    </row>
    <row r="3733" spans="1:20" ht="43.75" x14ac:dyDescent="0.4">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9">
        <f t="shared" si="348"/>
        <v>0.11272727272727273</v>
      </c>
      <c r="P3733">
        <f t="shared" si="349"/>
        <v>51.666666666666664</v>
      </c>
      <c r="Q3733" t="str">
        <f t="shared" si="350"/>
        <v>theater</v>
      </c>
      <c r="R3733" t="str">
        <f t="shared" si="353"/>
        <v>plays</v>
      </c>
      <c r="S3733" s="10">
        <f t="shared" si="351"/>
        <v>41983.752847222218</v>
      </c>
      <c r="T3733" s="10">
        <f t="shared" si="352"/>
        <v>42014.140972222223</v>
      </c>
    </row>
    <row r="3734" spans="1:20" ht="43.75" x14ac:dyDescent="0.4">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9">
        <f t="shared" si="348"/>
        <v>0.15411764705882353</v>
      </c>
      <c r="P3734">
        <f t="shared" si="349"/>
        <v>32.75</v>
      </c>
      <c r="Q3734" t="str">
        <f t="shared" si="350"/>
        <v>theater</v>
      </c>
      <c r="R3734" t="str">
        <f t="shared" si="353"/>
        <v>plays</v>
      </c>
      <c r="S3734" s="10">
        <f t="shared" si="351"/>
        <v>41968.677465277782</v>
      </c>
      <c r="T3734" s="10">
        <f t="shared" si="352"/>
        <v>42028.5</v>
      </c>
    </row>
    <row r="3735" spans="1:20" ht="43.75" x14ac:dyDescent="0.4">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9">
        <f t="shared" si="348"/>
        <v>0</v>
      </c>
      <c r="P3735">
        <f t="shared" si="349"/>
        <v>0</v>
      </c>
      <c r="Q3735" t="str">
        <f t="shared" si="350"/>
        <v>theater</v>
      </c>
      <c r="R3735" t="str">
        <f t="shared" si="353"/>
        <v>plays</v>
      </c>
      <c r="S3735" s="10">
        <f t="shared" si="351"/>
        <v>42103.024398148147</v>
      </c>
      <c r="T3735" s="10">
        <f t="shared" si="352"/>
        <v>42112.9375</v>
      </c>
    </row>
    <row r="3736" spans="1:20" ht="58.3" x14ac:dyDescent="0.4">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9">
        <f t="shared" si="348"/>
        <v>0.28466666666666668</v>
      </c>
      <c r="P3736">
        <f t="shared" si="349"/>
        <v>61</v>
      </c>
      <c r="Q3736" t="str">
        <f t="shared" si="350"/>
        <v>theater</v>
      </c>
      <c r="R3736" t="str">
        <f t="shared" si="353"/>
        <v>plays</v>
      </c>
      <c r="S3736" s="10">
        <f t="shared" si="351"/>
        <v>42089.901574074072</v>
      </c>
      <c r="T3736" s="10">
        <f t="shared" si="352"/>
        <v>42149.901574074072</v>
      </c>
    </row>
    <row r="3737" spans="1:20" ht="29.15" x14ac:dyDescent="0.4">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9">
        <f t="shared" si="348"/>
        <v>0.13333333333333333</v>
      </c>
      <c r="P3737">
        <f t="shared" si="349"/>
        <v>10</v>
      </c>
      <c r="Q3737" t="str">
        <f t="shared" si="350"/>
        <v>theater</v>
      </c>
      <c r="R3737" t="str">
        <f t="shared" si="353"/>
        <v>plays</v>
      </c>
      <c r="S3737" s="10">
        <f t="shared" si="351"/>
        <v>42122.693159722221</v>
      </c>
      <c r="T3737" s="10">
        <f t="shared" si="352"/>
        <v>42152.693159722221</v>
      </c>
    </row>
    <row r="3738" spans="1:20" ht="43.75" x14ac:dyDescent="0.4">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9">
        <f t="shared" si="348"/>
        <v>6.6666666666666671E-3</v>
      </c>
      <c r="P3738">
        <f t="shared" si="349"/>
        <v>10</v>
      </c>
      <c r="Q3738" t="str">
        <f t="shared" si="350"/>
        <v>theater</v>
      </c>
      <c r="R3738" t="str">
        <f t="shared" si="353"/>
        <v>plays</v>
      </c>
      <c r="S3738" s="10">
        <f t="shared" si="351"/>
        <v>42048.711724537032</v>
      </c>
      <c r="T3738" s="10">
        <f t="shared" si="352"/>
        <v>42086.75</v>
      </c>
    </row>
    <row r="3739" spans="1:20" ht="43.75" x14ac:dyDescent="0.4">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9">
        <f t="shared" si="348"/>
        <v>0.21428571428571427</v>
      </c>
      <c r="P3739">
        <f t="shared" si="349"/>
        <v>37.5</v>
      </c>
      <c r="Q3739" t="str">
        <f t="shared" si="350"/>
        <v>theater</v>
      </c>
      <c r="R3739" t="str">
        <f t="shared" si="353"/>
        <v>plays</v>
      </c>
      <c r="S3739" s="10">
        <f t="shared" si="351"/>
        <v>42297.691006944442</v>
      </c>
      <c r="T3739" s="10">
        <f t="shared" si="352"/>
        <v>42320.290972222225</v>
      </c>
    </row>
    <row r="3740" spans="1:20" ht="29.15" x14ac:dyDescent="0.4">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9">
        <f t="shared" si="348"/>
        <v>0.18</v>
      </c>
      <c r="P3740">
        <f t="shared" si="349"/>
        <v>45</v>
      </c>
      <c r="Q3740" t="str">
        <f t="shared" si="350"/>
        <v>theater</v>
      </c>
      <c r="R3740" t="str">
        <f t="shared" si="353"/>
        <v>plays</v>
      </c>
      <c r="S3740" s="10">
        <f t="shared" si="351"/>
        <v>41813.938715277778</v>
      </c>
      <c r="T3740" s="10">
        <f t="shared" si="352"/>
        <v>41835.916666666664</v>
      </c>
    </row>
    <row r="3741" spans="1:20" ht="43.75" x14ac:dyDescent="0.4">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9">
        <f t="shared" si="348"/>
        <v>0.20125000000000001</v>
      </c>
      <c r="P3741">
        <f t="shared" si="349"/>
        <v>100.625</v>
      </c>
      <c r="Q3741" t="str">
        <f t="shared" si="350"/>
        <v>theater</v>
      </c>
      <c r="R3741" t="str">
        <f t="shared" si="353"/>
        <v>plays</v>
      </c>
      <c r="S3741" s="10">
        <f t="shared" si="351"/>
        <v>42548.449861111112</v>
      </c>
      <c r="T3741" s="10">
        <f t="shared" si="352"/>
        <v>42568.449861111112</v>
      </c>
    </row>
    <row r="3742" spans="1:20" ht="43.75" x14ac:dyDescent="0.4">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9">
        <f t="shared" si="348"/>
        <v>0.17899999999999999</v>
      </c>
      <c r="P3742">
        <f t="shared" si="349"/>
        <v>25.571428571428573</v>
      </c>
      <c r="Q3742" t="str">
        <f t="shared" si="350"/>
        <v>theater</v>
      </c>
      <c r="R3742" t="str">
        <f t="shared" si="353"/>
        <v>plays</v>
      </c>
      <c r="S3742" s="10">
        <f t="shared" si="351"/>
        <v>41833.089756944442</v>
      </c>
      <c r="T3742" s="10">
        <f t="shared" si="352"/>
        <v>41863.079143518517</v>
      </c>
    </row>
    <row r="3743" spans="1:20" ht="43.75" x14ac:dyDescent="0.4">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9">
        <f t="shared" si="348"/>
        <v>0</v>
      </c>
      <c r="P3743">
        <f t="shared" si="349"/>
        <v>0</v>
      </c>
      <c r="Q3743" t="str">
        <f t="shared" si="350"/>
        <v>theater</v>
      </c>
      <c r="R3743" t="str">
        <f t="shared" si="353"/>
        <v>plays</v>
      </c>
      <c r="S3743" s="10">
        <f t="shared" si="351"/>
        <v>42325.920717592591</v>
      </c>
      <c r="T3743" s="10">
        <f t="shared" si="352"/>
        <v>42355.920717592591</v>
      </c>
    </row>
    <row r="3744" spans="1:20" ht="43.75" x14ac:dyDescent="0.4">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9">
        <f t="shared" si="348"/>
        <v>0.02</v>
      </c>
      <c r="P3744">
        <f t="shared" si="349"/>
        <v>25</v>
      </c>
      <c r="Q3744" t="str">
        <f t="shared" si="350"/>
        <v>theater</v>
      </c>
      <c r="R3744" t="str">
        <f t="shared" si="353"/>
        <v>plays</v>
      </c>
      <c r="S3744" s="10">
        <f t="shared" si="351"/>
        <v>41858.214629629627</v>
      </c>
      <c r="T3744" s="10">
        <f t="shared" si="352"/>
        <v>41888.214629629627</v>
      </c>
    </row>
    <row r="3745" spans="1:20" ht="29.15" x14ac:dyDescent="0.4">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9">
        <f t="shared" si="348"/>
        <v>0</v>
      </c>
      <c r="P3745">
        <f t="shared" si="349"/>
        <v>0</v>
      </c>
      <c r="Q3745" t="str">
        <f t="shared" si="350"/>
        <v>theater</v>
      </c>
      <c r="R3745" t="str">
        <f t="shared" si="353"/>
        <v>plays</v>
      </c>
      <c r="S3745" s="10">
        <f t="shared" si="351"/>
        <v>41793.710231481484</v>
      </c>
      <c r="T3745" s="10">
        <f t="shared" si="352"/>
        <v>41823.710231481484</v>
      </c>
    </row>
    <row r="3746" spans="1:20" ht="58.3" x14ac:dyDescent="0.4">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9">
        <f t="shared" si="348"/>
        <v>0</v>
      </c>
      <c r="P3746">
        <f t="shared" si="349"/>
        <v>0</v>
      </c>
      <c r="Q3746" t="str">
        <f t="shared" si="350"/>
        <v>theater</v>
      </c>
      <c r="R3746" t="str">
        <f t="shared" si="353"/>
        <v>plays</v>
      </c>
      <c r="S3746" s="10">
        <f t="shared" si="351"/>
        <v>41793.814259259263</v>
      </c>
      <c r="T3746" s="10">
        <f t="shared" si="352"/>
        <v>41825.165972222225</v>
      </c>
    </row>
    <row r="3747" spans="1:20" ht="43.75" x14ac:dyDescent="0.4">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9">
        <f t="shared" si="348"/>
        <v>0.1</v>
      </c>
      <c r="P3747">
        <f t="shared" si="349"/>
        <v>10</v>
      </c>
      <c r="Q3747" t="str">
        <f t="shared" si="350"/>
        <v>theater</v>
      </c>
      <c r="R3747" t="str">
        <f t="shared" si="353"/>
        <v>plays</v>
      </c>
      <c r="S3747" s="10">
        <f t="shared" si="351"/>
        <v>41831.697939814818</v>
      </c>
      <c r="T3747" s="10">
        <f t="shared" si="352"/>
        <v>41861.697939814818</v>
      </c>
    </row>
    <row r="3748" spans="1:20" x14ac:dyDescent="0.4">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9">
        <f t="shared" si="348"/>
        <v>2.3764705882352941E-2</v>
      </c>
      <c r="P3748">
        <f t="shared" si="349"/>
        <v>202</v>
      </c>
      <c r="Q3748" t="str">
        <f t="shared" si="350"/>
        <v>theater</v>
      </c>
      <c r="R3748" t="str">
        <f t="shared" si="353"/>
        <v>plays</v>
      </c>
      <c r="S3748" s="10">
        <f t="shared" si="351"/>
        <v>42621.389340277776</v>
      </c>
      <c r="T3748" s="10">
        <f t="shared" si="352"/>
        <v>42651.389340277776</v>
      </c>
    </row>
    <row r="3749" spans="1:20" ht="29.15" x14ac:dyDescent="0.4">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9">
        <f t="shared" si="348"/>
        <v>0.01</v>
      </c>
      <c r="P3749">
        <f t="shared" si="349"/>
        <v>25</v>
      </c>
      <c r="Q3749" t="str">
        <f t="shared" si="350"/>
        <v>theater</v>
      </c>
      <c r="R3749" t="str">
        <f t="shared" si="353"/>
        <v>plays</v>
      </c>
      <c r="S3749" s="10">
        <f t="shared" si="351"/>
        <v>42164.299722222218</v>
      </c>
      <c r="T3749" s="10">
        <f t="shared" si="352"/>
        <v>42190.957638888889</v>
      </c>
    </row>
    <row r="3750" spans="1:20" ht="43.75" x14ac:dyDescent="0.4">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9">
        <f t="shared" si="348"/>
        <v>1.0351999999999999</v>
      </c>
      <c r="P3750">
        <f t="shared" si="349"/>
        <v>99.538461538461533</v>
      </c>
      <c r="Q3750" t="str">
        <f t="shared" si="350"/>
        <v>theater</v>
      </c>
      <c r="R3750" t="str">
        <f t="shared" si="353"/>
        <v>musical</v>
      </c>
      <c r="S3750" s="10">
        <f t="shared" si="351"/>
        <v>42395.706435185188</v>
      </c>
      <c r="T3750" s="10">
        <f t="shared" si="352"/>
        <v>42416.249305555553</v>
      </c>
    </row>
    <row r="3751" spans="1:20" ht="43.75" x14ac:dyDescent="0.4">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9">
        <f t="shared" si="348"/>
        <v>1.05</v>
      </c>
      <c r="P3751">
        <f t="shared" si="349"/>
        <v>75</v>
      </c>
      <c r="Q3751" t="str">
        <f t="shared" si="350"/>
        <v>theater</v>
      </c>
      <c r="R3751" t="str">
        <f t="shared" si="353"/>
        <v>musical</v>
      </c>
      <c r="S3751" s="10">
        <f t="shared" si="351"/>
        <v>42458.127175925925</v>
      </c>
      <c r="T3751" s="10">
        <f t="shared" si="352"/>
        <v>42489.165972222225</v>
      </c>
    </row>
    <row r="3752" spans="1:20" ht="87.45" x14ac:dyDescent="0.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9">
        <f t="shared" si="348"/>
        <v>1.0044999999999999</v>
      </c>
      <c r="P3752">
        <f t="shared" si="349"/>
        <v>215.25</v>
      </c>
      <c r="Q3752" t="str">
        <f t="shared" si="350"/>
        <v>theater</v>
      </c>
      <c r="R3752" t="str">
        <f t="shared" si="353"/>
        <v>musical</v>
      </c>
      <c r="S3752" s="10">
        <f t="shared" si="351"/>
        <v>42016.981574074074</v>
      </c>
      <c r="T3752" s="10">
        <f t="shared" si="352"/>
        <v>42045.332638888889</v>
      </c>
    </row>
    <row r="3753" spans="1:20" ht="43.75" x14ac:dyDescent="0.4">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9">
        <f t="shared" si="348"/>
        <v>1.3260000000000001</v>
      </c>
      <c r="P3753">
        <f t="shared" si="349"/>
        <v>120.54545454545455</v>
      </c>
      <c r="Q3753" t="str">
        <f t="shared" si="350"/>
        <v>theater</v>
      </c>
      <c r="R3753" t="str">
        <f t="shared" si="353"/>
        <v>musical</v>
      </c>
      <c r="S3753" s="10">
        <f t="shared" si="351"/>
        <v>42403.035567129627</v>
      </c>
      <c r="T3753" s="10">
        <f t="shared" si="352"/>
        <v>42462.993900462956</v>
      </c>
    </row>
    <row r="3754" spans="1:20" ht="58.3" x14ac:dyDescent="0.4">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9">
        <f t="shared" si="348"/>
        <v>1.1299999999999999</v>
      </c>
      <c r="P3754">
        <f t="shared" si="349"/>
        <v>37.666666666666664</v>
      </c>
      <c r="Q3754" t="str">
        <f t="shared" si="350"/>
        <v>theater</v>
      </c>
      <c r="R3754" t="str">
        <f t="shared" si="353"/>
        <v>musical</v>
      </c>
      <c r="S3754" s="10">
        <f t="shared" si="351"/>
        <v>42619.802488425921</v>
      </c>
      <c r="T3754" s="10">
        <f t="shared" si="352"/>
        <v>42659.875</v>
      </c>
    </row>
    <row r="3755" spans="1:20" ht="43.75" x14ac:dyDescent="0.4">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9">
        <f t="shared" si="348"/>
        <v>1.0334000000000001</v>
      </c>
      <c r="P3755">
        <f t="shared" si="349"/>
        <v>172.23333333333332</v>
      </c>
      <c r="Q3755" t="str">
        <f t="shared" si="350"/>
        <v>theater</v>
      </c>
      <c r="R3755" t="str">
        <f t="shared" si="353"/>
        <v>musical</v>
      </c>
      <c r="S3755" s="10">
        <f t="shared" si="351"/>
        <v>42128.824074074073</v>
      </c>
      <c r="T3755" s="10">
        <f t="shared" si="352"/>
        <v>42158</v>
      </c>
    </row>
    <row r="3756" spans="1:20" ht="43.75" x14ac:dyDescent="0.4">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9">
        <f t="shared" si="348"/>
        <v>1.2</v>
      </c>
      <c r="P3756">
        <f t="shared" si="349"/>
        <v>111.11111111111111</v>
      </c>
      <c r="Q3756" t="str">
        <f t="shared" si="350"/>
        <v>theater</v>
      </c>
      <c r="R3756" t="str">
        <f t="shared" si="353"/>
        <v>musical</v>
      </c>
      <c r="S3756" s="10">
        <f t="shared" si="351"/>
        <v>41808.881215277775</v>
      </c>
      <c r="T3756" s="10">
        <f t="shared" si="352"/>
        <v>41846.207638888889</v>
      </c>
    </row>
    <row r="3757" spans="1:20" ht="43.75" x14ac:dyDescent="0.4">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9">
        <f t="shared" si="348"/>
        <v>1.2963636363636364</v>
      </c>
      <c r="P3757">
        <f t="shared" si="349"/>
        <v>25.464285714285715</v>
      </c>
      <c r="Q3757" t="str">
        <f t="shared" si="350"/>
        <v>theater</v>
      </c>
      <c r="R3757" t="str">
        <f t="shared" si="353"/>
        <v>musical</v>
      </c>
      <c r="S3757" s="10">
        <f t="shared" si="351"/>
        <v>42445.866979166662</v>
      </c>
      <c r="T3757" s="10">
        <f t="shared" si="352"/>
        <v>42475.866979166662</v>
      </c>
    </row>
    <row r="3758" spans="1:20" ht="43.75" x14ac:dyDescent="0.4">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9">
        <f t="shared" si="348"/>
        <v>1.0111111111111111</v>
      </c>
      <c r="P3758">
        <f t="shared" si="349"/>
        <v>267.64705882352939</v>
      </c>
      <c r="Q3758" t="str">
        <f t="shared" si="350"/>
        <v>theater</v>
      </c>
      <c r="R3758" t="str">
        <f t="shared" si="353"/>
        <v>musical</v>
      </c>
      <c r="S3758" s="10">
        <f t="shared" si="351"/>
        <v>41771.814791666664</v>
      </c>
      <c r="T3758" s="10">
        <f t="shared" si="352"/>
        <v>41801.814791666664</v>
      </c>
    </row>
    <row r="3759" spans="1:20" ht="43.75" x14ac:dyDescent="0.4">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9">
        <f t="shared" si="348"/>
        <v>1.0851428571428572</v>
      </c>
      <c r="P3759">
        <f t="shared" si="349"/>
        <v>75.959999999999994</v>
      </c>
      <c r="Q3759" t="str">
        <f t="shared" si="350"/>
        <v>theater</v>
      </c>
      <c r="R3759" t="str">
        <f t="shared" si="353"/>
        <v>musical</v>
      </c>
      <c r="S3759" s="10">
        <f t="shared" si="351"/>
        <v>41954.850868055553</v>
      </c>
      <c r="T3759" s="10">
        <f t="shared" si="352"/>
        <v>41974.850868055553</v>
      </c>
    </row>
    <row r="3760" spans="1:20" ht="29.15" x14ac:dyDescent="0.4">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9">
        <f t="shared" si="348"/>
        <v>1.0233333333333334</v>
      </c>
      <c r="P3760">
        <f t="shared" si="349"/>
        <v>59.03846153846154</v>
      </c>
      <c r="Q3760" t="str">
        <f t="shared" si="350"/>
        <v>theater</v>
      </c>
      <c r="R3760" t="str">
        <f t="shared" si="353"/>
        <v>musical</v>
      </c>
      <c r="S3760" s="10">
        <f t="shared" si="351"/>
        <v>41747.471504629626</v>
      </c>
      <c r="T3760" s="10">
        <f t="shared" si="352"/>
        <v>41778.208333333336</v>
      </c>
    </row>
    <row r="3761" spans="1:20" ht="29.15" x14ac:dyDescent="0.4">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9">
        <f t="shared" si="348"/>
        <v>1.1024425000000002</v>
      </c>
      <c r="P3761">
        <f t="shared" si="349"/>
        <v>50.111022727272733</v>
      </c>
      <c r="Q3761" t="str">
        <f t="shared" si="350"/>
        <v>theater</v>
      </c>
      <c r="R3761" t="str">
        <f t="shared" si="353"/>
        <v>musical</v>
      </c>
      <c r="S3761" s="10">
        <f t="shared" si="351"/>
        <v>42182.108252314814</v>
      </c>
      <c r="T3761" s="10">
        <f t="shared" si="352"/>
        <v>42242.108252314814</v>
      </c>
    </row>
    <row r="3762" spans="1:20" ht="43.75" x14ac:dyDescent="0.4">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9">
        <f t="shared" si="348"/>
        <v>1.010154</v>
      </c>
      <c r="P3762">
        <f t="shared" si="349"/>
        <v>55.502967032967035</v>
      </c>
      <c r="Q3762" t="str">
        <f t="shared" si="350"/>
        <v>theater</v>
      </c>
      <c r="R3762" t="str">
        <f t="shared" si="353"/>
        <v>musical</v>
      </c>
      <c r="S3762" s="10">
        <f t="shared" si="351"/>
        <v>41739.525300925925</v>
      </c>
      <c r="T3762" s="10">
        <f t="shared" si="352"/>
        <v>41764.525300925925</v>
      </c>
    </row>
    <row r="3763" spans="1:20" ht="58.3" x14ac:dyDescent="0.4">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9">
        <f t="shared" si="348"/>
        <v>1</v>
      </c>
      <c r="P3763">
        <f t="shared" si="349"/>
        <v>166.66666666666666</v>
      </c>
      <c r="Q3763" t="str">
        <f t="shared" si="350"/>
        <v>theater</v>
      </c>
      <c r="R3763" t="str">
        <f t="shared" si="353"/>
        <v>musical</v>
      </c>
      <c r="S3763" s="10">
        <f t="shared" si="351"/>
        <v>42173.466863425929</v>
      </c>
      <c r="T3763" s="10">
        <f t="shared" si="352"/>
        <v>42226.958333333328</v>
      </c>
    </row>
    <row r="3764" spans="1:20" ht="43.75" x14ac:dyDescent="0.4">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9">
        <f t="shared" si="348"/>
        <v>1.0624</v>
      </c>
      <c r="P3764">
        <f t="shared" si="349"/>
        <v>47.428571428571431</v>
      </c>
      <c r="Q3764" t="str">
        <f t="shared" si="350"/>
        <v>theater</v>
      </c>
      <c r="R3764" t="str">
        <f t="shared" si="353"/>
        <v>musical</v>
      </c>
      <c r="S3764" s="10">
        <f t="shared" si="351"/>
        <v>42193.813530092593</v>
      </c>
      <c r="T3764" s="10">
        <f t="shared" si="352"/>
        <v>42218.813530092593</v>
      </c>
    </row>
    <row r="3765" spans="1:20" ht="29.15" x14ac:dyDescent="0.4">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9">
        <f t="shared" si="348"/>
        <v>1</v>
      </c>
      <c r="P3765">
        <f t="shared" si="349"/>
        <v>64.935064935064929</v>
      </c>
      <c r="Q3765" t="str">
        <f t="shared" si="350"/>
        <v>theater</v>
      </c>
      <c r="R3765" t="str">
        <f t="shared" si="353"/>
        <v>musical</v>
      </c>
      <c r="S3765" s="10">
        <f t="shared" si="351"/>
        <v>42065.750300925924</v>
      </c>
      <c r="T3765" s="10">
        <f t="shared" si="352"/>
        <v>42095.708634259259</v>
      </c>
    </row>
    <row r="3766" spans="1:20" ht="43.75" x14ac:dyDescent="0.4">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9">
        <f t="shared" si="348"/>
        <v>1</v>
      </c>
      <c r="P3766">
        <f t="shared" si="349"/>
        <v>55.555555555555557</v>
      </c>
      <c r="Q3766" t="str">
        <f t="shared" si="350"/>
        <v>theater</v>
      </c>
      <c r="R3766" t="str">
        <f t="shared" si="353"/>
        <v>musical</v>
      </c>
      <c r="S3766" s="10">
        <f t="shared" si="351"/>
        <v>42499.842962962968</v>
      </c>
      <c r="T3766" s="10">
        <f t="shared" si="352"/>
        <v>42519.024999999994</v>
      </c>
    </row>
    <row r="3767" spans="1:20" ht="43.75" x14ac:dyDescent="0.4">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9">
        <f t="shared" si="348"/>
        <v>1.1345714285714286</v>
      </c>
      <c r="P3767">
        <f t="shared" si="349"/>
        <v>74.224299065420567</v>
      </c>
      <c r="Q3767" t="str">
        <f t="shared" si="350"/>
        <v>theater</v>
      </c>
      <c r="R3767" t="str">
        <f t="shared" si="353"/>
        <v>musical</v>
      </c>
      <c r="S3767" s="10">
        <f t="shared" si="351"/>
        <v>41820.776412037041</v>
      </c>
      <c r="T3767" s="10">
        <f t="shared" si="352"/>
        <v>41850.776412037041</v>
      </c>
    </row>
    <row r="3768" spans="1:20" ht="43.75" x14ac:dyDescent="0.4">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9">
        <f t="shared" si="348"/>
        <v>1.0265010000000001</v>
      </c>
      <c r="P3768">
        <f t="shared" si="349"/>
        <v>106.9271875</v>
      </c>
      <c r="Q3768" t="str">
        <f t="shared" si="350"/>
        <v>theater</v>
      </c>
      <c r="R3768" t="str">
        <f t="shared" si="353"/>
        <v>musical</v>
      </c>
      <c r="S3768" s="10">
        <f t="shared" si="351"/>
        <v>41788.167187500003</v>
      </c>
      <c r="T3768" s="10">
        <f t="shared" si="352"/>
        <v>41823.167187500003</v>
      </c>
    </row>
    <row r="3769" spans="1:20" ht="43.75" x14ac:dyDescent="0.4">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9">
        <f t="shared" si="348"/>
        <v>1.1675</v>
      </c>
      <c r="P3769">
        <f t="shared" si="349"/>
        <v>41.696428571428569</v>
      </c>
      <c r="Q3769" t="str">
        <f t="shared" si="350"/>
        <v>theater</v>
      </c>
      <c r="R3769" t="str">
        <f t="shared" si="353"/>
        <v>musical</v>
      </c>
      <c r="S3769" s="10">
        <f t="shared" si="351"/>
        <v>42050.019641203704</v>
      </c>
      <c r="T3769" s="10">
        <f t="shared" si="352"/>
        <v>42064.207638888889</v>
      </c>
    </row>
    <row r="3770" spans="1:20" ht="43.75" x14ac:dyDescent="0.4">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9">
        <f t="shared" si="348"/>
        <v>1.0765274999999999</v>
      </c>
      <c r="P3770">
        <f t="shared" si="349"/>
        <v>74.243275862068955</v>
      </c>
      <c r="Q3770" t="str">
        <f t="shared" si="350"/>
        <v>theater</v>
      </c>
      <c r="R3770" t="str">
        <f t="shared" si="353"/>
        <v>musical</v>
      </c>
      <c r="S3770" s="10">
        <f t="shared" si="351"/>
        <v>41772.727893518517</v>
      </c>
      <c r="T3770" s="10">
        <f t="shared" si="352"/>
        <v>41802.727893518517</v>
      </c>
    </row>
    <row r="3771" spans="1:20" ht="43.75" x14ac:dyDescent="0.4">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9">
        <f t="shared" si="348"/>
        <v>1</v>
      </c>
      <c r="P3771">
        <f t="shared" si="349"/>
        <v>73.333333333333329</v>
      </c>
      <c r="Q3771" t="str">
        <f t="shared" si="350"/>
        <v>theater</v>
      </c>
      <c r="R3771" t="str">
        <f t="shared" si="353"/>
        <v>musical</v>
      </c>
      <c r="S3771" s="10">
        <f t="shared" si="351"/>
        <v>42445.598136574074</v>
      </c>
      <c r="T3771" s="10">
        <f t="shared" si="352"/>
        <v>42475.598136574074</v>
      </c>
    </row>
    <row r="3772" spans="1:20" ht="43.75" x14ac:dyDescent="0.4">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9">
        <f t="shared" si="348"/>
        <v>1</v>
      </c>
      <c r="P3772">
        <f t="shared" si="349"/>
        <v>100</v>
      </c>
      <c r="Q3772" t="str">
        <f t="shared" si="350"/>
        <v>theater</v>
      </c>
      <c r="R3772" t="str">
        <f t="shared" si="353"/>
        <v>musical</v>
      </c>
      <c r="S3772" s="10">
        <f t="shared" si="351"/>
        <v>42138.930671296301</v>
      </c>
      <c r="T3772" s="10">
        <f t="shared" si="352"/>
        <v>42168.930671296301</v>
      </c>
    </row>
    <row r="3773" spans="1:20" ht="29.15" x14ac:dyDescent="0.4">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9">
        <f t="shared" si="348"/>
        <v>1.46</v>
      </c>
      <c r="P3773">
        <f t="shared" si="349"/>
        <v>38.421052631578945</v>
      </c>
      <c r="Q3773" t="str">
        <f t="shared" si="350"/>
        <v>theater</v>
      </c>
      <c r="R3773" t="str">
        <f t="shared" si="353"/>
        <v>musical</v>
      </c>
      <c r="S3773" s="10">
        <f t="shared" si="351"/>
        <v>42493.857083333336</v>
      </c>
      <c r="T3773" s="10">
        <f t="shared" si="352"/>
        <v>42508</v>
      </c>
    </row>
    <row r="3774" spans="1:20" ht="43.75" x14ac:dyDescent="0.4">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9">
        <f t="shared" si="348"/>
        <v>1.1020000000000001</v>
      </c>
      <c r="P3774">
        <f t="shared" si="349"/>
        <v>166.96969696969697</v>
      </c>
      <c r="Q3774" t="str">
        <f t="shared" si="350"/>
        <v>theater</v>
      </c>
      <c r="R3774" t="str">
        <f t="shared" si="353"/>
        <v>musical</v>
      </c>
      <c r="S3774" s="10">
        <f t="shared" si="351"/>
        <v>42682.616967592592</v>
      </c>
      <c r="T3774" s="10">
        <f t="shared" si="352"/>
        <v>42703.25</v>
      </c>
    </row>
    <row r="3775" spans="1:20" ht="29.15" x14ac:dyDescent="0.4">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9">
        <f t="shared" si="348"/>
        <v>1.0820000000000001</v>
      </c>
      <c r="P3775">
        <f t="shared" si="349"/>
        <v>94.912280701754383</v>
      </c>
      <c r="Q3775" t="str">
        <f t="shared" si="350"/>
        <v>theater</v>
      </c>
      <c r="R3775" t="str">
        <f t="shared" si="353"/>
        <v>musical</v>
      </c>
      <c r="S3775" s="10">
        <f t="shared" si="351"/>
        <v>42656.005173611105</v>
      </c>
      <c r="T3775" s="10">
        <f t="shared" si="352"/>
        <v>42689.088888888888</v>
      </c>
    </row>
    <row r="3776" spans="1:20" ht="58.3" x14ac:dyDescent="0.4">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9">
        <f t="shared" si="348"/>
        <v>1</v>
      </c>
      <c r="P3776">
        <f t="shared" si="349"/>
        <v>100</v>
      </c>
      <c r="Q3776" t="str">
        <f t="shared" si="350"/>
        <v>theater</v>
      </c>
      <c r="R3776" t="str">
        <f t="shared" si="353"/>
        <v>musical</v>
      </c>
      <c r="S3776" s="10">
        <f t="shared" si="351"/>
        <v>42087.792303240742</v>
      </c>
      <c r="T3776" s="10">
        <f t="shared" si="352"/>
        <v>42103.792303240742</v>
      </c>
    </row>
    <row r="3777" spans="1:20" ht="43.75" x14ac:dyDescent="0.4">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9">
        <f t="shared" si="348"/>
        <v>1.0024999999999999</v>
      </c>
      <c r="P3777">
        <f t="shared" si="349"/>
        <v>143.21428571428572</v>
      </c>
      <c r="Q3777" t="str">
        <f t="shared" si="350"/>
        <v>theater</v>
      </c>
      <c r="R3777" t="str">
        <f t="shared" si="353"/>
        <v>musical</v>
      </c>
      <c r="S3777" s="10">
        <f t="shared" si="351"/>
        <v>42075.942627314813</v>
      </c>
      <c r="T3777" s="10">
        <f t="shared" si="352"/>
        <v>42103.166666666672</v>
      </c>
    </row>
    <row r="3778" spans="1:20" ht="58.3" x14ac:dyDescent="0.4">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9">
        <f t="shared" ref="O3778:O3841" si="354">E3778/D3778</f>
        <v>1.0671250000000001</v>
      </c>
      <c r="P3778">
        <f t="shared" ref="P3778:P3841" si="355">IFERROR(E3778/L3778,0)</f>
        <v>90.819148936170208</v>
      </c>
      <c r="Q3778" t="str">
        <f t="shared" ref="Q3778:Q3841" si="356">LEFT(N3778, FIND("/",N3778) - 1)</f>
        <v>theater</v>
      </c>
      <c r="R3778" t="str">
        <f t="shared" si="353"/>
        <v>musical</v>
      </c>
      <c r="S3778" s="10">
        <f t="shared" ref="S3778:S3841" si="357">(((J3778/60)/60)/24) + DATE(1970,1,1)</f>
        <v>41814.367800925924</v>
      </c>
      <c r="T3778" s="10">
        <f t="shared" ref="T3778:T3841" si="358">(((I3778/60)/60)/24) + DATE(1970,1,1)</f>
        <v>41852.041666666664</v>
      </c>
    </row>
    <row r="3779" spans="1:20" ht="43.75" x14ac:dyDescent="0.4">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9">
        <f t="shared" si="354"/>
        <v>1.4319999999999999</v>
      </c>
      <c r="P3779">
        <f t="shared" si="355"/>
        <v>48.542372881355931</v>
      </c>
      <c r="Q3779" t="str">
        <f t="shared" si="356"/>
        <v>theater</v>
      </c>
      <c r="R3779" t="str">
        <f t="shared" ref="R3779:R3842" si="359">RIGHT(N3779, LEN(N3779) - FIND("/",N3779))</f>
        <v>musical</v>
      </c>
      <c r="S3779" s="10">
        <f t="shared" si="357"/>
        <v>41887.111354166671</v>
      </c>
      <c r="T3779" s="10">
        <f t="shared" si="358"/>
        <v>41909.166666666664</v>
      </c>
    </row>
    <row r="3780" spans="1:20" ht="29.15" x14ac:dyDescent="0.4">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9">
        <f t="shared" si="354"/>
        <v>1.0504166666666668</v>
      </c>
      <c r="P3780">
        <f t="shared" si="355"/>
        <v>70.027777777777771</v>
      </c>
      <c r="Q3780" t="str">
        <f t="shared" si="356"/>
        <v>theater</v>
      </c>
      <c r="R3780" t="str">
        <f t="shared" si="359"/>
        <v>musical</v>
      </c>
      <c r="S3780" s="10">
        <f t="shared" si="357"/>
        <v>41989.819212962961</v>
      </c>
      <c r="T3780" s="10">
        <f t="shared" si="358"/>
        <v>42049.819212962961</v>
      </c>
    </row>
    <row r="3781" spans="1:20" ht="29.15" x14ac:dyDescent="0.4">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9">
        <f t="shared" si="354"/>
        <v>1.0398000000000001</v>
      </c>
      <c r="P3781">
        <f t="shared" si="355"/>
        <v>135.62608695652173</v>
      </c>
      <c r="Q3781" t="str">
        <f t="shared" si="356"/>
        <v>theater</v>
      </c>
      <c r="R3781" t="str">
        <f t="shared" si="359"/>
        <v>musical</v>
      </c>
      <c r="S3781" s="10">
        <f t="shared" si="357"/>
        <v>42425.735416666663</v>
      </c>
      <c r="T3781" s="10">
        <f t="shared" si="358"/>
        <v>42455.693750000006</v>
      </c>
    </row>
    <row r="3782" spans="1:20" ht="43.75" x14ac:dyDescent="0.4">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9">
        <f t="shared" si="354"/>
        <v>1.2</v>
      </c>
      <c r="P3782">
        <f t="shared" si="355"/>
        <v>100</v>
      </c>
      <c r="Q3782" t="str">
        <f t="shared" si="356"/>
        <v>theater</v>
      </c>
      <c r="R3782" t="str">
        <f t="shared" si="359"/>
        <v>musical</v>
      </c>
      <c r="S3782" s="10">
        <f t="shared" si="357"/>
        <v>42166.219733796301</v>
      </c>
      <c r="T3782" s="10">
        <f t="shared" si="358"/>
        <v>42198.837499999994</v>
      </c>
    </row>
    <row r="3783" spans="1:20" ht="58.3" x14ac:dyDescent="0.4">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9">
        <f t="shared" si="354"/>
        <v>1.0966666666666667</v>
      </c>
      <c r="P3783">
        <f t="shared" si="355"/>
        <v>94.90384615384616</v>
      </c>
      <c r="Q3783" t="str">
        <f t="shared" si="356"/>
        <v>theater</v>
      </c>
      <c r="R3783" t="str">
        <f t="shared" si="359"/>
        <v>musical</v>
      </c>
      <c r="S3783" s="10">
        <f t="shared" si="357"/>
        <v>41865.882928240739</v>
      </c>
      <c r="T3783" s="10">
        <f t="shared" si="358"/>
        <v>41890.882928240739</v>
      </c>
    </row>
    <row r="3784" spans="1:20" ht="43.75" x14ac:dyDescent="0.4">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9">
        <f t="shared" si="354"/>
        <v>1.0175000000000001</v>
      </c>
      <c r="P3784">
        <f t="shared" si="355"/>
        <v>75.370370370370367</v>
      </c>
      <c r="Q3784" t="str">
        <f t="shared" si="356"/>
        <v>theater</v>
      </c>
      <c r="R3784" t="str">
        <f t="shared" si="359"/>
        <v>musical</v>
      </c>
      <c r="S3784" s="10">
        <f t="shared" si="357"/>
        <v>42546.862233796302</v>
      </c>
      <c r="T3784" s="10">
        <f t="shared" si="358"/>
        <v>42575.958333333328</v>
      </c>
    </row>
    <row r="3785" spans="1:20" ht="43.75" x14ac:dyDescent="0.4">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9">
        <f t="shared" si="354"/>
        <v>1.2891666666666666</v>
      </c>
      <c r="P3785">
        <f t="shared" si="355"/>
        <v>64.458333333333329</v>
      </c>
      <c r="Q3785" t="str">
        <f t="shared" si="356"/>
        <v>theater</v>
      </c>
      <c r="R3785" t="str">
        <f t="shared" si="359"/>
        <v>musical</v>
      </c>
      <c r="S3785" s="10">
        <f t="shared" si="357"/>
        <v>42420.140277777777</v>
      </c>
      <c r="T3785" s="10">
        <f t="shared" si="358"/>
        <v>42444.666666666672</v>
      </c>
    </row>
    <row r="3786" spans="1:20" ht="43.75" x14ac:dyDescent="0.4">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9">
        <f t="shared" si="354"/>
        <v>1.1499999999999999</v>
      </c>
      <c r="P3786">
        <f t="shared" si="355"/>
        <v>115</v>
      </c>
      <c r="Q3786" t="str">
        <f t="shared" si="356"/>
        <v>theater</v>
      </c>
      <c r="R3786" t="str">
        <f t="shared" si="359"/>
        <v>musical</v>
      </c>
      <c r="S3786" s="10">
        <f t="shared" si="357"/>
        <v>42531.980694444443</v>
      </c>
      <c r="T3786" s="10">
        <f t="shared" si="358"/>
        <v>42561.980694444443</v>
      </c>
    </row>
    <row r="3787" spans="1:20" ht="43.75" x14ac:dyDescent="0.4">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9">
        <f t="shared" si="354"/>
        <v>1.5075000000000001</v>
      </c>
      <c r="P3787">
        <f t="shared" si="355"/>
        <v>100.5</v>
      </c>
      <c r="Q3787" t="str">
        <f t="shared" si="356"/>
        <v>theater</v>
      </c>
      <c r="R3787" t="str">
        <f t="shared" si="359"/>
        <v>musical</v>
      </c>
      <c r="S3787" s="10">
        <f t="shared" si="357"/>
        <v>42548.63853009259</v>
      </c>
      <c r="T3787" s="10">
        <f t="shared" si="358"/>
        <v>42584.418749999997</v>
      </c>
    </row>
    <row r="3788" spans="1:20" ht="43.75" x14ac:dyDescent="0.4">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9">
        <f t="shared" si="354"/>
        <v>1.1096666666666666</v>
      </c>
      <c r="P3788">
        <f t="shared" si="355"/>
        <v>93.774647887323937</v>
      </c>
      <c r="Q3788" t="str">
        <f t="shared" si="356"/>
        <v>theater</v>
      </c>
      <c r="R3788" t="str">
        <f t="shared" si="359"/>
        <v>musical</v>
      </c>
      <c r="S3788" s="10">
        <f t="shared" si="357"/>
        <v>42487.037905092591</v>
      </c>
      <c r="T3788" s="10">
        <f t="shared" si="358"/>
        <v>42517.037905092591</v>
      </c>
    </row>
    <row r="3789" spans="1:20" ht="43.75" x14ac:dyDescent="0.4">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9">
        <f t="shared" si="354"/>
        <v>1.0028571428571429</v>
      </c>
      <c r="P3789">
        <f t="shared" si="355"/>
        <v>35.1</v>
      </c>
      <c r="Q3789" t="str">
        <f t="shared" si="356"/>
        <v>theater</v>
      </c>
      <c r="R3789" t="str">
        <f t="shared" si="359"/>
        <v>musical</v>
      </c>
      <c r="S3789" s="10">
        <f t="shared" si="357"/>
        <v>42167.534791666665</v>
      </c>
      <c r="T3789" s="10">
        <f t="shared" si="358"/>
        <v>42196.165972222225</v>
      </c>
    </row>
    <row r="3790" spans="1:20" ht="72.900000000000006" x14ac:dyDescent="0.4">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9">
        <f t="shared" si="354"/>
        <v>6.6666666666666671E-3</v>
      </c>
      <c r="P3790">
        <f t="shared" si="355"/>
        <v>500</v>
      </c>
      <c r="Q3790" t="str">
        <f t="shared" si="356"/>
        <v>theater</v>
      </c>
      <c r="R3790" t="str">
        <f t="shared" si="359"/>
        <v>musical</v>
      </c>
      <c r="S3790" s="10">
        <f t="shared" si="357"/>
        <v>42333.695821759262</v>
      </c>
      <c r="T3790" s="10">
        <f t="shared" si="358"/>
        <v>42361.679166666669</v>
      </c>
    </row>
    <row r="3791" spans="1:20" ht="43.75" x14ac:dyDescent="0.4">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9">
        <f t="shared" si="354"/>
        <v>3.267605633802817E-2</v>
      </c>
      <c r="P3791">
        <f t="shared" si="355"/>
        <v>29</v>
      </c>
      <c r="Q3791" t="str">
        <f t="shared" si="356"/>
        <v>theater</v>
      </c>
      <c r="R3791" t="str">
        <f t="shared" si="359"/>
        <v>musical</v>
      </c>
      <c r="S3791" s="10">
        <f t="shared" si="357"/>
        <v>42138.798819444448</v>
      </c>
      <c r="T3791" s="10">
        <f t="shared" si="358"/>
        <v>42170.798819444448</v>
      </c>
    </row>
    <row r="3792" spans="1:20" ht="43.75" x14ac:dyDescent="0.4">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9">
        <f t="shared" si="354"/>
        <v>0</v>
      </c>
      <c r="P3792">
        <f t="shared" si="355"/>
        <v>0</v>
      </c>
      <c r="Q3792" t="str">
        <f t="shared" si="356"/>
        <v>theater</v>
      </c>
      <c r="R3792" t="str">
        <f t="shared" si="359"/>
        <v>musical</v>
      </c>
      <c r="S3792" s="10">
        <f t="shared" si="357"/>
        <v>42666.666932870372</v>
      </c>
      <c r="T3792" s="10">
        <f t="shared" si="358"/>
        <v>42696.708599537036</v>
      </c>
    </row>
    <row r="3793" spans="1:20" ht="29.15" x14ac:dyDescent="0.4">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9">
        <f t="shared" si="354"/>
        <v>0</v>
      </c>
      <c r="P3793">
        <f t="shared" si="355"/>
        <v>0</v>
      </c>
      <c r="Q3793" t="str">
        <f t="shared" si="356"/>
        <v>theater</v>
      </c>
      <c r="R3793" t="str">
        <f t="shared" si="359"/>
        <v>musical</v>
      </c>
      <c r="S3793" s="10">
        <f t="shared" si="357"/>
        <v>41766.692037037035</v>
      </c>
      <c r="T3793" s="10">
        <f t="shared" si="358"/>
        <v>41826.692037037035</v>
      </c>
    </row>
    <row r="3794" spans="1:20" ht="29.15" x14ac:dyDescent="0.4">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9">
        <f t="shared" si="354"/>
        <v>2.8E-3</v>
      </c>
      <c r="P3794">
        <f t="shared" si="355"/>
        <v>17.5</v>
      </c>
      <c r="Q3794" t="str">
        <f t="shared" si="356"/>
        <v>theater</v>
      </c>
      <c r="R3794" t="str">
        <f t="shared" si="359"/>
        <v>musical</v>
      </c>
      <c r="S3794" s="10">
        <f t="shared" si="357"/>
        <v>42170.447013888886</v>
      </c>
      <c r="T3794" s="10">
        <f t="shared" si="358"/>
        <v>42200.447013888886</v>
      </c>
    </row>
    <row r="3795" spans="1:20" ht="43.75" x14ac:dyDescent="0.4">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9">
        <f t="shared" si="354"/>
        <v>0.59657142857142853</v>
      </c>
      <c r="P3795">
        <f t="shared" si="355"/>
        <v>174</v>
      </c>
      <c r="Q3795" t="str">
        <f t="shared" si="356"/>
        <v>theater</v>
      </c>
      <c r="R3795" t="str">
        <f t="shared" si="359"/>
        <v>musical</v>
      </c>
      <c r="S3795" s="10">
        <f t="shared" si="357"/>
        <v>41968.938993055555</v>
      </c>
      <c r="T3795" s="10">
        <f t="shared" si="358"/>
        <v>41989.938993055555</v>
      </c>
    </row>
    <row r="3796" spans="1:20" ht="58.3" x14ac:dyDescent="0.4">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9">
        <f t="shared" si="354"/>
        <v>0.01</v>
      </c>
      <c r="P3796">
        <f t="shared" si="355"/>
        <v>50</v>
      </c>
      <c r="Q3796" t="str">
        <f t="shared" si="356"/>
        <v>theater</v>
      </c>
      <c r="R3796" t="str">
        <f t="shared" si="359"/>
        <v>musical</v>
      </c>
      <c r="S3796" s="10">
        <f t="shared" si="357"/>
        <v>42132.58048611111</v>
      </c>
      <c r="T3796" s="10">
        <f t="shared" si="358"/>
        <v>42162.58048611111</v>
      </c>
    </row>
    <row r="3797" spans="1:20" ht="43.75" x14ac:dyDescent="0.4">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9">
        <f t="shared" si="354"/>
        <v>1.6666666666666666E-2</v>
      </c>
      <c r="P3797">
        <f t="shared" si="355"/>
        <v>5</v>
      </c>
      <c r="Q3797" t="str">
        <f t="shared" si="356"/>
        <v>theater</v>
      </c>
      <c r="R3797" t="str">
        <f t="shared" si="359"/>
        <v>musical</v>
      </c>
      <c r="S3797" s="10">
        <f t="shared" si="357"/>
        <v>42201.436226851853</v>
      </c>
      <c r="T3797" s="10">
        <f t="shared" si="358"/>
        <v>42244.9375</v>
      </c>
    </row>
    <row r="3798" spans="1:20" ht="43.75" x14ac:dyDescent="0.4">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9">
        <f t="shared" si="354"/>
        <v>4.4444444444444447E-5</v>
      </c>
      <c r="P3798">
        <f t="shared" si="355"/>
        <v>1</v>
      </c>
      <c r="Q3798" t="str">
        <f t="shared" si="356"/>
        <v>theater</v>
      </c>
      <c r="R3798" t="str">
        <f t="shared" si="359"/>
        <v>musical</v>
      </c>
      <c r="S3798" s="10">
        <f t="shared" si="357"/>
        <v>42689.029583333337</v>
      </c>
      <c r="T3798" s="10">
        <f t="shared" si="358"/>
        <v>42749.029583333337</v>
      </c>
    </row>
    <row r="3799" spans="1:20" ht="58.3" x14ac:dyDescent="0.4">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9">
        <f t="shared" si="354"/>
        <v>0.89666666666666661</v>
      </c>
      <c r="P3799">
        <f t="shared" si="355"/>
        <v>145.40540540540542</v>
      </c>
      <c r="Q3799" t="str">
        <f t="shared" si="356"/>
        <v>theater</v>
      </c>
      <c r="R3799" t="str">
        <f t="shared" si="359"/>
        <v>musical</v>
      </c>
      <c r="S3799" s="10">
        <f t="shared" si="357"/>
        <v>42084.881539351853</v>
      </c>
      <c r="T3799" s="10">
        <f t="shared" si="358"/>
        <v>42114.881539351853</v>
      </c>
    </row>
    <row r="3800" spans="1:20" ht="43.75" x14ac:dyDescent="0.4">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9">
        <f t="shared" si="354"/>
        <v>1.4642857142857143E-2</v>
      </c>
      <c r="P3800">
        <f t="shared" si="355"/>
        <v>205</v>
      </c>
      <c r="Q3800" t="str">
        <f t="shared" si="356"/>
        <v>theater</v>
      </c>
      <c r="R3800" t="str">
        <f t="shared" si="359"/>
        <v>musical</v>
      </c>
      <c r="S3800" s="10">
        <f t="shared" si="357"/>
        <v>41831.722777777781</v>
      </c>
      <c r="T3800" s="10">
        <f t="shared" si="358"/>
        <v>41861.722777777781</v>
      </c>
    </row>
    <row r="3801" spans="1:20" ht="43.75" x14ac:dyDescent="0.4">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9">
        <f t="shared" si="354"/>
        <v>4.02E-2</v>
      </c>
      <c r="P3801">
        <f t="shared" si="355"/>
        <v>100.5</v>
      </c>
      <c r="Q3801" t="str">
        <f t="shared" si="356"/>
        <v>theater</v>
      </c>
      <c r="R3801" t="str">
        <f t="shared" si="359"/>
        <v>musical</v>
      </c>
      <c r="S3801" s="10">
        <f t="shared" si="357"/>
        <v>42410.93105324074</v>
      </c>
      <c r="T3801" s="10">
        <f t="shared" si="358"/>
        <v>42440.93105324074</v>
      </c>
    </row>
    <row r="3802" spans="1:20" ht="43.75" x14ac:dyDescent="0.4">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9">
        <f t="shared" si="354"/>
        <v>4.0045454545454544E-2</v>
      </c>
      <c r="P3802">
        <f t="shared" si="355"/>
        <v>55.0625</v>
      </c>
      <c r="Q3802" t="str">
        <f t="shared" si="356"/>
        <v>theater</v>
      </c>
      <c r="R3802" t="str">
        <f t="shared" si="359"/>
        <v>musical</v>
      </c>
      <c r="S3802" s="10">
        <f t="shared" si="357"/>
        <v>41982.737071759257</v>
      </c>
      <c r="T3802" s="10">
        <f t="shared" si="358"/>
        <v>42015.207638888889</v>
      </c>
    </row>
    <row r="3803" spans="1:20" ht="43.75" x14ac:dyDescent="0.4">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9">
        <f t="shared" si="354"/>
        <v>8.5199999999999998E-2</v>
      </c>
      <c r="P3803">
        <f t="shared" si="355"/>
        <v>47.333333333333336</v>
      </c>
      <c r="Q3803" t="str">
        <f t="shared" si="356"/>
        <v>theater</v>
      </c>
      <c r="R3803" t="str">
        <f t="shared" si="359"/>
        <v>musical</v>
      </c>
      <c r="S3803" s="10">
        <f t="shared" si="357"/>
        <v>41975.676111111112</v>
      </c>
      <c r="T3803" s="10">
        <f t="shared" si="358"/>
        <v>42006.676111111112</v>
      </c>
    </row>
    <row r="3804" spans="1:20" ht="43.75" x14ac:dyDescent="0.4">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9">
        <f t="shared" si="354"/>
        <v>0</v>
      </c>
      <c r="P3804">
        <f t="shared" si="355"/>
        <v>0</v>
      </c>
      <c r="Q3804" t="str">
        <f t="shared" si="356"/>
        <v>theater</v>
      </c>
      <c r="R3804" t="str">
        <f t="shared" si="359"/>
        <v>musical</v>
      </c>
      <c r="S3804" s="10">
        <f t="shared" si="357"/>
        <v>42269.126226851848</v>
      </c>
      <c r="T3804" s="10">
        <f t="shared" si="358"/>
        <v>42299.126226851848</v>
      </c>
    </row>
    <row r="3805" spans="1:20" ht="29.15" x14ac:dyDescent="0.4">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9">
        <f t="shared" si="354"/>
        <v>0.19650000000000001</v>
      </c>
      <c r="P3805">
        <f t="shared" si="355"/>
        <v>58.95</v>
      </c>
      <c r="Q3805" t="str">
        <f t="shared" si="356"/>
        <v>theater</v>
      </c>
      <c r="R3805" t="str">
        <f t="shared" si="359"/>
        <v>musical</v>
      </c>
      <c r="S3805" s="10">
        <f t="shared" si="357"/>
        <v>42403.971851851849</v>
      </c>
      <c r="T3805" s="10">
        <f t="shared" si="358"/>
        <v>42433.971851851849</v>
      </c>
    </row>
    <row r="3806" spans="1:20" ht="43.75" x14ac:dyDescent="0.4">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9">
        <f t="shared" si="354"/>
        <v>0</v>
      </c>
      <c r="P3806">
        <f t="shared" si="355"/>
        <v>0</v>
      </c>
      <c r="Q3806" t="str">
        <f t="shared" si="356"/>
        <v>theater</v>
      </c>
      <c r="R3806" t="str">
        <f t="shared" si="359"/>
        <v>musical</v>
      </c>
      <c r="S3806" s="10">
        <f t="shared" si="357"/>
        <v>42527.00953703704</v>
      </c>
      <c r="T3806" s="10">
        <f t="shared" si="358"/>
        <v>42582.291666666672</v>
      </c>
    </row>
    <row r="3807" spans="1:20" ht="43.75" x14ac:dyDescent="0.4">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9">
        <f t="shared" si="354"/>
        <v>2.0000000000000002E-5</v>
      </c>
      <c r="P3807">
        <f t="shared" si="355"/>
        <v>1.5</v>
      </c>
      <c r="Q3807" t="str">
        <f t="shared" si="356"/>
        <v>theater</v>
      </c>
      <c r="R3807" t="str">
        <f t="shared" si="359"/>
        <v>musical</v>
      </c>
      <c r="S3807" s="10">
        <f t="shared" si="357"/>
        <v>41849.887037037035</v>
      </c>
      <c r="T3807" s="10">
        <f t="shared" si="358"/>
        <v>41909.887037037035</v>
      </c>
    </row>
    <row r="3808" spans="1:20" ht="58.3" x14ac:dyDescent="0.4">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9">
        <f t="shared" si="354"/>
        <v>6.6666666666666664E-4</v>
      </c>
      <c r="P3808">
        <f t="shared" si="355"/>
        <v>5</v>
      </c>
      <c r="Q3808" t="str">
        <f t="shared" si="356"/>
        <v>theater</v>
      </c>
      <c r="R3808" t="str">
        <f t="shared" si="359"/>
        <v>musical</v>
      </c>
      <c r="S3808" s="10">
        <f t="shared" si="357"/>
        <v>41799.259039351848</v>
      </c>
      <c r="T3808" s="10">
        <f t="shared" si="358"/>
        <v>41819.259039351848</v>
      </c>
    </row>
    <row r="3809" spans="1:20" ht="43.75" x14ac:dyDescent="0.4">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9">
        <f t="shared" si="354"/>
        <v>0.30333333333333334</v>
      </c>
      <c r="P3809">
        <f t="shared" si="355"/>
        <v>50.555555555555557</v>
      </c>
      <c r="Q3809" t="str">
        <f t="shared" si="356"/>
        <v>theater</v>
      </c>
      <c r="R3809" t="str">
        <f t="shared" si="359"/>
        <v>musical</v>
      </c>
      <c r="S3809" s="10">
        <f t="shared" si="357"/>
        <v>42090.909016203703</v>
      </c>
      <c r="T3809" s="10">
        <f t="shared" si="358"/>
        <v>42097.909016203703</v>
      </c>
    </row>
    <row r="3810" spans="1:20" ht="43.75" x14ac:dyDescent="0.4">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9">
        <f t="shared" si="354"/>
        <v>1</v>
      </c>
      <c r="P3810">
        <f t="shared" si="355"/>
        <v>41.666666666666664</v>
      </c>
      <c r="Q3810" t="str">
        <f t="shared" si="356"/>
        <v>theater</v>
      </c>
      <c r="R3810" t="str">
        <f t="shared" si="359"/>
        <v>plays</v>
      </c>
      <c r="S3810" s="10">
        <f t="shared" si="357"/>
        <v>42059.453923611116</v>
      </c>
      <c r="T3810" s="10">
        <f t="shared" si="358"/>
        <v>42119.412256944444</v>
      </c>
    </row>
    <row r="3811" spans="1:20" ht="58.3" x14ac:dyDescent="0.4">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9">
        <f t="shared" si="354"/>
        <v>1.0125</v>
      </c>
      <c r="P3811">
        <f t="shared" si="355"/>
        <v>53.289473684210527</v>
      </c>
      <c r="Q3811" t="str">
        <f t="shared" si="356"/>
        <v>theater</v>
      </c>
      <c r="R3811" t="str">
        <f t="shared" si="359"/>
        <v>plays</v>
      </c>
      <c r="S3811" s="10">
        <f t="shared" si="357"/>
        <v>41800.526701388888</v>
      </c>
      <c r="T3811" s="10">
        <f t="shared" si="358"/>
        <v>41850.958333333336</v>
      </c>
    </row>
    <row r="3812" spans="1:20" ht="43.75" x14ac:dyDescent="0.4">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9">
        <f t="shared" si="354"/>
        <v>1.2173333333333334</v>
      </c>
      <c r="P3812">
        <f t="shared" si="355"/>
        <v>70.230769230769226</v>
      </c>
      <c r="Q3812" t="str">
        <f t="shared" si="356"/>
        <v>theater</v>
      </c>
      <c r="R3812" t="str">
        <f t="shared" si="359"/>
        <v>plays</v>
      </c>
      <c r="S3812" s="10">
        <f t="shared" si="357"/>
        <v>42054.849050925928</v>
      </c>
      <c r="T3812" s="10">
        <f t="shared" si="358"/>
        <v>42084.807384259257</v>
      </c>
    </row>
    <row r="3813" spans="1:20" ht="43.75" x14ac:dyDescent="0.4">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9">
        <f t="shared" si="354"/>
        <v>3.3</v>
      </c>
      <c r="P3813">
        <f t="shared" si="355"/>
        <v>43.421052631578945</v>
      </c>
      <c r="Q3813" t="str">
        <f t="shared" si="356"/>
        <v>theater</v>
      </c>
      <c r="R3813" t="str">
        <f t="shared" si="359"/>
        <v>plays</v>
      </c>
      <c r="S3813" s="10">
        <f t="shared" si="357"/>
        <v>42487.62700231481</v>
      </c>
      <c r="T3813" s="10">
        <f t="shared" si="358"/>
        <v>42521.458333333328</v>
      </c>
    </row>
    <row r="3814" spans="1:20" ht="43.75" x14ac:dyDescent="0.4">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9">
        <f t="shared" si="354"/>
        <v>1.0954999999999999</v>
      </c>
      <c r="P3814">
        <f t="shared" si="355"/>
        <v>199.18181818181819</v>
      </c>
      <c r="Q3814" t="str">
        <f t="shared" si="356"/>
        <v>theater</v>
      </c>
      <c r="R3814" t="str">
        <f t="shared" si="359"/>
        <v>plays</v>
      </c>
      <c r="S3814" s="10">
        <f t="shared" si="357"/>
        <v>42109.751250000001</v>
      </c>
      <c r="T3814" s="10">
        <f t="shared" si="358"/>
        <v>42156.165972222225</v>
      </c>
    </row>
    <row r="3815" spans="1:20" ht="43.75" x14ac:dyDescent="0.4">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9">
        <f t="shared" si="354"/>
        <v>1.0095190476190474</v>
      </c>
      <c r="P3815">
        <f t="shared" si="355"/>
        <v>78.518148148148143</v>
      </c>
      <c r="Q3815" t="str">
        <f t="shared" si="356"/>
        <v>theater</v>
      </c>
      <c r="R3815" t="str">
        <f t="shared" si="359"/>
        <v>plays</v>
      </c>
      <c r="S3815" s="10">
        <f t="shared" si="357"/>
        <v>42497.275706018518</v>
      </c>
      <c r="T3815" s="10">
        <f t="shared" si="358"/>
        <v>42535.904861111107</v>
      </c>
    </row>
    <row r="3816" spans="1:20" ht="43.75" x14ac:dyDescent="0.4">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9">
        <f t="shared" si="354"/>
        <v>1.4013333333333333</v>
      </c>
      <c r="P3816">
        <f t="shared" si="355"/>
        <v>61.823529411764703</v>
      </c>
      <c r="Q3816" t="str">
        <f t="shared" si="356"/>
        <v>theater</v>
      </c>
      <c r="R3816" t="str">
        <f t="shared" si="359"/>
        <v>plays</v>
      </c>
      <c r="S3816" s="10">
        <f t="shared" si="357"/>
        <v>42058.904074074075</v>
      </c>
      <c r="T3816" s="10">
        <f t="shared" si="358"/>
        <v>42095.165972222225</v>
      </c>
    </row>
    <row r="3817" spans="1:20" ht="29.15" x14ac:dyDescent="0.4">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9">
        <f t="shared" si="354"/>
        <v>1.0000100000000001</v>
      </c>
      <c r="P3817">
        <f t="shared" si="355"/>
        <v>50.000500000000002</v>
      </c>
      <c r="Q3817" t="str">
        <f t="shared" si="356"/>
        <v>theater</v>
      </c>
      <c r="R3817" t="str">
        <f t="shared" si="359"/>
        <v>plays</v>
      </c>
      <c r="S3817" s="10">
        <f t="shared" si="357"/>
        <v>42207.259918981479</v>
      </c>
      <c r="T3817" s="10">
        <f t="shared" si="358"/>
        <v>42236.958333333328</v>
      </c>
    </row>
    <row r="3818" spans="1:20" ht="58.3" x14ac:dyDescent="0.4">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9">
        <f t="shared" si="354"/>
        <v>1.19238</v>
      </c>
      <c r="P3818">
        <f t="shared" si="355"/>
        <v>48.339729729729726</v>
      </c>
      <c r="Q3818" t="str">
        <f t="shared" si="356"/>
        <v>theater</v>
      </c>
      <c r="R3818" t="str">
        <f t="shared" si="359"/>
        <v>plays</v>
      </c>
      <c r="S3818" s="10">
        <f t="shared" si="357"/>
        <v>41807.690081018518</v>
      </c>
      <c r="T3818" s="10">
        <f t="shared" si="358"/>
        <v>41837.690081018518</v>
      </c>
    </row>
    <row r="3819" spans="1:20" ht="43.75" x14ac:dyDescent="0.4">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9">
        <f t="shared" si="354"/>
        <v>1.0725</v>
      </c>
      <c r="P3819">
        <f t="shared" si="355"/>
        <v>107.25</v>
      </c>
      <c r="Q3819" t="str">
        <f t="shared" si="356"/>
        <v>theater</v>
      </c>
      <c r="R3819" t="str">
        <f t="shared" si="359"/>
        <v>plays</v>
      </c>
      <c r="S3819" s="10">
        <f t="shared" si="357"/>
        <v>42284.69694444444</v>
      </c>
      <c r="T3819" s="10">
        <f t="shared" si="358"/>
        <v>42301.165972222225</v>
      </c>
    </row>
    <row r="3820" spans="1:20" ht="43.75" x14ac:dyDescent="0.4">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9">
        <f t="shared" si="354"/>
        <v>2.2799999999999998</v>
      </c>
      <c r="P3820">
        <f t="shared" si="355"/>
        <v>57</v>
      </c>
      <c r="Q3820" t="str">
        <f t="shared" si="356"/>
        <v>theater</v>
      </c>
      <c r="R3820" t="str">
        <f t="shared" si="359"/>
        <v>plays</v>
      </c>
      <c r="S3820" s="10">
        <f t="shared" si="357"/>
        <v>42045.84238425926</v>
      </c>
      <c r="T3820" s="10">
        <f t="shared" si="358"/>
        <v>42075.800717592589</v>
      </c>
    </row>
    <row r="3821" spans="1:20" ht="43.75" x14ac:dyDescent="0.4">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9">
        <f t="shared" si="354"/>
        <v>1.0640000000000001</v>
      </c>
      <c r="P3821">
        <f t="shared" si="355"/>
        <v>40.92307692307692</v>
      </c>
      <c r="Q3821" t="str">
        <f t="shared" si="356"/>
        <v>theater</v>
      </c>
      <c r="R3821" t="str">
        <f t="shared" si="359"/>
        <v>plays</v>
      </c>
      <c r="S3821" s="10">
        <f t="shared" si="357"/>
        <v>42184.209537037037</v>
      </c>
      <c r="T3821" s="10">
        <f t="shared" si="358"/>
        <v>42202.876388888893</v>
      </c>
    </row>
    <row r="3822" spans="1:20" ht="43.75" x14ac:dyDescent="0.4">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9">
        <f t="shared" si="354"/>
        <v>1.4333333333333333</v>
      </c>
      <c r="P3822">
        <f t="shared" si="355"/>
        <v>21.5</v>
      </c>
      <c r="Q3822" t="str">
        <f t="shared" si="356"/>
        <v>theater</v>
      </c>
      <c r="R3822" t="str">
        <f t="shared" si="359"/>
        <v>plays</v>
      </c>
      <c r="S3822" s="10">
        <f t="shared" si="357"/>
        <v>42160.651817129634</v>
      </c>
      <c r="T3822" s="10">
        <f t="shared" si="358"/>
        <v>42190.651817129634</v>
      </c>
    </row>
    <row r="3823" spans="1:20" ht="43.75" x14ac:dyDescent="0.4">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9">
        <f t="shared" si="354"/>
        <v>1.0454285714285714</v>
      </c>
      <c r="P3823">
        <f t="shared" si="355"/>
        <v>79.543478260869563</v>
      </c>
      <c r="Q3823" t="str">
        <f t="shared" si="356"/>
        <v>theater</v>
      </c>
      <c r="R3823" t="str">
        <f t="shared" si="359"/>
        <v>plays</v>
      </c>
      <c r="S3823" s="10">
        <f t="shared" si="357"/>
        <v>42341.180636574078</v>
      </c>
      <c r="T3823" s="10">
        <f t="shared" si="358"/>
        <v>42373.180636574078</v>
      </c>
    </row>
    <row r="3824" spans="1:20" ht="58.3" x14ac:dyDescent="0.4">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9">
        <f t="shared" si="354"/>
        <v>1.1002000000000001</v>
      </c>
      <c r="P3824">
        <f t="shared" si="355"/>
        <v>72.381578947368425</v>
      </c>
      <c r="Q3824" t="str">
        <f t="shared" si="356"/>
        <v>theater</v>
      </c>
      <c r="R3824" t="str">
        <f t="shared" si="359"/>
        <v>plays</v>
      </c>
      <c r="S3824" s="10">
        <f t="shared" si="357"/>
        <v>42329.838159722218</v>
      </c>
      <c r="T3824" s="10">
        <f t="shared" si="358"/>
        <v>42388.957638888889</v>
      </c>
    </row>
    <row r="3825" spans="1:20" ht="43.75" x14ac:dyDescent="0.4">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9">
        <f t="shared" si="354"/>
        <v>1.06</v>
      </c>
      <c r="P3825">
        <f t="shared" si="355"/>
        <v>64.634146341463421</v>
      </c>
      <c r="Q3825" t="str">
        <f t="shared" si="356"/>
        <v>theater</v>
      </c>
      <c r="R3825" t="str">
        <f t="shared" si="359"/>
        <v>plays</v>
      </c>
      <c r="S3825" s="10">
        <f t="shared" si="357"/>
        <v>42170.910231481481</v>
      </c>
      <c r="T3825" s="10">
        <f t="shared" si="358"/>
        <v>42205.165972222225</v>
      </c>
    </row>
    <row r="3826" spans="1:20" ht="43.75" x14ac:dyDescent="0.4">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9">
        <f t="shared" si="354"/>
        <v>1.08</v>
      </c>
      <c r="P3826">
        <f t="shared" si="355"/>
        <v>38.571428571428569</v>
      </c>
      <c r="Q3826" t="str">
        <f t="shared" si="356"/>
        <v>theater</v>
      </c>
      <c r="R3826" t="str">
        <f t="shared" si="359"/>
        <v>plays</v>
      </c>
      <c r="S3826" s="10">
        <f t="shared" si="357"/>
        <v>42571.626192129625</v>
      </c>
      <c r="T3826" s="10">
        <f t="shared" si="358"/>
        <v>42583.570138888885</v>
      </c>
    </row>
    <row r="3827" spans="1:20" ht="43.75" x14ac:dyDescent="0.4">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9">
        <f t="shared" si="354"/>
        <v>1.0542</v>
      </c>
      <c r="P3827">
        <f t="shared" si="355"/>
        <v>107.57142857142857</v>
      </c>
      <c r="Q3827" t="str">
        <f t="shared" si="356"/>
        <v>theater</v>
      </c>
      <c r="R3827" t="str">
        <f t="shared" si="359"/>
        <v>plays</v>
      </c>
      <c r="S3827" s="10">
        <f t="shared" si="357"/>
        <v>42151.069606481484</v>
      </c>
      <c r="T3827" s="10">
        <f t="shared" si="358"/>
        <v>42172.069606481484</v>
      </c>
    </row>
    <row r="3828" spans="1:20" ht="29.15" x14ac:dyDescent="0.4">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9">
        <f t="shared" si="354"/>
        <v>1.1916666666666667</v>
      </c>
      <c r="P3828">
        <f t="shared" si="355"/>
        <v>27.5</v>
      </c>
      <c r="Q3828" t="str">
        <f t="shared" si="356"/>
        <v>theater</v>
      </c>
      <c r="R3828" t="str">
        <f t="shared" si="359"/>
        <v>plays</v>
      </c>
      <c r="S3828" s="10">
        <f t="shared" si="357"/>
        <v>42101.423541666663</v>
      </c>
      <c r="T3828" s="10">
        <f t="shared" si="358"/>
        <v>42131.423541666663</v>
      </c>
    </row>
    <row r="3829" spans="1:20" ht="58.3" x14ac:dyDescent="0.4">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9">
        <f t="shared" si="354"/>
        <v>1.5266666666666666</v>
      </c>
      <c r="P3829">
        <f t="shared" si="355"/>
        <v>70.461538461538467</v>
      </c>
      <c r="Q3829" t="str">
        <f t="shared" si="356"/>
        <v>theater</v>
      </c>
      <c r="R3829" t="str">
        <f t="shared" si="359"/>
        <v>plays</v>
      </c>
      <c r="S3829" s="10">
        <f t="shared" si="357"/>
        <v>42034.928252314814</v>
      </c>
      <c r="T3829" s="10">
        <f t="shared" si="358"/>
        <v>42090</v>
      </c>
    </row>
    <row r="3830" spans="1:20" ht="43.75" x14ac:dyDescent="0.4">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9">
        <f t="shared" si="354"/>
        <v>1</v>
      </c>
      <c r="P3830">
        <f t="shared" si="355"/>
        <v>178.57142857142858</v>
      </c>
      <c r="Q3830" t="str">
        <f t="shared" si="356"/>
        <v>theater</v>
      </c>
      <c r="R3830" t="str">
        <f t="shared" si="359"/>
        <v>plays</v>
      </c>
      <c r="S3830" s="10">
        <f t="shared" si="357"/>
        <v>41944.527627314819</v>
      </c>
      <c r="T3830" s="10">
        <f t="shared" si="358"/>
        <v>42004.569293981483</v>
      </c>
    </row>
    <row r="3831" spans="1:20" ht="43.75" x14ac:dyDescent="0.4">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9">
        <f t="shared" si="354"/>
        <v>1.002</v>
      </c>
      <c r="P3831">
        <f t="shared" si="355"/>
        <v>62.625</v>
      </c>
      <c r="Q3831" t="str">
        <f t="shared" si="356"/>
        <v>theater</v>
      </c>
      <c r="R3831" t="str">
        <f t="shared" si="359"/>
        <v>plays</v>
      </c>
      <c r="S3831" s="10">
        <f t="shared" si="357"/>
        <v>42593.865405092598</v>
      </c>
      <c r="T3831" s="10">
        <f t="shared" si="358"/>
        <v>42613.865405092598</v>
      </c>
    </row>
    <row r="3832" spans="1:20" ht="43.75" x14ac:dyDescent="0.4">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9">
        <f t="shared" si="354"/>
        <v>2.25</v>
      </c>
      <c r="P3832">
        <f t="shared" si="355"/>
        <v>75</v>
      </c>
      <c r="Q3832" t="str">
        <f t="shared" si="356"/>
        <v>theater</v>
      </c>
      <c r="R3832" t="str">
        <f t="shared" si="359"/>
        <v>plays</v>
      </c>
      <c r="S3832" s="10">
        <f t="shared" si="357"/>
        <v>42503.740868055553</v>
      </c>
      <c r="T3832" s="10">
        <f t="shared" si="358"/>
        <v>42517.740868055553</v>
      </c>
    </row>
    <row r="3833" spans="1:20" ht="58.3" x14ac:dyDescent="0.4">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9">
        <f t="shared" si="354"/>
        <v>1.0602199999999999</v>
      </c>
      <c r="P3833">
        <f t="shared" si="355"/>
        <v>58.901111111111113</v>
      </c>
      <c r="Q3833" t="str">
        <f t="shared" si="356"/>
        <v>theater</v>
      </c>
      <c r="R3833" t="str">
        <f t="shared" si="359"/>
        <v>plays</v>
      </c>
      <c r="S3833" s="10">
        <f t="shared" si="357"/>
        <v>41927.848900462966</v>
      </c>
      <c r="T3833" s="10">
        <f t="shared" si="358"/>
        <v>41948.890567129631</v>
      </c>
    </row>
    <row r="3834" spans="1:20" ht="43.75" x14ac:dyDescent="0.4">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9">
        <f t="shared" si="354"/>
        <v>1.0466666666666666</v>
      </c>
      <c r="P3834">
        <f t="shared" si="355"/>
        <v>139.55555555555554</v>
      </c>
      <c r="Q3834" t="str">
        <f t="shared" si="356"/>
        <v>theater</v>
      </c>
      <c r="R3834" t="str">
        <f t="shared" si="359"/>
        <v>plays</v>
      </c>
      <c r="S3834" s="10">
        <f t="shared" si="357"/>
        <v>42375.114988425921</v>
      </c>
      <c r="T3834" s="10">
        <f t="shared" si="358"/>
        <v>42420.114988425921</v>
      </c>
    </row>
    <row r="3835" spans="1:20" ht="58.3" x14ac:dyDescent="0.4">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9">
        <f t="shared" si="354"/>
        <v>1.1666666666666667</v>
      </c>
      <c r="P3835">
        <f t="shared" si="355"/>
        <v>70</v>
      </c>
      <c r="Q3835" t="str">
        <f t="shared" si="356"/>
        <v>theater</v>
      </c>
      <c r="R3835" t="str">
        <f t="shared" si="359"/>
        <v>plays</v>
      </c>
      <c r="S3835" s="10">
        <f t="shared" si="357"/>
        <v>41963.872361111105</v>
      </c>
      <c r="T3835" s="10">
        <f t="shared" si="358"/>
        <v>41974.797916666663</v>
      </c>
    </row>
    <row r="3836" spans="1:20" ht="43.75" x14ac:dyDescent="0.4">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9">
        <f t="shared" si="354"/>
        <v>1.0903333333333334</v>
      </c>
      <c r="P3836">
        <f t="shared" si="355"/>
        <v>57.385964912280699</v>
      </c>
      <c r="Q3836" t="str">
        <f t="shared" si="356"/>
        <v>theater</v>
      </c>
      <c r="R3836" t="str">
        <f t="shared" si="359"/>
        <v>plays</v>
      </c>
      <c r="S3836" s="10">
        <f t="shared" si="357"/>
        <v>42143.445219907408</v>
      </c>
      <c r="T3836" s="10">
        <f t="shared" si="358"/>
        <v>42173.445219907408</v>
      </c>
    </row>
    <row r="3837" spans="1:20" ht="43.75" x14ac:dyDescent="0.4">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9">
        <f t="shared" si="354"/>
        <v>1.6</v>
      </c>
      <c r="P3837">
        <f t="shared" si="355"/>
        <v>40</v>
      </c>
      <c r="Q3837" t="str">
        <f t="shared" si="356"/>
        <v>theater</v>
      </c>
      <c r="R3837" t="str">
        <f t="shared" si="359"/>
        <v>plays</v>
      </c>
      <c r="S3837" s="10">
        <f t="shared" si="357"/>
        <v>42460.94222222222</v>
      </c>
      <c r="T3837" s="10">
        <f t="shared" si="358"/>
        <v>42481.94222222222</v>
      </c>
    </row>
    <row r="3838" spans="1:20" ht="43.75" x14ac:dyDescent="0.4">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9">
        <f t="shared" si="354"/>
        <v>1.125</v>
      </c>
      <c r="P3838">
        <f t="shared" si="355"/>
        <v>64.285714285714292</v>
      </c>
      <c r="Q3838" t="str">
        <f t="shared" si="356"/>
        <v>theater</v>
      </c>
      <c r="R3838" t="str">
        <f t="shared" si="359"/>
        <v>plays</v>
      </c>
      <c r="S3838" s="10">
        <f t="shared" si="357"/>
        <v>42553.926527777774</v>
      </c>
      <c r="T3838" s="10">
        <f t="shared" si="358"/>
        <v>42585.172916666663</v>
      </c>
    </row>
    <row r="3839" spans="1:20" ht="29.15" x14ac:dyDescent="0.4">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9">
        <f t="shared" si="354"/>
        <v>1.0209999999999999</v>
      </c>
      <c r="P3839">
        <f t="shared" si="355"/>
        <v>120.11764705882354</v>
      </c>
      <c r="Q3839" t="str">
        <f t="shared" si="356"/>
        <v>theater</v>
      </c>
      <c r="R3839" t="str">
        <f t="shared" si="359"/>
        <v>plays</v>
      </c>
      <c r="S3839" s="10">
        <f t="shared" si="357"/>
        <v>42152.765717592592</v>
      </c>
      <c r="T3839" s="10">
        <f t="shared" si="358"/>
        <v>42188.765717592592</v>
      </c>
    </row>
    <row r="3840" spans="1:20" ht="58.3" x14ac:dyDescent="0.4">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9">
        <f t="shared" si="354"/>
        <v>1.00824</v>
      </c>
      <c r="P3840">
        <f t="shared" si="355"/>
        <v>1008.24</v>
      </c>
      <c r="Q3840" t="str">
        <f t="shared" si="356"/>
        <v>theater</v>
      </c>
      <c r="R3840" t="str">
        <f t="shared" si="359"/>
        <v>plays</v>
      </c>
      <c r="S3840" s="10">
        <f t="shared" si="357"/>
        <v>42116.710752314815</v>
      </c>
      <c r="T3840" s="10">
        <f t="shared" si="358"/>
        <v>42146.710752314815</v>
      </c>
    </row>
    <row r="3841" spans="1:20" ht="43.75" x14ac:dyDescent="0.4">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9">
        <f t="shared" si="354"/>
        <v>1.0125</v>
      </c>
      <c r="P3841">
        <f t="shared" si="355"/>
        <v>63.28125</v>
      </c>
      <c r="Q3841" t="str">
        <f t="shared" si="356"/>
        <v>theater</v>
      </c>
      <c r="R3841" t="str">
        <f t="shared" si="359"/>
        <v>plays</v>
      </c>
      <c r="S3841" s="10">
        <f t="shared" si="357"/>
        <v>42155.142638888887</v>
      </c>
      <c r="T3841" s="10">
        <f t="shared" si="358"/>
        <v>42215.142638888887</v>
      </c>
    </row>
    <row r="3842" spans="1:20" ht="43.75" x14ac:dyDescent="0.4">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9">
        <f t="shared" ref="O3842:O3905" si="360">E3842/D3842</f>
        <v>65</v>
      </c>
      <c r="P3842">
        <f t="shared" ref="P3842:P3905" si="361">IFERROR(E3842/L3842,0)</f>
        <v>21.666666666666668</v>
      </c>
      <c r="Q3842" t="str">
        <f t="shared" ref="Q3842:Q3905" si="362">LEFT(N3842, FIND("/",N3842) - 1)</f>
        <v>theater</v>
      </c>
      <c r="R3842" t="str">
        <f t="shared" si="359"/>
        <v>plays</v>
      </c>
      <c r="S3842" s="10">
        <f t="shared" ref="S3842:S3905" si="363">(((J3842/60)/60)/24) + DATE(1970,1,1)</f>
        <v>42432.701724537037</v>
      </c>
      <c r="T3842" s="10">
        <f t="shared" ref="T3842:T3905" si="364">(((I3842/60)/60)/24) + DATE(1970,1,1)</f>
        <v>42457.660057870366</v>
      </c>
    </row>
    <row r="3843" spans="1:20" ht="43.75" x14ac:dyDescent="0.4">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9">
        <f t="shared" si="360"/>
        <v>8.72E-2</v>
      </c>
      <c r="P3843">
        <f t="shared" si="361"/>
        <v>25.647058823529413</v>
      </c>
      <c r="Q3843" t="str">
        <f t="shared" si="362"/>
        <v>theater</v>
      </c>
      <c r="R3843" t="str">
        <f t="shared" ref="R3843:R3906" si="365">RIGHT(N3843, LEN(N3843) - FIND("/",N3843))</f>
        <v>plays</v>
      </c>
      <c r="S3843" s="10">
        <f t="shared" si="363"/>
        <v>41780.785729166666</v>
      </c>
      <c r="T3843" s="10">
        <f t="shared" si="364"/>
        <v>41840.785729166666</v>
      </c>
    </row>
    <row r="3844" spans="1:20" ht="43.75" x14ac:dyDescent="0.4">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9">
        <f t="shared" si="360"/>
        <v>0.21940000000000001</v>
      </c>
      <c r="P3844">
        <f t="shared" si="361"/>
        <v>47.695652173913047</v>
      </c>
      <c r="Q3844" t="str">
        <f t="shared" si="362"/>
        <v>theater</v>
      </c>
      <c r="R3844" t="str">
        <f t="shared" si="365"/>
        <v>plays</v>
      </c>
      <c r="S3844" s="10">
        <f t="shared" si="363"/>
        <v>41740.493657407409</v>
      </c>
      <c r="T3844" s="10">
        <f t="shared" si="364"/>
        <v>41770.493657407409</v>
      </c>
    </row>
    <row r="3845" spans="1:20" ht="43.75" x14ac:dyDescent="0.4">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9">
        <f t="shared" si="360"/>
        <v>0.21299999999999999</v>
      </c>
      <c r="P3845">
        <f t="shared" si="361"/>
        <v>56.05263157894737</v>
      </c>
      <c r="Q3845" t="str">
        <f t="shared" si="362"/>
        <v>theater</v>
      </c>
      <c r="R3845" t="str">
        <f t="shared" si="365"/>
        <v>plays</v>
      </c>
      <c r="S3845" s="10">
        <f t="shared" si="363"/>
        <v>41766.072500000002</v>
      </c>
      <c r="T3845" s="10">
        <f t="shared" si="364"/>
        <v>41791.072500000002</v>
      </c>
    </row>
    <row r="3846" spans="1:20" ht="43.75" x14ac:dyDescent="0.4">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9">
        <f t="shared" si="360"/>
        <v>0.41489795918367345</v>
      </c>
      <c r="P3846">
        <f t="shared" si="361"/>
        <v>81.319999999999993</v>
      </c>
      <c r="Q3846" t="str">
        <f t="shared" si="362"/>
        <v>theater</v>
      </c>
      <c r="R3846" t="str">
        <f t="shared" si="365"/>
        <v>plays</v>
      </c>
      <c r="S3846" s="10">
        <f t="shared" si="363"/>
        <v>41766.617291666669</v>
      </c>
      <c r="T3846" s="10">
        <f t="shared" si="364"/>
        <v>41793.290972222225</v>
      </c>
    </row>
    <row r="3847" spans="1:20" ht="58.3" x14ac:dyDescent="0.4">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9">
        <f t="shared" si="360"/>
        <v>2.1049999999999999E-2</v>
      </c>
      <c r="P3847">
        <f t="shared" si="361"/>
        <v>70.166666666666671</v>
      </c>
      <c r="Q3847" t="str">
        <f t="shared" si="362"/>
        <v>theater</v>
      </c>
      <c r="R3847" t="str">
        <f t="shared" si="365"/>
        <v>plays</v>
      </c>
      <c r="S3847" s="10">
        <f t="shared" si="363"/>
        <v>42248.627013888887</v>
      </c>
      <c r="T3847" s="10">
        <f t="shared" si="364"/>
        <v>42278.627013888887</v>
      </c>
    </row>
    <row r="3848" spans="1:20" ht="43.75" x14ac:dyDescent="0.4">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9">
        <f t="shared" si="360"/>
        <v>2.7E-2</v>
      </c>
      <c r="P3848">
        <f t="shared" si="361"/>
        <v>23.625</v>
      </c>
      <c r="Q3848" t="str">
        <f t="shared" si="362"/>
        <v>theater</v>
      </c>
      <c r="R3848" t="str">
        <f t="shared" si="365"/>
        <v>plays</v>
      </c>
      <c r="S3848" s="10">
        <f t="shared" si="363"/>
        <v>41885.221550925926</v>
      </c>
      <c r="T3848" s="10">
        <f t="shared" si="364"/>
        <v>41916.290972222225</v>
      </c>
    </row>
    <row r="3849" spans="1:20" ht="43.75" x14ac:dyDescent="0.4">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9">
        <f t="shared" si="360"/>
        <v>0.16161904761904761</v>
      </c>
      <c r="P3849">
        <f t="shared" si="361"/>
        <v>188.55555555555554</v>
      </c>
      <c r="Q3849" t="str">
        <f t="shared" si="362"/>
        <v>theater</v>
      </c>
      <c r="R3849" t="str">
        <f t="shared" si="365"/>
        <v>plays</v>
      </c>
      <c r="S3849" s="10">
        <f t="shared" si="363"/>
        <v>42159.224432870367</v>
      </c>
      <c r="T3849" s="10">
        <f t="shared" si="364"/>
        <v>42204.224432870367</v>
      </c>
    </row>
    <row r="3850" spans="1:20" ht="43.75" x14ac:dyDescent="0.4">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9">
        <f t="shared" si="360"/>
        <v>0.16376923076923078</v>
      </c>
      <c r="P3850">
        <f t="shared" si="361"/>
        <v>49.511627906976742</v>
      </c>
      <c r="Q3850" t="str">
        <f t="shared" si="362"/>
        <v>theater</v>
      </c>
      <c r="R3850" t="str">
        <f t="shared" si="365"/>
        <v>plays</v>
      </c>
      <c r="S3850" s="10">
        <f t="shared" si="363"/>
        <v>42265.817002314812</v>
      </c>
      <c r="T3850" s="10">
        <f t="shared" si="364"/>
        <v>42295.817002314812</v>
      </c>
    </row>
    <row r="3851" spans="1:20" ht="58.3" x14ac:dyDescent="0.4">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9">
        <f t="shared" si="360"/>
        <v>7.0433333333333334E-2</v>
      </c>
      <c r="P3851">
        <f t="shared" si="361"/>
        <v>75.464285714285708</v>
      </c>
      <c r="Q3851" t="str">
        <f t="shared" si="362"/>
        <v>theater</v>
      </c>
      <c r="R3851" t="str">
        <f t="shared" si="365"/>
        <v>plays</v>
      </c>
      <c r="S3851" s="10">
        <f t="shared" si="363"/>
        <v>42136.767175925925</v>
      </c>
      <c r="T3851" s="10">
        <f t="shared" si="364"/>
        <v>42166.767175925925</v>
      </c>
    </row>
    <row r="3852" spans="1:20" ht="29.15" x14ac:dyDescent="0.4">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9">
        <f t="shared" si="360"/>
        <v>3.7999999999999999E-2</v>
      </c>
      <c r="P3852">
        <f t="shared" si="361"/>
        <v>9.5</v>
      </c>
      <c r="Q3852" t="str">
        <f t="shared" si="362"/>
        <v>theater</v>
      </c>
      <c r="R3852" t="str">
        <f t="shared" si="365"/>
        <v>plays</v>
      </c>
      <c r="S3852" s="10">
        <f t="shared" si="363"/>
        <v>41975.124340277776</v>
      </c>
      <c r="T3852" s="10">
        <f t="shared" si="364"/>
        <v>42005.124340277776</v>
      </c>
    </row>
    <row r="3853" spans="1:20" ht="43.75" x14ac:dyDescent="0.4">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9">
        <f t="shared" si="360"/>
        <v>0.34079999999999999</v>
      </c>
      <c r="P3853">
        <f t="shared" si="361"/>
        <v>35.5</v>
      </c>
      <c r="Q3853" t="str">
        <f t="shared" si="362"/>
        <v>theater</v>
      </c>
      <c r="R3853" t="str">
        <f t="shared" si="365"/>
        <v>plays</v>
      </c>
      <c r="S3853" s="10">
        <f t="shared" si="363"/>
        <v>42172.439571759256</v>
      </c>
      <c r="T3853" s="10">
        <f t="shared" si="364"/>
        <v>42202.439571759256</v>
      </c>
    </row>
    <row r="3854" spans="1:20" ht="43.75" x14ac:dyDescent="0.4">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9">
        <f t="shared" si="360"/>
        <v>2E-3</v>
      </c>
      <c r="P3854">
        <f t="shared" si="361"/>
        <v>10</v>
      </c>
      <c r="Q3854" t="str">
        <f t="shared" si="362"/>
        <v>theater</v>
      </c>
      <c r="R3854" t="str">
        <f t="shared" si="365"/>
        <v>plays</v>
      </c>
      <c r="S3854" s="10">
        <f t="shared" si="363"/>
        <v>42065.190694444449</v>
      </c>
      <c r="T3854" s="10">
        <f t="shared" si="364"/>
        <v>42090.149027777778</v>
      </c>
    </row>
    <row r="3855" spans="1:20" ht="43.75" x14ac:dyDescent="0.4">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9">
        <f t="shared" si="360"/>
        <v>2.5999999999999998E-4</v>
      </c>
      <c r="P3855">
        <f t="shared" si="361"/>
        <v>13</v>
      </c>
      <c r="Q3855" t="str">
        <f t="shared" si="362"/>
        <v>theater</v>
      </c>
      <c r="R3855" t="str">
        <f t="shared" si="365"/>
        <v>plays</v>
      </c>
      <c r="S3855" s="10">
        <f t="shared" si="363"/>
        <v>41848.84002314815</v>
      </c>
      <c r="T3855" s="10">
        <f t="shared" si="364"/>
        <v>41883.84002314815</v>
      </c>
    </row>
    <row r="3856" spans="1:20" ht="29.15" x14ac:dyDescent="0.4">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9">
        <f t="shared" si="360"/>
        <v>0.16254545454545455</v>
      </c>
      <c r="P3856">
        <f t="shared" si="361"/>
        <v>89.4</v>
      </c>
      <c r="Q3856" t="str">
        <f t="shared" si="362"/>
        <v>theater</v>
      </c>
      <c r="R3856" t="str">
        <f t="shared" si="365"/>
        <v>plays</v>
      </c>
      <c r="S3856" s="10">
        <f t="shared" si="363"/>
        <v>42103.884930555556</v>
      </c>
      <c r="T3856" s="10">
        <f t="shared" si="364"/>
        <v>42133.884930555556</v>
      </c>
    </row>
    <row r="3857" spans="1:20" ht="58.3" x14ac:dyDescent="0.4">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9">
        <f t="shared" si="360"/>
        <v>2.5000000000000001E-2</v>
      </c>
      <c r="P3857">
        <f t="shared" si="361"/>
        <v>25</v>
      </c>
      <c r="Q3857" t="str">
        <f t="shared" si="362"/>
        <v>theater</v>
      </c>
      <c r="R3857" t="str">
        <f t="shared" si="365"/>
        <v>plays</v>
      </c>
      <c r="S3857" s="10">
        <f t="shared" si="363"/>
        <v>42059.970729166671</v>
      </c>
      <c r="T3857" s="10">
        <f t="shared" si="364"/>
        <v>42089.929062499999</v>
      </c>
    </row>
    <row r="3858" spans="1:20" ht="58.3" x14ac:dyDescent="0.4">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9">
        <f t="shared" si="360"/>
        <v>2.0000000000000001E-4</v>
      </c>
      <c r="P3858">
        <f t="shared" si="361"/>
        <v>1</v>
      </c>
      <c r="Q3858" t="str">
        <f t="shared" si="362"/>
        <v>theater</v>
      </c>
      <c r="R3858" t="str">
        <f t="shared" si="365"/>
        <v>plays</v>
      </c>
      <c r="S3858" s="10">
        <f t="shared" si="363"/>
        <v>42041.743090277778</v>
      </c>
      <c r="T3858" s="10">
        <f t="shared" si="364"/>
        <v>42071.701423611114</v>
      </c>
    </row>
    <row r="3859" spans="1:20" ht="43.75" x14ac:dyDescent="0.4">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9">
        <f t="shared" si="360"/>
        <v>5.1999999999999998E-2</v>
      </c>
      <c r="P3859">
        <f t="shared" si="361"/>
        <v>65</v>
      </c>
      <c r="Q3859" t="str">
        <f t="shared" si="362"/>
        <v>theater</v>
      </c>
      <c r="R3859" t="str">
        <f t="shared" si="365"/>
        <v>plays</v>
      </c>
      <c r="S3859" s="10">
        <f t="shared" si="363"/>
        <v>41829.73715277778</v>
      </c>
      <c r="T3859" s="10">
        <f t="shared" si="364"/>
        <v>41852.716666666667</v>
      </c>
    </row>
    <row r="3860" spans="1:20" ht="58.3" x14ac:dyDescent="0.4">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9">
        <f t="shared" si="360"/>
        <v>0.02</v>
      </c>
      <c r="P3860">
        <f t="shared" si="361"/>
        <v>10</v>
      </c>
      <c r="Q3860" t="str">
        <f t="shared" si="362"/>
        <v>theater</v>
      </c>
      <c r="R3860" t="str">
        <f t="shared" si="365"/>
        <v>plays</v>
      </c>
      <c r="S3860" s="10">
        <f t="shared" si="363"/>
        <v>42128.431064814817</v>
      </c>
      <c r="T3860" s="10">
        <f t="shared" si="364"/>
        <v>42146.875</v>
      </c>
    </row>
    <row r="3861" spans="1:20" ht="43.75" x14ac:dyDescent="0.4">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9">
        <f t="shared" si="360"/>
        <v>4.0000000000000002E-4</v>
      </c>
      <c r="P3861">
        <f t="shared" si="361"/>
        <v>1</v>
      </c>
      <c r="Q3861" t="str">
        <f t="shared" si="362"/>
        <v>theater</v>
      </c>
      <c r="R3861" t="str">
        <f t="shared" si="365"/>
        <v>plays</v>
      </c>
      <c r="S3861" s="10">
        <f t="shared" si="363"/>
        <v>41789.893599537041</v>
      </c>
      <c r="T3861" s="10">
        <f t="shared" si="364"/>
        <v>41815.875</v>
      </c>
    </row>
    <row r="3862" spans="1:20" ht="43.75" x14ac:dyDescent="0.4">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9">
        <f t="shared" si="360"/>
        <v>0.17666666666666667</v>
      </c>
      <c r="P3862">
        <f t="shared" si="361"/>
        <v>81.538461538461533</v>
      </c>
      <c r="Q3862" t="str">
        <f t="shared" si="362"/>
        <v>theater</v>
      </c>
      <c r="R3862" t="str">
        <f t="shared" si="365"/>
        <v>plays</v>
      </c>
      <c r="S3862" s="10">
        <f t="shared" si="363"/>
        <v>41833.660995370366</v>
      </c>
      <c r="T3862" s="10">
        <f t="shared" si="364"/>
        <v>41863.660995370366</v>
      </c>
    </row>
    <row r="3863" spans="1:20" x14ac:dyDescent="0.4">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9">
        <f t="shared" si="360"/>
        <v>0.05</v>
      </c>
      <c r="P3863">
        <f t="shared" si="361"/>
        <v>100</v>
      </c>
      <c r="Q3863" t="str">
        <f t="shared" si="362"/>
        <v>theater</v>
      </c>
      <c r="R3863" t="str">
        <f t="shared" si="365"/>
        <v>plays</v>
      </c>
      <c r="S3863" s="10">
        <f t="shared" si="363"/>
        <v>41914.590011574073</v>
      </c>
      <c r="T3863" s="10">
        <f t="shared" si="364"/>
        <v>41955.907638888893</v>
      </c>
    </row>
    <row r="3864" spans="1:20" ht="29.15" x14ac:dyDescent="0.4">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9">
        <f t="shared" si="360"/>
        <v>1.3333333333333334E-4</v>
      </c>
      <c r="P3864">
        <f t="shared" si="361"/>
        <v>1</v>
      </c>
      <c r="Q3864" t="str">
        <f t="shared" si="362"/>
        <v>theater</v>
      </c>
      <c r="R3864" t="str">
        <f t="shared" si="365"/>
        <v>plays</v>
      </c>
      <c r="S3864" s="10">
        <f t="shared" si="363"/>
        <v>42611.261064814811</v>
      </c>
      <c r="T3864" s="10">
        <f t="shared" si="364"/>
        <v>42625.707638888889</v>
      </c>
    </row>
    <row r="3865" spans="1:20" ht="43.75" x14ac:dyDescent="0.4">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9">
        <f t="shared" si="360"/>
        <v>0</v>
      </c>
      <c r="P3865">
        <f t="shared" si="361"/>
        <v>0</v>
      </c>
      <c r="Q3865" t="str">
        <f t="shared" si="362"/>
        <v>theater</v>
      </c>
      <c r="R3865" t="str">
        <f t="shared" si="365"/>
        <v>plays</v>
      </c>
      <c r="S3865" s="10">
        <f t="shared" si="363"/>
        <v>42253.633159722223</v>
      </c>
      <c r="T3865" s="10">
        <f t="shared" si="364"/>
        <v>42313.674826388888</v>
      </c>
    </row>
    <row r="3866" spans="1:20" ht="43.75" x14ac:dyDescent="0.4">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9">
        <f t="shared" si="360"/>
        <v>1.2E-2</v>
      </c>
      <c r="P3866">
        <f t="shared" si="361"/>
        <v>20</v>
      </c>
      <c r="Q3866" t="str">
        <f t="shared" si="362"/>
        <v>theater</v>
      </c>
      <c r="R3866" t="str">
        <f t="shared" si="365"/>
        <v>plays</v>
      </c>
      <c r="S3866" s="10">
        <f t="shared" si="363"/>
        <v>42295.891828703709</v>
      </c>
      <c r="T3866" s="10">
        <f t="shared" si="364"/>
        <v>42325.933495370366</v>
      </c>
    </row>
    <row r="3867" spans="1:20" ht="43.75" x14ac:dyDescent="0.4">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9">
        <f t="shared" si="360"/>
        <v>0.26937422295897223</v>
      </c>
      <c r="P3867">
        <f t="shared" si="361"/>
        <v>46.428571428571431</v>
      </c>
      <c r="Q3867" t="str">
        <f t="shared" si="362"/>
        <v>theater</v>
      </c>
      <c r="R3867" t="str">
        <f t="shared" si="365"/>
        <v>plays</v>
      </c>
      <c r="S3867" s="10">
        <f t="shared" si="363"/>
        <v>41841.651597222226</v>
      </c>
      <c r="T3867" s="10">
        <f t="shared" si="364"/>
        <v>41881.229166666664</v>
      </c>
    </row>
    <row r="3868" spans="1:20" ht="29.15" x14ac:dyDescent="0.4">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9">
        <f t="shared" si="360"/>
        <v>5.4999999999999997E-3</v>
      </c>
      <c r="P3868">
        <f t="shared" si="361"/>
        <v>5.5</v>
      </c>
      <c r="Q3868" t="str">
        <f t="shared" si="362"/>
        <v>theater</v>
      </c>
      <c r="R3868" t="str">
        <f t="shared" si="365"/>
        <v>plays</v>
      </c>
      <c r="S3868" s="10">
        <f t="shared" si="363"/>
        <v>42402.947002314817</v>
      </c>
      <c r="T3868" s="10">
        <f t="shared" si="364"/>
        <v>42452.145138888889</v>
      </c>
    </row>
    <row r="3869" spans="1:20" ht="43.75" x14ac:dyDescent="0.4">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9">
        <f t="shared" si="360"/>
        <v>0.1255</v>
      </c>
      <c r="P3869">
        <f t="shared" si="361"/>
        <v>50.2</v>
      </c>
      <c r="Q3869" t="str">
        <f t="shared" si="362"/>
        <v>theater</v>
      </c>
      <c r="R3869" t="str">
        <f t="shared" si="365"/>
        <v>plays</v>
      </c>
      <c r="S3869" s="10">
        <f t="shared" si="363"/>
        <v>42509.814108796301</v>
      </c>
      <c r="T3869" s="10">
        <f t="shared" si="364"/>
        <v>42539.814108796301</v>
      </c>
    </row>
    <row r="3870" spans="1:20" x14ac:dyDescent="0.4">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9">
        <f t="shared" si="360"/>
        <v>2E-3</v>
      </c>
      <c r="P3870">
        <f t="shared" si="361"/>
        <v>10</v>
      </c>
      <c r="Q3870" t="str">
        <f t="shared" si="362"/>
        <v>theater</v>
      </c>
      <c r="R3870" t="str">
        <f t="shared" si="365"/>
        <v>musical</v>
      </c>
      <c r="S3870" s="10">
        <f t="shared" si="363"/>
        <v>41865.659780092588</v>
      </c>
      <c r="T3870" s="10">
        <f t="shared" si="364"/>
        <v>41890.659780092588</v>
      </c>
    </row>
    <row r="3871" spans="1:20" ht="29.15" x14ac:dyDescent="0.4">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9">
        <f t="shared" si="360"/>
        <v>3.44748684310884E-2</v>
      </c>
      <c r="P3871">
        <f t="shared" si="361"/>
        <v>30.133333333333333</v>
      </c>
      <c r="Q3871" t="str">
        <f t="shared" si="362"/>
        <v>theater</v>
      </c>
      <c r="R3871" t="str">
        <f t="shared" si="365"/>
        <v>musical</v>
      </c>
      <c r="S3871" s="10">
        <f t="shared" si="363"/>
        <v>42047.724444444444</v>
      </c>
      <c r="T3871" s="10">
        <f t="shared" si="364"/>
        <v>42077.132638888885</v>
      </c>
    </row>
    <row r="3872" spans="1:20" ht="58.3" x14ac:dyDescent="0.4">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9">
        <f t="shared" si="360"/>
        <v>0.15</v>
      </c>
      <c r="P3872">
        <f t="shared" si="361"/>
        <v>150</v>
      </c>
      <c r="Q3872" t="str">
        <f t="shared" si="362"/>
        <v>theater</v>
      </c>
      <c r="R3872" t="str">
        <f t="shared" si="365"/>
        <v>musical</v>
      </c>
      <c r="S3872" s="10">
        <f t="shared" si="363"/>
        <v>41793.17219907407</v>
      </c>
      <c r="T3872" s="10">
        <f t="shared" si="364"/>
        <v>41823.17219907407</v>
      </c>
    </row>
    <row r="3873" spans="1:20" ht="29.15" x14ac:dyDescent="0.4">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9">
        <f t="shared" si="360"/>
        <v>2.6666666666666668E-2</v>
      </c>
      <c r="P3873">
        <f t="shared" si="361"/>
        <v>13.333333333333334</v>
      </c>
      <c r="Q3873" t="str">
        <f t="shared" si="362"/>
        <v>theater</v>
      </c>
      <c r="R3873" t="str">
        <f t="shared" si="365"/>
        <v>musical</v>
      </c>
      <c r="S3873" s="10">
        <f t="shared" si="363"/>
        <v>42763.780671296292</v>
      </c>
      <c r="T3873" s="10">
        <f t="shared" si="364"/>
        <v>42823.739004629635</v>
      </c>
    </row>
    <row r="3874" spans="1:20" ht="43.75" x14ac:dyDescent="0.4">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9">
        <f t="shared" si="360"/>
        <v>0</v>
      </c>
      <c r="P3874">
        <f t="shared" si="361"/>
        <v>0</v>
      </c>
      <c r="Q3874" t="str">
        <f t="shared" si="362"/>
        <v>theater</v>
      </c>
      <c r="R3874" t="str">
        <f t="shared" si="365"/>
        <v>musical</v>
      </c>
      <c r="S3874" s="10">
        <f t="shared" si="363"/>
        <v>42180.145787037036</v>
      </c>
      <c r="T3874" s="10">
        <f t="shared" si="364"/>
        <v>42230.145787037036</v>
      </c>
    </row>
    <row r="3875" spans="1:20" ht="43.75" x14ac:dyDescent="0.4">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9">
        <f t="shared" si="360"/>
        <v>0</v>
      </c>
      <c r="P3875">
        <f t="shared" si="361"/>
        <v>0</v>
      </c>
      <c r="Q3875" t="str">
        <f t="shared" si="362"/>
        <v>theater</v>
      </c>
      <c r="R3875" t="str">
        <f t="shared" si="365"/>
        <v>musical</v>
      </c>
      <c r="S3875" s="10">
        <f t="shared" si="363"/>
        <v>42255.696006944447</v>
      </c>
      <c r="T3875" s="10">
        <f t="shared" si="364"/>
        <v>42285.696006944447</v>
      </c>
    </row>
    <row r="3876" spans="1:20" ht="58.3" x14ac:dyDescent="0.4">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9">
        <f t="shared" si="360"/>
        <v>0</v>
      </c>
      <c r="P3876">
        <f t="shared" si="361"/>
        <v>0</v>
      </c>
      <c r="Q3876" t="str">
        <f t="shared" si="362"/>
        <v>theater</v>
      </c>
      <c r="R3876" t="str">
        <f t="shared" si="365"/>
        <v>musical</v>
      </c>
      <c r="S3876" s="10">
        <f t="shared" si="363"/>
        <v>42007.016458333332</v>
      </c>
      <c r="T3876" s="10">
        <f t="shared" si="364"/>
        <v>42028.041666666672</v>
      </c>
    </row>
    <row r="3877" spans="1:20" ht="43.75" x14ac:dyDescent="0.4">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9">
        <f t="shared" si="360"/>
        <v>0</v>
      </c>
      <c r="P3877">
        <f t="shared" si="361"/>
        <v>0</v>
      </c>
      <c r="Q3877" t="str">
        <f t="shared" si="362"/>
        <v>theater</v>
      </c>
      <c r="R3877" t="str">
        <f t="shared" si="365"/>
        <v>musical</v>
      </c>
      <c r="S3877" s="10">
        <f t="shared" si="363"/>
        <v>42615.346817129626</v>
      </c>
      <c r="T3877" s="10">
        <f t="shared" si="364"/>
        <v>42616.416666666672</v>
      </c>
    </row>
    <row r="3878" spans="1:20" ht="58.3" x14ac:dyDescent="0.4">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9">
        <f t="shared" si="360"/>
        <v>0.52794871794871789</v>
      </c>
      <c r="P3878">
        <f t="shared" si="361"/>
        <v>44.760869565217391</v>
      </c>
      <c r="Q3878" t="str">
        <f t="shared" si="362"/>
        <v>theater</v>
      </c>
      <c r="R3878" t="str">
        <f t="shared" si="365"/>
        <v>musical</v>
      </c>
      <c r="S3878" s="10">
        <f t="shared" si="363"/>
        <v>42372.624166666668</v>
      </c>
      <c r="T3878" s="10">
        <f t="shared" si="364"/>
        <v>42402.624166666668</v>
      </c>
    </row>
    <row r="3879" spans="1:20" ht="43.75" x14ac:dyDescent="0.4">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9">
        <f t="shared" si="360"/>
        <v>4.9639999999999997E-2</v>
      </c>
      <c r="P3879">
        <f t="shared" si="361"/>
        <v>88.642857142857139</v>
      </c>
      <c r="Q3879" t="str">
        <f t="shared" si="362"/>
        <v>theater</v>
      </c>
      <c r="R3879" t="str">
        <f t="shared" si="365"/>
        <v>musical</v>
      </c>
      <c r="S3879" s="10">
        <f t="shared" si="363"/>
        <v>42682.67768518519</v>
      </c>
      <c r="T3879" s="10">
        <f t="shared" si="364"/>
        <v>42712.67768518519</v>
      </c>
    </row>
    <row r="3880" spans="1:20" ht="43.75" x14ac:dyDescent="0.4">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9">
        <f t="shared" si="360"/>
        <v>5.5555555555555556E-4</v>
      </c>
      <c r="P3880">
        <f t="shared" si="361"/>
        <v>10</v>
      </c>
      <c r="Q3880" t="str">
        <f t="shared" si="362"/>
        <v>theater</v>
      </c>
      <c r="R3880" t="str">
        <f t="shared" si="365"/>
        <v>musical</v>
      </c>
      <c r="S3880" s="10">
        <f t="shared" si="363"/>
        <v>42154.818819444445</v>
      </c>
      <c r="T3880" s="10">
        <f t="shared" si="364"/>
        <v>42185.165972222225</v>
      </c>
    </row>
    <row r="3881" spans="1:20" ht="43.75" x14ac:dyDescent="0.4">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9">
        <f t="shared" si="360"/>
        <v>0</v>
      </c>
      <c r="P3881">
        <f t="shared" si="361"/>
        <v>0</v>
      </c>
      <c r="Q3881" t="str">
        <f t="shared" si="362"/>
        <v>theater</v>
      </c>
      <c r="R3881" t="str">
        <f t="shared" si="365"/>
        <v>musical</v>
      </c>
      <c r="S3881" s="10">
        <f t="shared" si="363"/>
        <v>41999.861064814817</v>
      </c>
      <c r="T3881" s="10">
        <f t="shared" si="364"/>
        <v>42029.861064814817</v>
      </c>
    </row>
    <row r="3882" spans="1:20" ht="43.75" x14ac:dyDescent="0.4">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9">
        <f t="shared" si="360"/>
        <v>0.13066666666666665</v>
      </c>
      <c r="P3882">
        <f t="shared" si="361"/>
        <v>57.647058823529413</v>
      </c>
      <c r="Q3882" t="str">
        <f t="shared" si="362"/>
        <v>theater</v>
      </c>
      <c r="R3882" t="str">
        <f t="shared" si="365"/>
        <v>musical</v>
      </c>
      <c r="S3882" s="10">
        <f t="shared" si="363"/>
        <v>41815.815046296295</v>
      </c>
      <c r="T3882" s="10">
        <f t="shared" si="364"/>
        <v>41850.958333333336</v>
      </c>
    </row>
    <row r="3883" spans="1:20" ht="29.15" x14ac:dyDescent="0.4">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9">
        <f t="shared" si="360"/>
        <v>0.05</v>
      </c>
      <c r="P3883">
        <f t="shared" si="361"/>
        <v>25</v>
      </c>
      <c r="Q3883" t="str">
        <f t="shared" si="362"/>
        <v>theater</v>
      </c>
      <c r="R3883" t="str">
        <f t="shared" si="365"/>
        <v>musical</v>
      </c>
      <c r="S3883" s="10">
        <f t="shared" si="363"/>
        <v>42756.018506944441</v>
      </c>
      <c r="T3883" s="10">
        <f t="shared" si="364"/>
        <v>42786.018506944441</v>
      </c>
    </row>
    <row r="3884" spans="1:20" ht="43.75" x14ac:dyDescent="0.4">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9">
        <f t="shared" si="360"/>
        <v>0</v>
      </c>
      <c r="P3884">
        <f t="shared" si="361"/>
        <v>0</v>
      </c>
      <c r="Q3884" t="str">
        <f t="shared" si="362"/>
        <v>theater</v>
      </c>
      <c r="R3884" t="str">
        <f t="shared" si="365"/>
        <v>musical</v>
      </c>
      <c r="S3884" s="10">
        <f t="shared" si="363"/>
        <v>42373.983449074076</v>
      </c>
      <c r="T3884" s="10">
        <f t="shared" si="364"/>
        <v>42400.960416666669</v>
      </c>
    </row>
    <row r="3885" spans="1:20" ht="58.3" x14ac:dyDescent="0.4">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9">
        <f t="shared" si="360"/>
        <v>0</v>
      </c>
      <c r="P3885">
        <f t="shared" si="361"/>
        <v>0</v>
      </c>
      <c r="Q3885" t="str">
        <f t="shared" si="362"/>
        <v>theater</v>
      </c>
      <c r="R3885" t="str">
        <f t="shared" si="365"/>
        <v>musical</v>
      </c>
      <c r="S3885" s="10">
        <f t="shared" si="363"/>
        <v>41854.602650462963</v>
      </c>
      <c r="T3885" s="10">
        <f t="shared" si="364"/>
        <v>41884.602650462963</v>
      </c>
    </row>
    <row r="3886" spans="1:20" ht="43.75" x14ac:dyDescent="0.4">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9">
        <f t="shared" si="360"/>
        <v>0</v>
      </c>
      <c r="P3886">
        <f t="shared" si="361"/>
        <v>0</v>
      </c>
      <c r="Q3886" t="str">
        <f t="shared" si="362"/>
        <v>theater</v>
      </c>
      <c r="R3886" t="str">
        <f t="shared" si="365"/>
        <v>musical</v>
      </c>
      <c r="S3886" s="10">
        <f t="shared" si="363"/>
        <v>42065.791574074072</v>
      </c>
      <c r="T3886" s="10">
        <f t="shared" si="364"/>
        <v>42090.749907407408</v>
      </c>
    </row>
    <row r="3887" spans="1:20" ht="43.75" x14ac:dyDescent="0.4">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9">
        <f t="shared" si="360"/>
        <v>0</v>
      </c>
      <c r="P3887">
        <f t="shared" si="361"/>
        <v>0</v>
      </c>
      <c r="Q3887" t="str">
        <f t="shared" si="362"/>
        <v>theater</v>
      </c>
      <c r="R3887" t="str">
        <f t="shared" si="365"/>
        <v>musical</v>
      </c>
      <c r="S3887" s="10">
        <f t="shared" si="363"/>
        <v>42469.951284722221</v>
      </c>
      <c r="T3887" s="10">
        <f t="shared" si="364"/>
        <v>42499.951284722221</v>
      </c>
    </row>
    <row r="3888" spans="1:20" x14ac:dyDescent="0.4">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9">
        <f t="shared" si="360"/>
        <v>0</v>
      </c>
      <c r="P3888">
        <f t="shared" si="361"/>
        <v>0</v>
      </c>
      <c r="Q3888" t="str">
        <f t="shared" si="362"/>
        <v>theater</v>
      </c>
      <c r="R3888" t="str">
        <f t="shared" si="365"/>
        <v>musical</v>
      </c>
      <c r="S3888" s="10">
        <f t="shared" si="363"/>
        <v>41954.228032407409</v>
      </c>
      <c r="T3888" s="10">
        <f t="shared" si="364"/>
        <v>41984.228032407409</v>
      </c>
    </row>
    <row r="3889" spans="1:20" ht="43.75" x14ac:dyDescent="0.4">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9">
        <f t="shared" si="360"/>
        <v>1.7500000000000002E-2</v>
      </c>
      <c r="P3889">
        <f t="shared" si="361"/>
        <v>17.5</v>
      </c>
      <c r="Q3889" t="str">
        <f t="shared" si="362"/>
        <v>theater</v>
      </c>
      <c r="R3889" t="str">
        <f t="shared" si="365"/>
        <v>musical</v>
      </c>
      <c r="S3889" s="10">
        <f t="shared" si="363"/>
        <v>42079.857974537037</v>
      </c>
      <c r="T3889" s="10">
        <f t="shared" si="364"/>
        <v>42125.916666666672</v>
      </c>
    </row>
    <row r="3890" spans="1:20" ht="58.3" x14ac:dyDescent="0.4">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9">
        <f t="shared" si="360"/>
        <v>0.27100000000000002</v>
      </c>
      <c r="P3890">
        <f t="shared" si="361"/>
        <v>38.714285714285715</v>
      </c>
      <c r="Q3890" t="str">
        <f t="shared" si="362"/>
        <v>theater</v>
      </c>
      <c r="R3890" t="str">
        <f t="shared" si="365"/>
        <v>plays</v>
      </c>
      <c r="S3890" s="10">
        <f t="shared" si="363"/>
        <v>42762.545810185184</v>
      </c>
      <c r="T3890" s="10">
        <f t="shared" si="364"/>
        <v>42792.545810185184</v>
      </c>
    </row>
    <row r="3891" spans="1:20" ht="43.75" x14ac:dyDescent="0.4">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9">
        <f t="shared" si="360"/>
        <v>1.4749999999999999E-2</v>
      </c>
      <c r="P3891">
        <f t="shared" si="361"/>
        <v>13.111111111111111</v>
      </c>
      <c r="Q3891" t="str">
        <f t="shared" si="362"/>
        <v>theater</v>
      </c>
      <c r="R3891" t="str">
        <f t="shared" si="365"/>
        <v>plays</v>
      </c>
      <c r="S3891" s="10">
        <f t="shared" si="363"/>
        <v>41977.004976851851</v>
      </c>
      <c r="T3891" s="10">
        <f t="shared" si="364"/>
        <v>42008.976388888885</v>
      </c>
    </row>
    <row r="3892" spans="1:20" ht="43.75" x14ac:dyDescent="0.4">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9">
        <f t="shared" si="360"/>
        <v>0.16826666666666668</v>
      </c>
      <c r="P3892">
        <f t="shared" si="361"/>
        <v>315.5</v>
      </c>
      <c r="Q3892" t="str">
        <f t="shared" si="362"/>
        <v>theater</v>
      </c>
      <c r="R3892" t="str">
        <f t="shared" si="365"/>
        <v>plays</v>
      </c>
      <c r="S3892" s="10">
        <f t="shared" si="363"/>
        <v>42171.758611111116</v>
      </c>
      <c r="T3892" s="10">
        <f t="shared" si="364"/>
        <v>42231.758611111116</v>
      </c>
    </row>
    <row r="3893" spans="1:20" ht="29.15" x14ac:dyDescent="0.4">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9">
        <f t="shared" si="360"/>
        <v>0.32500000000000001</v>
      </c>
      <c r="P3893">
        <f t="shared" si="361"/>
        <v>37.142857142857146</v>
      </c>
      <c r="Q3893" t="str">
        <f t="shared" si="362"/>
        <v>theater</v>
      </c>
      <c r="R3893" t="str">
        <f t="shared" si="365"/>
        <v>plays</v>
      </c>
      <c r="S3893" s="10">
        <f t="shared" si="363"/>
        <v>42056.1324537037</v>
      </c>
      <c r="T3893" s="10">
        <f t="shared" si="364"/>
        <v>42086.207638888889</v>
      </c>
    </row>
    <row r="3894" spans="1:20" ht="58.3" x14ac:dyDescent="0.4">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9">
        <f t="shared" si="360"/>
        <v>0</v>
      </c>
      <c r="P3894">
        <f t="shared" si="361"/>
        <v>0</v>
      </c>
      <c r="Q3894" t="str">
        <f t="shared" si="362"/>
        <v>theater</v>
      </c>
      <c r="R3894" t="str">
        <f t="shared" si="365"/>
        <v>plays</v>
      </c>
      <c r="S3894" s="10">
        <f t="shared" si="363"/>
        <v>41867.652280092596</v>
      </c>
      <c r="T3894" s="10">
        <f t="shared" si="364"/>
        <v>41875.291666666664</v>
      </c>
    </row>
    <row r="3895" spans="1:20" ht="58.3" x14ac:dyDescent="0.4">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9">
        <f t="shared" si="360"/>
        <v>0.2155</v>
      </c>
      <c r="P3895">
        <f t="shared" si="361"/>
        <v>128.27380952380952</v>
      </c>
      <c r="Q3895" t="str">
        <f t="shared" si="362"/>
        <v>theater</v>
      </c>
      <c r="R3895" t="str">
        <f t="shared" si="365"/>
        <v>plays</v>
      </c>
      <c r="S3895" s="10">
        <f t="shared" si="363"/>
        <v>41779.657870370371</v>
      </c>
      <c r="T3895" s="10">
        <f t="shared" si="364"/>
        <v>41821.25</v>
      </c>
    </row>
    <row r="3896" spans="1:20" ht="43.75" x14ac:dyDescent="0.4">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9">
        <f t="shared" si="360"/>
        <v>3.4666666666666665E-2</v>
      </c>
      <c r="P3896">
        <f t="shared" si="361"/>
        <v>47.272727272727273</v>
      </c>
      <c r="Q3896" t="str">
        <f t="shared" si="362"/>
        <v>theater</v>
      </c>
      <c r="R3896" t="str">
        <f t="shared" si="365"/>
        <v>plays</v>
      </c>
      <c r="S3896" s="10">
        <f t="shared" si="363"/>
        <v>42679.958472222221</v>
      </c>
      <c r="T3896" s="10">
        <f t="shared" si="364"/>
        <v>42710.207638888889</v>
      </c>
    </row>
    <row r="3897" spans="1:20" ht="58.3" x14ac:dyDescent="0.4">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9">
        <f t="shared" si="360"/>
        <v>0.05</v>
      </c>
      <c r="P3897">
        <f t="shared" si="361"/>
        <v>50</v>
      </c>
      <c r="Q3897" t="str">
        <f t="shared" si="362"/>
        <v>theater</v>
      </c>
      <c r="R3897" t="str">
        <f t="shared" si="365"/>
        <v>plays</v>
      </c>
      <c r="S3897" s="10">
        <f t="shared" si="363"/>
        <v>42032.250208333338</v>
      </c>
      <c r="T3897" s="10">
        <f t="shared" si="364"/>
        <v>42063.250208333338</v>
      </c>
    </row>
    <row r="3898" spans="1:20" ht="43.75" x14ac:dyDescent="0.4">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9">
        <f t="shared" si="360"/>
        <v>0.10625</v>
      </c>
      <c r="P3898">
        <f t="shared" si="361"/>
        <v>42.5</v>
      </c>
      <c r="Q3898" t="str">
        <f t="shared" si="362"/>
        <v>theater</v>
      </c>
      <c r="R3898" t="str">
        <f t="shared" si="365"/>
        <v>plays</v>
      </c>
      <c r="S3898" s="10">
        <f t="shared" si="363"/>
        <v>41793.191875000004</v>
      </c>
      <c r="T3898" s="10">
        <f t="shared" si="364"/>
        <v>41807.191875000004</v>
      </c>
    </row>
    <row r="3899" spans="1:20" ht="43.75" x14ac:dyDescent="0.4">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9">
        <f t="shared" si="360"/>
        <v>0.17599999999999999</v>
      </c>
      <c r="P3899">
        <f t="shared" si="361"/>
        <v>44</v>
      </c>
      <c r="Q3899" t="str">
        <f t="shared" si="362"/>
        <v>theater</v>
      </c>
      <c r="R3899" t="str">
        <f t="shared" si="365"/>
        <v>plays</v>
      </c>
      <c r="S3899" s="10">
        <f t="shared" si="363"/>
        <v>41982.87364583333</v>
      </c>
      <c r="T3899" s="10">
        <f t="shared" si="364"/>
        <v>42012.87364583333</v>
      </c>
    </row>
    <row r="3900" spans="1:20" ht="58.3" x14ac:dyDescent="0.4">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9">
        <f t="shared" si="360"/>
        <v>0.3256</v>
      </c>
      <c r="P3900">
        <f t="shared" si="361"/>
        <v>50.875</v>
      </c>
      <c r="Q3900" t="str">
        <f t="shared" si="362"/>
        <v>theater</v>
      </c>
      <c r="R3900" t="str">
        <f t="shared" si="365"/>
        <v>plays</v>
      </c>
      <c r="S3900" s="10">
        <f t="shared" si="363"/>
        <v>42193.482291666667</v>
      </c>
      <c r="T3900" s="10">
        <f t="shared" si="364"/>
        <v>42233.666666666672</v>
      </c>
    </row>
    <row r="3901" spans="1:20" ht="43.75" x14ac:dyDescent="0.4">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9">
        <f t="shared" si="360"/>
        <v>1.2500000000000001E-2</v>
      </c>
      <c r="P3901">
        <f t="shared" si="361"/>
        <v>62.5</v>
      </c>
      <c r="Q3901" t="str">
        <f t="shared" si="362"/>
        <v>theater</v>
      </c>
      <c r="R3901" t="str">
        <f t="shared" si="365"/>
        <v>plays</v>
      </c>
      <c r="S3901" s="10">
        <f t="shared" si="363"/>
        <v>41843.775011574071</v>
      </c>
      <c r="T3901" s="10">
        <f t="shared" si="364"/>
        <v>41863.775011574071</v>
      </c>
    </row>
    <row r="3902" spans="1:20" ht="43.75" x14ac:dyDescent="0.4">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9">
        <f t="shared" si="360"/>
        <v>5.3999999999999999E-2</v>
      </c>
      <c r="P3902">
        <f t="shared" si="361"/>
        <v>27</v>
      </c>
      <c r="Q3902" t="str">
        <f t="shared" si="362"/>
        <v>theater</v>
      </c>
      <c r="R3902" t="str">
        <f t="shared" si="365"/>
        <v>plays</v>
      </c>
      <c r="S3902" s="10">
        <f t="shared" si="363"/>
        <v>42136.092488425929</v>
      </c>
      <c r="T3902" s="10">
        <f t="shared" si="364"/>
        <v>42166.092488425929</v>
      </c>
    </row>
    <row r="3903" spans="1:20" ht="43.75" x14ac:dyDescent="0.4">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9">
        <f t="shared" si="360"/>
        <v>8.3333333333333332E-3</v>
      </c>
      <c r="P3903">
        <f t="shared" si="361"/>
        <v>25</v>
      </c>
      <c r="Q3903" t="str">
        <f t="shared" si="362"/>
        <v>theater</v>
      </c>
      <c r="R3903" t="str">
        <f t="shared" si="365"/>
        <v>plays</v>
      </c>
      <c r="S3903" s="10">
        <f t="shared" si="363"/>
        <v>42317.826377314821</v>
      </c>
      <c r="T3903" s="10">
        <f t="shared" si="364"/>
        <v>42357.826377314821</v>
      </c>
    </row>
    <row r="3904" spans="1:20" ht="43.75" x14ac:dyDescent="0.4">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9">
        <f t="shared" si="360"/>
        <v>0.48833333333333334</v>
      </c>
      <c r="P3904">
        <f t="shared" si="361"/>
        <v>47.258064516129032</v>
      </c>
      <c r="Q3904" t="str">
        <f t="shared" si="362"/>
        <v>theater</v>
      </c>
      <c r="R3904" t="str">
        <f t="shared" si="365"/>
        <v>plays</v>
      </c>
      <c r="S3904" s="10">
        <f t="shared" si="363"/>
        <v>42663.468078703707</v>
      </c>
      <c r="T3904" s="10">
        <f t="shared" si="364"/>
        <v>42688.509745370371</v>
      </c>
    </row>
    <row r="3905" spans="1:20" ht="58.3" x14ac:dyDescent="0.4">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9">
        <f t="shared" si="360"/>
        <v>0</v>
      </c>
      <c r="P3905">
        <f t="shared" si="361"/>
        <v>0</v>
      </c>
      <c r="Q3905" t="str">
        <f t="shared" si="362"/>
        <v>theater</v>
      </c>
      <c r="R3905" t="str">
        <f t="shared" si="365"/>
        <v>plays</v>
      </c>
      <c r="S3905" s="10">
        <f t="shared" si="363"/>
        <v>42186.01116898148</v>
      </c>
      <c r="T3905" s="10">
        <f t="shared" si="364"/>
        <v>42230.818055555559</v>
      </c>
    </row>
    <row r="3906" spans="1:20" ht="29.15" x14ac:dyDescent="0.4">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9">
        <f t="shared" ref="O3906:O3969" si="366">E3906/D3906</f>
        <v>2.9999999999999997E-4</v>
      </c>
      <c r="P3906">
        <f t="shared" ref="P3906:P3969" si="367">IFERROR(E3906/L3906,0)</f>
        <v>1.5</v>
      </c>
      <c r="Q3906" t="str">
        <f t="shared" ref="Q3906:Q3969" si="368">LEFT(N3906, FIND("/",N3906) - 1)</f>
        <v>theater</v>
      </c>
      <c r="R3906" t="str">
        <f t="shared" si="365"/>
        <v>plays</v>
      </c>
      <c r="S3906" s="10">
        <f t="shared" ref="S3906:S3969" si="369">(((J3906/60)/60)/24) + DATE(1970,1,1)</f>
        <v>42095.229166666672</v>
      </c>
      <c r="T3906" s="10">
        <f t="shared" ref="T3906:T3969" si="370">(((I3906/60)/60)/24) + DATE(1970,1,1)</f>
        <v>42109.211111111115</v>
      </c>
    </row>
    <row r="3907" spans="1:20" ht="43.75" x14ac:dyDescent="0.4">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9">
        <f t="shared" si="366"/>
        <v>0.11533333333333333</v>
      </c>
      <c r="P3907">
        <f t="shared" si="367"/>
        <v>24.714285714285715</v>
      </c>
      <c r="Q3907" t="str">
        <f t="shared" si="368"/>
        <v>theater</v>
      </c>
      <c r="R3907" t="str">
        <f t="shared" ref="R3907:R3970" si="371">RIGHT(N3907, LEN(N3907) - FIND("/",N3907))</f>
        <v>plays</v>
      </c>
      <c r="S3907" s="10">
        <f t="shared" si="369"/>
        <v>42124.623877314814</v>
      </c>
      <c r="T3907" s="10">
        <f t="shared" si="370"/>
        <v>42166.958333333328</v>
      </c>
    </row>
    <row r="3908" spans="1:20" ht="43.75" x14ac:dyDescent="0.4">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9">
        <f t="shared" si="366"/>
        <v>0.67333333333333334</v>
      </c>
      <c r="P3908">
        <f t="shared" si="367"/>
        <v>63.125</v>
      </c>
      <c r="Q3908" t="str">
        <f t="shared" si="368"/>
        <v>theater</v>
      </c>
      <c r="R3908" t="str">
        <f t="shared" si="371"/>
        <v>plays</v>
      </c>
      <c r="S3908" s="10">
        <f t="shared" si="369"/>
        <v>42143.917743055557</v>
      </c>
      <c r="T3908" s="10">
        <f t="shared" si="370"/>
        <v>42181.559027777781</v>
      </c>
    </row>
    <row r="3909" spans="1:20" ht="43.75" x14ac:dyDescent="0.4">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9">
        <f t="shared" si="366"/>
        <v>0.153</v>
      </c>
      <c r="P3909">
        <f t="shared" si="367"/>
        <v>38.25</v>
      </c>
      <c r="Q3909" t="str">
        <f t="shared" si="368"/>
        <v>theater</v>
      </c>
      <c r="R3909" t="str">
        <f t="shared" si="371"/>
        <v>plays</v>
      </c>
      <c r="S3909" s="10">
        <f t="shared" si="369"/>
        <v>41906.819513888891</v>
      </c>
      <c r="T3909" s="10">
        <f t="shared" si="370"/>
        <v>41938.838888888888</v>
      </c>
    </row>
    <row r="3910" spans="1:20" ht="58.3" x14ac:dyDescent="0.4">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9">
        <f t="shared" si="366"/>
        <v>8.666666666666667E-2</v>
      </c>
      <c r="P3910">
        <f t="shared" si="367"/>
        <v>16.25</v>
      </c>
      <c r="Q3910" t="str">
        <f t="shared" si="368"/>
        <v>theater</v>
      </c>
      <c r="R3910" t="str">
        <f t="shared" si="371"/>
        <v>plays</v>
      </c>
      <c r="S3910" s="10">
        <f t="shared" si="369"/>
        <v>41834.135370370372</v>
      </c>
      <c r="T3910" s="10">
        <f t="shared" si="370"/>
        <v>41849.135370370372</v>
      </c>
    </row>
    <row r="3911" spans="1:20" ht="43.75" x14ac:dyDescent="0.4">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9">
        <f t="shared" si="366"/>
        <v>2.2499999999999998E-3</v>
      </c>
      <c r="P3911">
        <f t="shared" si="367"/>
        <v>33.75</v>
      </c>
      <c r="Q3911" t="str">
        <f t="shared" si="368"/>
        <v>theater</v>
      </c>
      <c r="R3911" t="str">
        <f t="shared" si="371"/>
        <v>plays</v>
      </c>
      <c r="S3911" s="10">
        <f t="shared" si="369"/>
        <v>41863.359282407408</v>
      </c>
      <c r="T3911" s="10">
        <f t="shared" si="370"/>
        <v>41893.359282407408</v>
      </c>
    </row>
    <row r="3912" spans="1:20" ht="43.75" x14ac:dyDescent="0.4">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9">
        <f t="shared" si="366"/>
        <v>3.0833333333333334E-2</v>
      </c>
      <c r="P3912">
        <f t="shared" si="367"/>
        <v>61.666666666666664</v>
      </c>
      <c r="Q3912" t="str">
        <f t="shared" si="368"/>
        <v>theater</v>
      </c>
      <c r="R3912" t="str">
        <f t="shared" si="371"/>
        <v>plays</v>
      </c>
      <c r="S3912" s="10">
        <f t="shared" si="369"/>
        <v>42224.756909722222</v>
      </c>
      <c r="T3912" s="10">
        <f t="shared" si="370"/>
        <v>42254.756909722222</v>
      </c>
    </row>
    <row r="3913" spans="1:20" ht="43.75" x14ac:dyDescent="0.4">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9">
        <f t="shared" si="366"/>
        <v>0.37412499999999999</v>
      </c>
      <c r="P3913">
        <f t="shared" si="367"/>
        <v>83.138888888888886</v>
      </c>
      <c r="Q3913" t="str">
        <f t="shared" si="368"/>
        <v>theater</v>
      </c>
      <c r="R3913" t="str">
        <f t="shared" si="371"/>
        <v>plays</v>
      </c>
      <c r="S3913" s="10">
        <f t="shared" si="369"/>
        <v>41939.8122337963</v>
      </c>
      <c r="T3913" s="10">
        <f t="shared" si="370"/>
        <v>41969.853900462964</v>
      </c>
    </row>
    <row r="3914" spans="1:20" ht="43.75" x14ac:dyDescent="0.4">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9">
        <f t="shared" si="366"/>
        <v>6.666666666666667E-5</v>
      </c>
      <c r="P3914">
        <f t="shared" si="367"/>
        <v>1</v>
      </c>
      <c r="Q3914" t="str">
        <f t="shared" si="368"/>
        <v>theater</v>
      </c>
      <c r="R3914" t="str">
        <f t="shared" si="371"/>
        <v>plays</v>
      </c>
      <c r="S3914" s="10">
        <f t="shared" si="369"/>
        <v>42059.270023148143</v>
      </c>
      <c r="T3914" s="10">
        <f t="shared" si="370"/>
        <v>42119.190972222219</v>
      </c>
    </row>
    <row r="3915" spans="1:20" ht="43.75" x14ac:dyDescent="0.4">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9">
        <f t="shared" si="366"/>
        <v>0.1</v>
      </c>
      <c r="P3915">
        <f t="shared" si="367"/>
        <v>142.85714285714286</v>
      </c>
      <c r="Q3915" t="str">
        <f t="shared" si="368"/>
        <v>theater</v>
      </c>
      <c r="R3915" t="str">
        <f t="shared" si="371"/>
        <v>plays</v>
      </c>
      <c r="S3915" s="10">
        <f t="shared" si="369"/>
        <v>42308.211215277777</v>
      </c>
      <c r="T3915" s="10">
        <f t="shared" si="370"/>
        <v>42338.252881944441</v>
      </c>
    </row>
    <row r="3916" spans="1:20" ht="43.75" x14ac:dyDescent="0.4">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9">
        <f t="shared" si="366"/>
        <v>0.36359999999999998</v>
      </c>
      <c r="P3916">
        <f t="shared" si="367"/>
        <v>33.666666666666664</v>
      </c>
      <c r="Q3916" t="str">
        <f t="shared" si="368"/>
        <v>theater</v>
      </c>
      <c r="R3916" t="str">
        <f t="shared" si="371"/>
        <v>plays</v>
      </c>
      <c r="S3916" s="10">
        <f t="shared" si="369"/>
        <v>42114.818935185183</v>
      </c>
      <c r="T3916" s="10">
        <f t="shared" si="370"/>
        <v>42134.957638888889</v>
      </c>
    </row>
    <row r="3917" spans="1:20" ht="43.75" x14ac:dyDescent="0.4">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9">
        <f t="shared" si="366"/>
        <v>3.3333333333333335E-3</v>
      </c>
      <c r="P3917">
        <f t="shared" si="367"/>
        <v>5</v>
      </c>
      <c r="Q3917" t="str">
        <f t="shared" si="368"/>
        <v>theater</v>
      </c>
      <c r="R3917" t="str">
        <f t="shared" si="371"/>
        <v>plays</v>
      </c>
      <c r="S3917" s="10">
        <f t="shared" si="369"/>
        <v>42492.98505787037</v>
      </c>
      <c r="T3917" s="10">
        <f t="shared" si="370"/>
        <v>42522.98505787037</v>
      </c>
    </row>
    <row r="3918" spans="1:20" ht="43.75" x14ac:dyDescent="0.4">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9">
        <f t="shared" si="366"/>
        <v>0</v>
      </c>
      <c r="P3918">
        <f t="shared" si="367"/>
        <v>0</v>
      </c>
      <c r="Q3918" t="str">
        <f t="shared" si="368"/>
        <v>theater</v>
      </c>
      <c r="R3918" t="str">
        <f t="shared" si="371"/>
        <v>plays</v>
      </c>
      <c r="S3918" s="10">
        <f t="shared" si="369"/>
        <v>42494.471666666665</v>
      </c>
      <c r="T3918" s="10">
        <f t="shared" si="370"/>
        <v>42524.471666666665</v>
      </c>
    </row>
    <row r="3919" spans="1:20" ht="43.75" x14ac:dyDescent="0.4">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9">
        <f t="shared" si="366"/>
        <v>2.8571428571428571E-3</v>
      </c>
      <c r="P3919">
        <f t="shared" si="367"/>
        <v>10</v>
      </c>
      <c r="Q3919" t="str">
        <f t="shared" si="368"/>
        <v>theater</v>
      </c>
      <c r="R3919" t="str">
        <f t="shared" si="371"/>
        <v>plays</v>
      </c>
      <c r="S3919" s="10">
        <f t="shared" si="369"/>
        <v>41863.527326388888</v>
      </c>
      <c r="T3919" s="10">
        <f t="shared" si="370"/>
        <v>41893.527326388888</v>
      </c>
    </row>
    <row r="3920" spans="1:20" ht="58.3" x14ac:dyDescent="0.4">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9">
        <f t="shared" si="366"/>
        <v>2E-3</v>
      </c>
      <c r="P3920">
        <f t="shared" si="367"/>
        <v>40</v>
      </c>
      <c r="Q3920" t="str">
        <f t="shared" si="368"/>
        <v>theater</v>
      </c>
      <c r="R3920" t="str">
        <f t="shared" si="371"/>
        <v>plays</v>
      </c>
      <c r="S3920" s="10">
        <f t="shared" si="369"/>
        <v>41843.664618055554</v>
      </c>
      <c r="T3920" s="10">
        <f t="shared" si="370"/>
        <v>41855.666666666664</v>
      </c>
    </row>
    <row r="3921" spans="1:20" ht="43.75" x14ac:dyDescent="0.4">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9">
        <f t="shared" si="366"/>
        <v>1.7999999999999999E-2</v>
      </c>
      <c r="P3921">
        <f t="shared" si="367"/>
        <v>30</v>
      </c>
      <c r="Q3921" t="str">
        <f t="shared" si="368"/>
        <v>theater</v>
      </c>
      <c r="R3921" t="str">
        <f t="shared" si="371"/>
        <v>plays</v>
      </c>
      <c r="S3921" s="10">
        <f t="shared" si="369"/>
        <v>42358.684872685189</v>
      </c>
      <c r="T3921" s="10">
        <f t="shared" si="370"/>
        <v>42387</v>
      </c>
    </row>
    <row r="3922" spans="1:20" ht="43.75" x14ac:dyDescent="0.4">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9">
        <f t="shared" si="366"/>
        <v>5.3999999999999999E-2</v>
      </c>
      <c r="P3922">
        <f t="shared" si="367"/>
        <v>45</v>
      </c>
      <c r="Q3922" t="str">
        <f t="shared" si="368"/>
        <v>theater</v>
      </c>
      <c r="R3922" t="str">
        <f t="shared" si="371"/>
        <v>plays</v>
      </c>
      <c r="S3922" s="10">
        <f t="shared" si="369"/>
        <v>42657.38726851852</v>
      </c>
      <c r="T3922" s="10">
        <f t="shared" si="370"/>
        <v>42687.428935185191</v>
      </c>
    </row>
    <row r="3923" spans="1:20" ht="43.75" x14ac:dyDescent="0.4">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9">
        <f t="shared" si="366"/>
        <v>0</v>
      </c>
      <c r="P3923">
        <f t="shared" si="367"/>
        <v>0</v>
      </c>
      <c r="Q3923" t="str">
        <f t="shared" si="368"/>
        <v>theater</v>
      </c>
      <c r="R3923" t="str">
        <f t="shared" si="371"/>
        <v>plays</v>
      </c>
      <c r="S3923" s="10">
        <f t="shared" si="369"/>
        <v>41926.542303240742</v>
      </c>
      <c r="T3923" s="10">
        <f t="shared" si="370"/>
        <v>41938.75</v>
      </c>
    </row>
    <row r="3924" spans="1:20" ht="43.75" x14ac:dyDescent="0.4">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9">
        <f t="shared" si="366"/>
        <v>8.1333333333333327E-2</v>
      </c>
      <c r="P3924">
        <f t="shared" si="367"/>
        <v>10.166666666666666</v>
      </c>
      <c r="Q3924" t="str">
        <f t="shared" si="368"/>
        <v>theater</v>
      </c>
      <c r="R3924" t="str">
        <f t="shared" si="371"/>
        <v>plays</v>
      </c>
      <c r="S3924" s="10">
        <f t="shared" si="369"/>
        <v>42020.768634259264</v>
      </c>
      <c r="T3924" s="10">
        <f t="shared" si="370"/>
        <v>42065.958333333328</v>
      </c>
    </row>
    <row r="3925" spans="1:20" ht="43.75" x14ac:dyDescent="0.4">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9">
        <f t="shared" si="366"/>
        <v>0.12034782608695652</v>
      </c>
      <c r="P3925">
        <f t="shared" si="367"/>
        <v>81.411764705882348</v>
      </c>
      <c r="Q3925" t="str">
        <f t="shared" si="368"/>
        <v>theater</v>
      </c>
      <c r="R3925" t="str">
        <f t="shared" si="371"/>
        <v>plays</v>
      </c>
      <c r="S3925" s="10">
        <f t="shared" si="369"/>
        <v>42075.979988425926</v>
      </c>
      <c r="T3925" s="10">
        <f t="shared" si="370"/>
        <v>42103.979988425926</v>
      </c>
    </row>
    <row r="3926" spans="1:20" ht="43.75" x14ac:dyDescent="0.4">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9">
        <f t="shared" si="366"/>
        <v>0.15266666666666667</v>
      </c>
      <c r="P3926">
        <f t="shared" si="367"/>
        <v>57.25</v>
      </c>
      <c r="Q3926" t="str">
        <f t="shared" si="368"/>
        <v>theater</v>
      </c>
      <c r="R3926" t="str">
        <f t="shared" si="371"/>
        <v>plays</v>
      </c>
      <c r="S3926" s="10">
        <f t="shared" si="369"/>
        <v>41786.959745370368</v>
      </c>
      <c r="T3926" s="10">
        <f t="shared" si="370"/>
        <v>41816.959745370368</v>
      </c>
    </row>
    <row r="3927" spans="1:20" ht="43.75" x14ac:dyDescent="0.4">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9">
        <f t="shared" si="366"/>
        <v>0.1</v>
      </c>
      <c r="P3927">
        <f t="shared" si="367"/>
        <v>5</v>
      </c>
      <c r="Q3927" t="str">
        <f t="shared" si="368"/>
        <v>theater</v>
      </c>
      <c r="R3927" t="str">
        <f t="shared" si="371"/>
        <v>plays</v>
      </c>
      <c r="S3927" s="10">
        <f t="shared" si="369"/>
        <v>41820.870821759258</v>
      </c>
      <c r="T3927" s="10">
        <f t="shared" si="370"/>
        <v>41850.870821759258</v>
      </c>
    </row>
    <row r="3928" spans="1:20" ht="29.15" x14ac:dyDescent="0.4">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9">
        <f t="shared" si="366"/>
        <v>3.0000000000000001E-3</v>
      </c>
      <c r="P3928">
        <f t="shared" si="367"/>
        <v>15</v>
      </c>
      <c r="Q3928" t="str">
        <f t="shared" si="368"/>
        <v>theater</v>
      </c>
      <c r="R3928" t="str">
        <f t="shared" si="371"/>
        <v>plays</v>
      </c>
      <c r="S3928" s="10">
        <f t="shared" si="369"/>
        <v>41970.085046296299</v>
      </c>
      <c r="T3928" s="10">
        <f t="shared" si="370"/>
        <v>42000.085046296299</v>
      </c>
    </row>
    <row r="3929" spans="1:20" ht="43.75" x14ac:dyDescent="0.4">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9">
        <f t="shared" si="366"/>
        <v>0.01</v>
      </c>
      <c r="P3929">
        <f t="shared" si="367"/>
        <v>12.5</v>
      </c>
      <c r="Q3929" t="str">
        <f t="shared" si="368"/>
        <v>theater</v>
      </c>
      <c r="R3929" t="str">
        <f t="shared" si="371"/>
        <v>plays</v>
      </c>
      <c r="S3929" s="10">
        <f t="shared" si="369"/>
        <v>41830.267407407409</v>
      </c>
      <c r="T3929" s="10">
        <f t="shared" si="370"/>
        <v>41860.267407407409</v>
      </c>
    </row>
    <row r="3930" spans="1:20" ht="43.75" x14ac:dyDescent="0.4">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9">
        <f t="shared" si="366"/>
        <v>0.13020000000000001</v>
      </c>
      <c r="P3930">
        <f t="shared" si="367"/>
        <v>93</v>
      </c>
      <c r="Q3930" t="str">
        <f t="shared" si="368"/>
        <v>theater</v>
      </c>
      <c r="R3930" t="str">
        <f t="shared" si="371"/>
        <v>plays</v>
      </c>
      <c r="S3930" s="10">
        <f t="shared" si="369"/>
        <v>42265.683182870373</v>
      </c>
      <c r="T3930" s="10">
        <f t="shared" si="370"/>
        <v>42293.207638888889</v>
      </c>
    </row>
    <row r="3931" spans="1:20" ht="43.75" x14ac:dyDescent="0.4">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9">
        <f t="shared" si="366"/>
        <v>2.265E-2</v>
      </c>
      <c r="P3931">
        <f t="shared" si="367"/>
        <v>32.357142857142854</v>
      </c>
      <c r="Q3931" t="str">
        <f t="shared" si="368"/>
        <v>theater</v>
      </c>
      <c r="R3931" t="str">
        <f t="shared" si="371"/>
        <v>plays</v>
      </c>
      <c r="S3931" s="10">
        <f t="shared" si="369"/>
        <v>42601.827141203699</v>
      </c>
      <c r="T3931" s="10">
        <f t="shared" si="370"/>
        <v>42631.827141203699</v>
      </c>
    </row>
    <row r="3932" spans="1:20" ht="43.75" x14ac:dyDescent="0.4">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9">
        <f t="shared" si="366"/>
        <v>0</v>
      </c>
      <c r="P3932">
        <f t="shared" si="367"/>
        <v>0</v>
      </c>
      <c r="Q3932" t="str">
        <f t="shared" si="368"/>
        <v>theater</v>
      </c>
      <c r="R3932" t="str">
        <f t="shared" si="371"/>
        <v>plays</v>
      </c>
      <c r="S3932" s="10">
        <f t="shared" si="369"/>
        <v>42433.338749999995</v>
      </c>
      <c r="T3932" s="10">
        <f t="shared" si="370"/>
        <v>42461.25</v>
      </c>
    </row>
    <row r="3933" spans="1:20" ht="43.75" x14ac:dyDescent="0.4">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9">
        <f t="shared" si="366"/>
        <v>0</v>
      </c>
      <c r="P3933">
        <f t="shared" si="367"/>
        <v>0</v>
      </c>
      <c r="Q3933" t="str">
        <f t="shared" si="368"/>
        <v>theater</v>
      </c>
      <c r="R3933" t="str">
        <f t="shared" si="371"/>
        <v>plays</v>
      </c>
      <c r="S3933" s="10">
        <f t="shared" si="369"/>
        <v>42228.151701388888</v>
      </c>
      <c r="T3933" s="10">
        <f t="shared" si="370"/>
        <v>42253.151701388888</v>
      </c>
    </row>
    <row r="3934" spans="1:20" ht="43.75" x14ac:dyDescent="0.4">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9">
        <f t="shared" si="366"/>
        <v>8.3333333333333331E-5</v>
      </c>
      <c r="P3934">
        <f t="shared" si="367"/>
        <v>1</v>
      </c>
      <c r="Q3934" t="str">
        <f t="shared" si="368"/>
        <v>theater</v>
      </c>
      <c r="R3934" t="str">
        <f t="shared" si="371"/>
        <v>plays</v>
      </c>
      <c r="S3934" s="10">
        <f t="shared" si="369"/>
        <v>42415.168564814812</v>
      </c>
      <c r="T3934" s="10">
        <f t="shared" si="370"/>
        <v>42445.126898148148</v>
      </c>
    </row>
    <row r="3935" spans="1:20" ht="43.75" x14ac:dyDescent="0.4">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9">
        <f t="shared" si="366"/>
        <v>0.15742857142857142</v>
      </c>
      <c r="P3935">
        <f t="shared" si="367"/>
        <v>91.833333333333329</v>
      </c>
      <c r="Q3935" t="str">
        <f t="shared" si="368"/>
        <v>theater</v>
      </c>
      <c r="R3935" t="str">
        <f t="shared" si="371"/>
        <v>plays</v>
      </c>
      <c r="S3935" s="10">
        <f t="shared" si="369"/>
        <v>42538.968310185184</v>
      </c>
      <c r="T3935" s="10">
        <f t="shared" si="370"/>
        <v>42568.029861111107</v>
      </c>
    </row>
    <row r="3936" spans="1:20" ht="43.75" x14ac:dyDescent="0.4">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9">
        <f t="shared" si="366"/>
        <v>0.11</v>
      </c>
      <c r="P3936">
        <f t="shared" si="367"/>
        <v>45.833333333333336</v>
      </c>
      <c r="Q3936" t="str">
        <f t="shared" si="368"/>
        <v>theater</v>
      </c>
      <c r="R3936" t="str">
        <f t="shared" si="371"/>
        <v>plays</v>
      </c>
      <c r="S3936" s="10">
        <f t="shared" si="369"/>
        <v>42233.671747685185</v>
      </c>
      <c r="T3936" s="10">
        <f t="shared" si="370"/>
        <v>42278.541666666672</v>
      </c>
    </row>
    <row r="3937" spans="1:20" ht="58.3" x14ac:dyDescent="0.4">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9">
        <f t="shared" si="366"/>
        <v>0.43833333333333335</v>
      </c>
      <c r="P3937">
        <f t="shared" si="367"/>
        <v>57.173913043478258</v>
      </c>
      <c r="Q3937" t="str">
        <f t="shared" si="368"/>
        <v>theater</v>
      </c>
      <c r="R3937" t="str">
        <f t="shared" si="371"/>
        <v>plays</v>
      </c>
      <c r="S3937" s="10">
        <f t="shared" si="369"/>
        <v>42221.656782407401</v>
      </c>
      <c r="T3937" s="10">
        <f t="shared" si="370"/>
        <v>42281.656782407401</v>
      </c>
    </row>
    <row r="3938" spans="1:20" ht="43.75" x14ac:dyDescent="0.4">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9">
        <f t="shared" si="366"/>
        <v>0</v>
      </c>
      <c r="P3938">
        <f t="shared" si="367"/>
        <v>0</v>
      </c>
      <c r="Q3938" t="str">
        <f t="shared" si="368"/>
        <v>theater</v>
      </c>
      <c r="R3938" t="str">
        <f t="shared" si="371"/>
        <v>plays</v>
      </c>
      <c r="S3938" s="10">
        <f t="shared" si="369"/>
        <v>42675.262962962966</v>
      </c>
      <c r="T3938" s="10">
        <f t="shared" si="370"/>
        <v>42705.304629629631</v>
      </c>
    </row>
    <row r="3939" spans="1:20" ht="43.75" x14ac:dyDescent="0.4">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9">
        <f t="shared" si="366"/>
        <v>0.86135181975736563</v>
      </c>
      <c r="P3939">
        <f t="shared" si="367"/>
        <v>248.5</v>
      </c>
      <c r="Q3939" t="str">
        <f t="shared" si="368"/>
        <v>theater</v>
      </c>
      <c r="R3939" t="str">
        <f t="shared" si="371"/>
        <v>plays</v>
      </c>
      <c r="S3939" s="10">
        <f t="shared" si="369"/>
        <v>42534.631481481483</v>
      </c>
      <c r="T3939" s="10">
        <f t="shared" si="370"/>
        <v>42562.631481481483</v>
      </c>
    </row>
    <row r="3940" spans="1:20" ht="43.75" x14ac:dyDescent="0.4">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9">
        <f t="shared" si="366"/>
        <v>0.12196620583717357</v>
      </c>
      <c r="P3940">
        <f t="shared" si="367"/>
        <v>79.400000000000006</v>
      </c>
      <c r="Q3940" t="str">
        <f t="shared" si="368"/>
        <v>theater</v>
      </c>
      <c r="R3940" t="str">
        <f t="shared" si="371"/>
        <v>plays</v>
      </c>
      <c r="S3940" s="10">
        <f t="shared" si="369"/>
        <v>42151.905717592599</v>
      </c>
      <c r="T3940" s="10">
        <f t="shared" si="370"/>
        <v>42182.905717592599</v>
      </c>
    </row>
    <row r="3941" spans="1:20" ht="43.75" x14ac:dyDescent="0.4">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9">
        <f t="shared" si="366"/>
        <v>1E-3</v>
      </c>
      <c r="P3941">
        <f t="shared" si="367"/>
        <v>5</v>
      </c>
      <c r="Q3941" t="str">
        <f t="shared" si="368"/>
        <v>theater</v>
      </c>
      <c r="R3941" t="str">
        <f t="shared" si="371"/>
        <v>plays</v>
      </c>
      <c r="S3941" s="10">
        <f t="shared" si="369"/>
        <v>41915.400219907409</v>
      </c>
      <c r="T3941" s="10">
        <f t="shared" si="370"/>
        <v>41919.1875</v>
      </c>
    </row>
    <row r="3942" spans="1:20" ht="43.75" x14ac:dyDescent="0.4">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9">
        <f t="shared" si="366"/>
        <v>2.2000000000000001E-3</v>
      </c>
      <c r="P3942">
        <f t="shared" si="367"/>
        <v>5.5</v>
      </c>
      <c r="Q3942" t="str">
        <f t="shared" si="368"/>
        <v>theater</v>
      </c>
      <c r="R3942" t="str">
        <f t="shared" si="371"/>
        <v>plays</v>
      </c>
      <c r="S3942" s="10">
        <f t="shared" si="369"/>
        <v>41961.492488425924</v>
      </c>
      <c r="T3942" s="10">
        <f t="shared" si="370"/>
        <v>42006.492488425924</v>
      </c>
    </row>
    <row r="3943" spans="1:20" ht="72.900000000000006" x14ac:dyDescent="0.4">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9">
        <f t="shared" si="366"/>
        <v>9.0909090909090905E-3</v>
      </c>
      <c r="P3943">
        <f t="shared" si="367"/>
        <v>25</v>
      </c>
      <c r="Q3943" t="str">
        <f t="shared" si="368"/>
        <v>theater</v>
      </c>
      <c r="R3943" t="str">
        <f t="shared" si="371"/>
        <v>plays</v>
      </c>
      <c r="S3943" s="10">
        <f t="shared" si="369"/>
        <v>41940.587233796294</v>
      </c>
      <c r="T3943" s="10">
        <f t="shared" si="370"/>
        <v>41968.041666666672</v>
      </c>
    </row>
    <row r="3944" spans="1:20" ht="43.75" x14ac:dyDescent="0.4">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9">
        <f t="shared" si="366"/>
        <v>0</v>
      </c>
      <c r="P3944">
        <f t="shared" si="367"/>
        <v>0</v>
      </c>
      <c r="Q3944" t="str">
        <f t="shared" si="368"/>
        <v>theater</v>
      </c>
      <c r="R3944" t="str">
        <f t="shared" si="371"/>
        <v>plays</v>
      </c>
      <c r="S3944" s="10">
        <f t="shared" si="369"/>
        <v>42111.904097222221</v>
      </c>
      <c r="T3944" s="10">
        <f t="shared" si="370"/>
        <v>42171.904097222221</v>
      </c>
    </row>
    <row r="3945" spans="1:20" ht="43.75" x14ac:dyDescent="0.4">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9">
        <f t="shared" si="366"/>
        <v>0.35639999999999999</v>
      </c>
      <c r="P3945">
        <f t="shared" si="367"/>
        <v>137.07692307692307</v>
      </c>
      <c r="Q3945" t="str">
        <f t="shared" si="368"/>
        <v>theater</v>
      </c>
      <c r="R3945" t="str">
        <f t="shared" si="371"/>
        <v>plays</v>
      </c>
      <c r="S3945" s="10">
        <f t="shared" si="369"/>
        <v>42279.778564814813</v>
      </c>
      <c r="T3945" s="10">
        <f t="shared" si="370"/>
        <v>42310.701388888891</v>
      </c>
    </row>
    <row r="3946" spans="1:20" ht="58.3" x14ac:dyDescent="0.4">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9">
        <f t="shared" si="366"/>
        <v>0</v>
      </c>
      <c r="P3946">
        <f t="shared" si="367"/>
        <v>0</v>
      </c>
      <c r="Q3946" t="str">
        <f t="shared" si="368"/>
        <v>theater</v>
      </c>
      <c r="R3946" t="str">
        <f t="shared" si="371"/>
        <v>plays</v>
      </c>
      <c r="S3946" s="10">
        <f t="shared" si="369"/>
        <v>42213.662905092591</v>
      </c>
      <c r="T3946" s="10">
        <f t="shared" si="370"/>
        <v>42243.662905092591</v>
      </c>
    </row>
    <row r="3947" spans="1:20" ht="43.75" x14ac:dyDescent="0.4">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9">
        <f t="shared" si="366"/>
        <v>2.5000000000000001E-3</v>
      </c>
      <c r="P3947">
        <f t="shared" si="367"/>
        <v>5</v>
      </c>
      <c r="Q3947" t="str">
        <f t="shared" si="368"/>
        <v>theater</v>
      </c>
      <c r="R3947" t="str">
        <f t="shared" si="371"/>
        <v>plays</v>
      </c>
      <c r="S3947" s="10">
        <f t="shared" si="369"/>
        <v>42109.801712962959</v>
      </c>
      <c r="T3947" s="10">
        <f t="shared" si="370"/>
        <v>42139.801712962959</v>
      </c>
    </row>
    <row r="3948" spans="1:20" ht="29.15" x14ac:dyDescent="0.4">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9">
        <f t="shared" si="366"/>
        <v>3.2500000000000001E-2</v>
      </c>
      <c r="P3948">
        <f t="shared" si="367"/>
        <v>39</v>
      </c>
      <c r="Q3948" t="str">
        <f t="shared" si="368"/>
        <v>theater</v>
      </c>
      <c r="R3948" t="str">
        <f t="shared" si="371"/>
        <v>plays</v>
      </c>
      <c r="S3948" s="10">
        <f t="shared" si="369"/>
        <v>42031.833587962959</v>
      </c>
      <c r="T3948" s="10">
        <f t="shared" si="370"/>
        <v>42063.333333333328</v>
      </c>
    </row>
    <row r="3949" spans="1:20" ht="43.75" x14ac:dyDescent="0.4">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9">
        <f t="shared" si="366"/>
        <v>3.3666666666666664E-2</v>
      </c>
      <c r="P3949">
        <f t="shared" si="367"/>
        <v>50.5</v>
      </c>
      <c r="Q3949" t="str">
        <f t="shared" si="368"/>
        <v>theater</v>
      </c>
      <c r="R3949" t="str">
        <f t="shared" si="371"/>
        <v>plays</v>
      </c>
      <c r="S3949" s="10">
        <f t="shared" si="369"/>
        <v>42615.142870370371</v>
      </c>
      <c r="T3949" s="10">
        <f t="shared" si="370"/>
        <v>42645.142870370371</v>
      </c>
    </row>
    <row r="3950" spans="1:20" ht="43.75" x14ac:dyDescent="0.4">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9">
        <f t="shared" si="366"/>
        <v>0</v>
      </c>
      <c r="P3950">
        <f t="shared" si="367"/>
        <v>0</v>
      </c>
      <c r="Q3950" t="str">
        <f t="shared" si="368"/>
        <v>theater</v>
      </c>
      <c r="R3950" t="str">
        <f t="shared" si="371"/>
        <v>plays</v>
      </c>
      <c r="S3950" s="10">
        <f t="shared" si="369"/>
        <v>41829.325497685182</v>
      </c>
      <c r="T3950" s="10">
        <f t="shared" si="370"/>
        <v>41889.325497685182</v>
      </c>
    </row>
    <row r="3951" spans="1:20" ht="58.3" x14ac:dyDescent="0.4">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9">
        <f t="shared" si="366"/>
        <v>0.15770000000000001</v>
      </c>
      <c r="P3951">
        <f t="shared" si="367"/>
        <v>49.28125</v>
      </c>
      <c r="Q3951" t="str">
        <f t="shared" si="368"/>
        <v>theater</v>
      </c>
      <c r="R3951" t="str">
        <f t="shared" si="371"/>
        <v>plays</v>
      </c>
      <c r="S3951" s="10">
        <f t="shared" si="369"/>
        <v>42016.120613425926</v>
      </c>
      <c r="T3951" s="10">
        <f t="shared" si="370"/>
        <v>42046.120613425926</v>
      </c>
    </row>
    <row r="3952" spans="1:20" ht="58.3" x14ac:dyDescent="0.4">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9">
        <f t="shared" si="366"/>
        <v>6.2500000000000003E-3</v>
      </c>
      <c r="P3952">
        <f t="shared" si="367"/>
        <v>25</v>
      </c>
      <c r="Q3952" t="str">
        <f t="shared" si="368"/>
        <v>theater</v>
      </c>
      <c r="R3952" t="str">
        <f t="shared" si="371"/>
        <v>plays</v>
      </c>
      <c r="S3952" s="10">
        <f t="shared" si="369"/>
        <v>42439.702314814815</v>
      </c>
      <c r="T3952" s="10">
        <f t="shared" si="370"/>
        <v>42468.774305555555</v>
      </c>
    </row>
    <row r="3953" spans="1:20" ht="43.75" x14ac:dyDescent="0.4">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9">
        <f t="shared" si="366"/>
        <v>5.0000000000000004E-6</v>
      </c>
      <c r="P3953">
        <f t="shared" si="367"/>
        <v>1</v>
      </c>
      <c r="Q3953" t="str">
        <f t="shared" si="368"/>
        <v>theater</v>
      </c>
      <c r="R3953" t="str">
        <f t="shared" si="371"/>
        <v>plays</v>
      </c>
      <c r="S3953" s="10">
        <f t="shared" si="369"/>
        <v>42433.825717592597</v>
      </c>
      <c r="T3953" s="10">
        <f t="shared" si="370"/>
        <v>42493.784050925926</v>
      </c>
    </row>
    <row r="3954" spans="1:20" ht="43.75" x14ac:dyDescent="0.4">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9">
        <f t="shared" si="366"/>
        <v>9.6153846153846159E-4</v>
      </c>
      <c r="P3954">
        <f t="shared" si="367"/>
        <v>25</v>
      </c>
      <c r="Q3954" t="str">
        <f t="shared" si="368"/>
        <v>theater</v>
      </c>
      <c r="R3954" t="str">
        <f t="shared" si="371"/>
        <v>plays</v>
      </c>
      <c r="S3954" s="10">
        <f t="shared" si="369"/>
        <v>42243.790393518517</v>
      </c>
      <c r="T3954" s="10">
        <f t="shared" si="370"/>
        <v>42303.790393518517</v>
      </c>
    </row>
    <row r="3955" spans="1:20" ht="43.75" x14ac:dyDescent="0.4">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9">
        <f t="shared" si="366"/>
        <v>0</v>
      </c>
      <c r="P3955">
        <f t="shared" si="367"/>
        <v>0</v>
      </c>
      <c r="Q3955" t="str">
        <f t="shared" si="368"/>
        <v>theater</v>
      </c>
      <c r="R3955" t="str">
        <f t="shared" si="371"/>
        <v>plays</v>
      </c>
      <c r="S3955" s="10">
        <f t="shared" si="369"/>
        <v>42550.048449074078</v>
      </c>
      <c r="T3955" s="10">
        <f t="shared" si="370"/>
        <v>42580.978472222225</v>
      </c>
    </row>
    <row r="3956" spans="1:20" ht="58.3" x14ac:dyDescent="0.4">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9">
        <f t="shared" si="366"/>
        <v>0</v>
      </c>
      <c r="P3956">
        <f t="shared" si="367"/>
        <v>0</v>
      </c>
      <c r="Q3956" t="str">
        <f t="shared" si="368"/>
        <v>theater</v>
      </c>
      <c r="R3956" t="str">
        <f t="shared" si="371"/>
        <v>plays</v>
      </c>
      <c r="S3956" s="10">
        <f t="shared" si="369"/>
        <v>41774.651203703703</v>
      </c>
      <c r="T3956" s="10">
        <f t="shared" si="370"/>
        <v>41834.651203703703</v>
      </c>
    </row>
    <row r="3957" spans="1:20" ht="43.75" x14ac:dyDescent="0.4">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9">
        <f t="shared" si="366"/>
        <v>0.24285714285714285</v>
      </c>
      <c r="P3957">
        <f t="shared" si="367"/>
        <v>53.125</v>
      </c>
      <c r="Q3957" t="str">
        <f t="shared" si="368"/>
        <v>theater</v>
      </c>
      <c r="R3957" t="str">
        <f t="shared" si="371"/>
        <v>plays</v>
      </c>
      <c r="S3957" s="10">
        <f t="shared" si="369"/>
        <v>42306.848854166667</v>
      </c>
      <c r="T3957" s="10">
        <f t="shared" si="370"/>
        <v>42336.890520833331</v>
      </c>
    </row>
    <row r="3958" spans="1:20" ht="43.75" x14ac:dyDescent="0.4">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9">
        <f t="shared" si="366"/>
        <v>0</v>
      </c>
      <c r="P3958">
        <f t="shared" si="367"/>
        <v>0</v>
      </c>
      <c r="Q3958" t="str">
        <f t="shared" si="368"/>
        <v>theater</v>
      </c>
      <c r="R3958" t="str">
        <f t="shared" si="371"/>
        <v>plays</v>
      </c>
      <c r="S3958" s="10">
        <f t="shared" si="369"/>
        <v>42457.932025462964</v>
      </c>
      <c r="T3958" s="10">
        <f t="shared" si="370"/>
        <v>42485.013888888891</v>
      </c>
    </row>
    <row r="3959" spans="1:20" ht="43.75" x14ac:dyDescent="0.4">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9">
        <f t="shared" si="366"/>
        <v>2.5000000000000001E-4</v>
      </c>
      <c r="P3959">
        <f t="shared" si="367"/>
        <v>7</v>
      </c>
      <c r="Q3959" t="str">
        <f t="shared" si="368"/>
        <v>theater</v>
      </c>
      <c r="R3959" t="str">
        <f t="shared" si="371"/>
        <v>plays</v>
      </c>
      <c r="S3959" s="10">
        <f t="shared" si="369"/>
        <v>42513.976319444439</v>
      </c>
      <c r="T3959" s="10">
        <f t="shared" si="370"/>
        <v>42559.976319444439</v>
      </c>
    </row>
    <row r="3960" spans="1:20" ht="43.75" x14ac:dyDescent="0.4">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9">
        <f t="shared" si="366"/>
        <v>0.32050000000000001</v>
      </c>
      <c r="P3960">
        <f t="shared" si="367"/>
        <v>40.0625</v>
      </c>
      <c r="Q3960" t="str">
        <f t="shared" si="368"/>
        <v>theater</v>
      </c>
      <c r="R3960" t="str">
        <f t="shared" si="371"/>
        <v>plays</v>
      </c>
      <c r="S3960" s="10">
        <f t="shared" si="369"/>
        <v>41816.950370370374</v>
      </c>
      <c r="T3960" s="10">
        <f t="shared" si="370"/>
        <v>41853.583333333336</v>
      </c>
    </row>
    <row r="3961" spans="1:20" ht="43.75" x14ac:dyDescent="0.4">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9">
        <f t="shared" si="366"/>
        <v>0.24333333333333335</v>
      </c>
      <c r="P3961">
        <f t="shared" si="367"/>
        <v>24.333333333333332</v>
      </c>
      <c r="Q3961" t="str">
        <f t="shared" si="368"/>
        <v>theater</v>
      </c>
      <c r="R3961" t="str">
        <f t="shared" si="371"/>
        <v>plays</v>
      </c>
      <c r="S3961" s="10">
        <f t="shared" si="369"/>
        <v>41880.788842592592</v>
      </c>
      <c r="T3961" s="10">
        <f t="shared" si="370"/>
        <v>41910.788842592592</v>
      </c>
    </row>
    <row r="3962" spans="1:20" ht="43.75" x14ac:dyDescent="0.4">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9">
        <f t="shared" si="366"/>
        <v>1.4999999999999999E-2</v>
      </c>
      <c r="P3962">
        <f t="shared" si="367"/>
        <v>11.25</v>
      </c>
      <c r="Q3962" t="str">
        <f t="shared" si="368"/>
        <v>theater</v>
      </c>
      <c r="R3962" t="str">
        <f t="shared" si="371"/>
        <v>plays</v>
      </c>
      <c r="S3962" s="10">
        <f t="shared" si="369"/>
        <v>42342.845555555556</v>
      </c>
      <c r="T3962" s="10">
        <f t="shared" si="370"/>
        <v>42372.845555555556</v>
      </c>
    </row>
    <row r="3963" spans="1:20" ht="58.3" x14ac:dyDescent="0.4">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9">
        <f t="shared" si="366"/>
        <v>4.1999999999999997E-3</v>
      </c>
      <c r="P3963">
        <f t="shared" si="367"/>
        <v>10.5</v>
      </c>
      <c r="Q3963" t="str">
        <f t="shared" si="368"/>
        <v>theater</v>
      </c>
      <c r="R3963" t="str">
        <f t="shared" si="371"/>
        <v>plays</v>
      </c>
      <c r="S3963" s="10">
        <f t="shared" si="369"/>
        <v>41745.891319444447</v>
      </c>
      <c r="T3963" s="10">
        <f t="shared" si="370"/>
        <v>41767.891319444447</v>
      </c>
    </row>
    <row r="3964" spans="1:20" ht="58.3" x14ac:dyDescent="0.4">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9">
        <f t="shared" si="366"/>
        <v>3.214285714285714E-2</v>
      </c>
      <c r="P3964">
        <f t="shared" si="367"/>
        <v>15</v>
      </c>
      <c r="Q3964" t="str">
        <f t="shared" si="368"/>
        <v>theater</v>
      </c>
      <c r="R3964" t="str">
        <f t="shared" si="371"/>
        <v>plays</v>
      </c>
      <c r="S3964" s="10">
        <f t="shared" si="369"/>
        <v>42311.621458333335</v>
      </c>
      <c r="T3964" s="10">
        <f t="shared" si="370"/>
        <v>42336.621458333335</v>
      </c>
    </row>
    <row r="3965" spans="1:20" ht="58.3" x14ac:dyDescent="0.4">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9">
        <f t="shared" si="366"/>
        <v>0</v>
      </c>
      <c r="P3965">
        <f t="shared" si="367"/>
        <v>0</v>
      </c>
      <c r="Q3965" t="str">
        <f t="shared" si="368"/>
        <v>theater</v>
      </c>
      <c r="R3965" t="str">
        <f t="shared" si="371"/>
        <v>plays</v>
      </c>
      <c r="S3965" s="10">
        <f t="shared" si="369"/>
        <v>42296.154131944444</v>
      </c>
      <c r="T3965" s="10">
        <f t="shared" si="370"/>
        <v>42326.195798611108</v>
      </c>
    </row>
    <row r="3966" spans="1:20" ht="43.75" x14ac:dyDescent="0.4">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9">
        <f t="shared" si="366"/>
        <v>6.3E-2</v>
      </c>
      <c r="P3966">
        <f t="shared" si="367"/>
        <v>42</v>
      </c>
      <c r="Q3966" t="str">
        <f t="shared" si="368"/>
        <v>theater</v>
      </c>
      <c r="R3966" t="str">
        <f t="shared" si="371"/>
        <v>plays</v>
      </c>
      <c r="S3966" s="10">
        <f t="shared" si="369"/>
        <v>42053.722060185188</v>
      </c>
      <c r="T3966" s="10">
        <f t="shared" si="370"/>
        <v>42113.680393518516</v>
      </c>
    </row>
    <row r="3967" spans="1:20" ht="58.3" x14ac:dyDescent="0.4">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9">
        <f t="shared" si="366"/>
        <v>0.14249999999999999</v>
      </c>
      <c r="P3967">
        <f t="shared" si="367"/>
        <v>71.25</v>
      </c>
      <c r="Q3967" t="str">
        <f t="shared" si="368"/>
        <v>theater</v>
      </c>
      <c r="R3967" t="str">
        <f t="shared" si="371"/>
        <v>plays</v>
      </c>
      <c r="S3967" s="10">
        <f t="shared" si="369"/>
        <v>42414.235879629632</v>
      </c>
      <c r="T3967" s="10">
        <f t="shared" si="370"/>
        <v>42474.194212962961</v>
      </c>
    </row>
    <row r="3968" spans="1:20" ht="58.3" x14ac:dyDescent="0.4">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9">
        <f t="shared" si="366"/>
        <v>6.0000000000000001E-3</v>
      </c>
      <c r="P3968">
        <f t="shared" si="367"/>
        <v>22.5</v>
      </c>
      <c r="Q3968" t="str">
        <f t="shared" si="368"/>
        <v>theater</v>
      </c>
      <c r="R3968" t="str">
        <f t="shared" si="371"/>
        <v>plays</v>
      </c>
      <c r="S3968" s="10">
        <f t="shared" si="369"/>
        <v>41801.711550925924</v>
      </c>
      <c r="T3968" s="10">
        <f t="shared" si="370"/>
        <v>41844.124305555553</v>
      </c>
    </row>
    <row r="3969" spans="1:20" ht="43.75" x14ac:dyDescent="0.4">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9">
        <f t="shared" si="366"/>
        <v>0.2411764705882353</v>
      </c>
      <c r="P3969">
        <f t="shared" si="367"/>
        <v>41</v>
      </c>
      <c r="Q3969" t="str">
        <f t="shared" si="368"/>
        <v>theater</v>
      </c>
      <c r="R3969" t="str">
        <f t="shared" si="371"/>
        <v>plays</v>
      </c>
      <c r="S3969" s="10">
        <f t="shared" si="369"/>
        <v>42770.290590277778</v>
      </c>
      <c r="T3969" s="10">
        <f t="shared" si="370"/>
        <v>42800.290590277778</v>
      </c>
    </row>
    <row r="3970" spans="1:20" ht="43.75" x14ac:dyDescent="0.4">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9">
        <f t="shared" ref="O3970:O4033" si="372">E3970/D3970</f>
        <v>0.10539999999999999</v>
      </c>
      <c r="P3970">
        <f t="shared" ref="P3970:P4033" si="373">IFERROR(E3970/L3970,0)</f>
        <v>47.909090909090907</v>
      </c>
      <c r="Q3970" t="str">
        <f t="shared" ref="Q3970:Q4033" si="374">LEFT(N3970, FIND("/",N3970) - 1)</f>
        <v>theater</v>
      </c>
      <c r="R3970" t="str">
        <f t="shared" si="371"/>
        <v>plays</v>
      </c>
      <c r="S3970" s="10">
        <f t="shared" ref="S3970:S4033" si="375">(((J3970/60)/60)/24) + DATE(1970,1,1)</f>
        <v>42452.815659722226</v>
      </c>
      <c r="T3970" s="10">
        <f t="shared" ref="T3970:T4033" si="376">(((I3970/60)/60)/24) + DATE(1970,1,1)</f>
        <v>42512.815659722226</v>
      </c>
    </row>
    <row r="3971" spans="1:20" ht="58.3" x14ac:dyDescent="0.4">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9">
        <f t="shared" si="372"/>
        <v>7.4690265486725665E-2</v>
      </c>
      <c r="P3971">
        <f t="shared" si="373"/>
        <v>35.166666666666664</v>
      </c>
      <c r="Q3971" t="str">
        <f t="shared" si="374"/>
        <v>theater</v>
      </c>
      <c r="R3971" t="str">
        <f t="shared" ref="R3971:R4034" si="377">RIGHT(N3971, LEN(N3971) - FIND("/",N3971))</f>
        <v>plays</v>
      </c>
      <c r="S3971" s="10">
        <f t="shared" si="375"/>
        <v>42601.854699074072</v>
      </c>
      <c r="T3971" s="10">
        <f t="shared" si="376"/>
        <v>42611.163194444445</v>
      </c>
    </row>
    <row r="3972" spans="1:20" ht="58.3" x14ac:dyDescent="0.4">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9">
        <f t="shared" si="372"/>
        <v>7.3333333333333334E-4</v>
      </c>
      <c r="P3972">
        <f t="shared" si="373"/>
        <v>5.5</v>
      </c>
      <c r="Q3972" t="str">
        <f t="shared" si="374"/>
        <v>theater</v>
      </c>
      <c r="R3972" t="str">
        <f t="shared" si="377"/>
        <v>plays</v>
      </c>
      <c r="S3972" s="10">
        <f t="shared" si="375"/>
        <v>42447.863553240735</v>
      </c>
      <c r="T3972" s="10">
        <f t="shared" si="376"/>
        <v>42477.863553240735</v>
      </c>
    </row>
    <row r="3973" spans="1:20" ht="43.75" x14ac:dyDescent="0.4">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9">
        <f t="shared" si="372"/>
        <v>9.7142857142857135E-3</v>
      </c>
      <c r="P3973">
        <f t="shared" si="373"/>
        <v>22.666666666666668</v>
      </c>
      <c r="Q3973" t="str">
        <f t="shared" si="374"/>
        <v>theater</v>
      </c>
      <c r="R3973" t="str">
        <f t="shared" si="377"/>
        <v>plays</v>
      </c>
      <c r="S3973" s="10">
        <f t="shared" si="375"/>
        <v>41811.536180555559</v>
      </c>
      <c r="T3973" s="10">
        <f t="shared" si="376"/>
        <v>41841.536180555559</v>
      </c>
    </row>
    <row r="3974" spans="1:20" ht="43.75" x14ac:dyDescent="0.4">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9">
        <f t="shared" si="372"/>
        <v>0.21099999999999999</v>
      </c>
      <c r="P3974">
        <f t="shared" si="373"/>
        <v>26.375</v>
      </c>
      <c r="Q3974" t="str">
        <f t="shared" si="374"/>
        <v>theater</v>
      </c>
      <c r="R3974" t="str">
        <f t="shared" si="377"/>
        <v>plays</v>
      </c>
      <c r="S3974" s="10">
        <f t="shared" si="375"/>
        <v>41981.067523148144</v>
      </c>
      <c r="T3974" s="10">
        <f t="shared" si="376"/>
        <v>42041.067523148144</v>
      </c>
    </row>
    <row r="3975" spans="1:20" ht="43.75" x14ac:dyDescent="0.4">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9">
        <f t="shared" si="372"/>
        <v>0.78100000000000003</v>
      </c>
      <c r="P3975">
        <f t="shared" si="373"/>
        <v>105.54054054054055</v>
      </c>
      <c r="Q3975" t="str">
        <f t="shared" si="374"/>
        <v>theater</v>
      </c>
      <c r="R3975" t="str">
        <f t="shared" si="377"/>
        <v>plays</v>
      </c>
      <c r="S3975" s="10">
        <f t="shared" si="375"/>
        <v>42469.68414351852</v>
      </c>
      <c r="T3975" s="10">
        <f t="shared" si="376"/>
        <v>42499.166666666672</v>
      </c>
    </row>
    <row r="3976" spans="1:20" ht="43.75" x14ac:dyDescent="0.4">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9">
        <f t="shared" si="372"/>
        <v>0.32</v>
      </c>
      <c r="P3976">
        <f t="shared" si="373"/>
        <v>29.09090909090909</v>
      </c>
      <c r="Q3976" t="str">
        <f t="shared" si="374"/>
        <v>theater</v>
      </c>
      <c r="R3976" t="str">
        <f t="shared" si="377"/>
        <v>plays</v>
      </c>
      <c r="S3976" s="10">
        <f t="shared" si="375"/>
        <v>42493.546851851846</v>
      </c>
      <c r="T3976" s="10">
        <f t="shared" si="376"/>
        <v>42523.546851851846</v>
      </c>
    </row>
    <row r="3977" spans="1:20" ht="43.75" x14ac:dyDescent="0.4">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9">
        <f t="shared" si="372"/>
        <v>0</v>
      </c>
      <c r="P3977">
        <f t="shared" si="373"/>
        <v>0</v>
      </c>
      <c r="Q3977" t="str">
        <f t="shared" si="374"/>
        <v>theater</v>
      </c>
      <c r="R3977" t="str">
        <f t="shared" si="377"/>
        <v>plays</v>
      </c>
      <c r="S3977" s="10">
        <f t="shared" si="375"/>
        <v>42534.866875</v>
      </c>
      <c r="T3977" s="10">
        <f t="shared" si="376"/>
        <v>42564.866875</v>
      </c>
    </row>
    <row r="3978" spans="1:20" ht="58.3" x14ac:dyDescent="0.4">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9">
        <f t="shared" si="372"/>
        <v>0.47692307692307695</v>
      </c>
      <c r="P3978">
        <f t="shared" si="373"/>
        <v>62</v>
      </c>
      <c r="Q3978" t="str">
        <f t="shared" si="374"/>
        <v>theater</v>
      </c>
      <c r="R3978" t="str">
        <f t="shared" si="377"/>
        <v>plays</v>
      </c>
      <c r="S3978" s="10">
        <f t="shared" si="375"/>
        <v>41830.858344907407</v>
      </c>
      <c r="T3978" s="10">
        <f t="shared" si="376"/>
        <v>41852.291666666664</v>
      </c>
    </row>
    <row r="3979" spans="1:20" ht="43.75" x14ac:dyDescent="0.4">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9">
        <f t="shared" si="372"/>
        <v>1.4500000000000001E-2</v>
      </c>
      <c r="P3979">
        <f t="shared" si="373"/>
        <v>217.5</v>
      </c>
      <c r="Q3979" t="str">
        <f t="shared" si="374"/>
        <v>theater</v>
      </c>
      <c r="R3979" t="str">
        <f t="shared" si="377"/>
        <v>plays</v>
      </c>
      <c r="S3979" s="10">
        <f t="shared" si="375"/>
        <v>42543.788564814815</v>
      </c>
      <c r="T3979" s="10">
        <f t="shared" si="376"/>
        <v>42573.788564814815</v>
      </c>
    </row>
    <row r="3980" spans="1:20" ht="43.75" x14ac:dyDescent="0.4">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9">
        <f t="shared" si="372"/>
        <v>0.107</v>
      </c>
      <c r="P3980">
        <f t="shared" si="373"/>
        <v>26.75</v>
      </c>
      <c r="Q3980" t="str">
        <f t="shared" si="374"/>
        <v>theater</v>
      </c>
      <c r="R3980" t="str">
        <f t="shared" si="377"/>
        <v>plays</v>
      </c>
      <c r="S3980" s="10">
        <f t="shared" si="375"/>
        <v>41975.642974537041</v>
      </c>
      <c r="T3980" s="10">
        <f t="shared" si="376"/>
        <v>42035.642974537041</v>
      </c>
    </row>
    <row r="3981" spans="1:20" ht="43.75" x14ac:dyDescent="0.4">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9">
        <f t="shared" si="372"/>
        <v>1.8333333333333333E-2</v>
      </c>
      <c r="P3981">
        <f t="shared" si="373"/>
        <v>18.333333333333332</v>
      </c>
      <c r="Q3981" t="str">
        <f t="shared" si="374"/>
        <v>theater</v>
      </c>
      <c r="R3981" t="str">
        <f t="shared" si="377"/>
        <v>plays</v>
      </c>
      <c r="S3981" s="10">
        <f t="shared" si="375"/>
        <v>42069.903437500005</v>
      </c>
      <c r="T3981" s="10">
        <f t="shared" si="376"/>
        <v>42092.833333333328</v>
      </c>
    </row>
    <row r="3982" spans="1:20" ht="58.3" x14ac:dyDescent="0.4">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9">
        <f t="shared" si="372"/>
        <v>0.18</v>
      </c>
      <c r="P3982">
        <f t="shared" si="373"/>
        <v>64.285714285714292</v>
      </c>
      <c r="Q3982" t="str">
        <f t="shared" si="374"/>
        <v>theater</v>
      </c>
      <c r="R3982" t="str">
        <f t="shared" si="377"/>
        <v>plays</v>
      </c>
      <c r="S3982" s="10">
        <f t="shared" si="375"/>
        <v>41795.598923611113</v>
      </c>
      <c r="T3982" s="10">
        <f t="shared" si="376"/>
        <v>41825.598923611113</v>
      </c>
    </row>
    <row r="3983" spans="1:20" ht="43.75" x14ac:dyDescent="0.4">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9">
        <f t="shared" si="372"/>
        <v>4.0833333333333333E-2</v>
      </c>
      <c r="P3983">
        <f t="shared" si="373"/>
        <v>175</v>
      </c>
      <c r="Q3983" t="str">
        <f t="shared" si="374"/>
        <v>theater</v>
      </c>
      <c r="R3983" t="str">
        <f t="shared" si="377"/>
        <v>plays</v>
      </c>
      <c r="S3983" s="10">
        <f t="shared" si="375"/>
        <v>42508.179965277777</v>
      </c>
      <c r="T3983" s="10">
        <f t="shared" si="376"/>
        <v>42568.179965277777</v>
      </c>
    </row>
    <row r="3984" spans="1:20" ht="58.3" x14ac:dyDescent="0.4">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9">
        <f t="shared" si="372"/>
        <v>0.2</v>
      </c>
      <c r="P3984">
        <f t="shared" si="373"/>
        <v>34</v>
      </c>
      <c r="Q3984" t="str">
        <f t="shared" si="374"/>
        <v>theater</v>
      </c>
      <c r="R3984" t="str">
        <f t="shared" si="377"/>
        <v>plays</v>
      </c>
      <c r="S3984" s="10">
        <f t="shared" si="375"/>
        <v>42132.809953703705</v>
      </c>
      <c r="T3984" s="10">
        <f t="shared" si="376"/>
        <v>42192.809953703705</v>
      </c>
    </row>
    <row r="3985" spans="1:20" ht="43.75" x14ac:dyDescent="0.4">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9">
        <f t="shared" si="372"/>
        <v>0.34802513464991025</v>
      </c>
      <c r="P3985">
        <f t="shared" si="373"/>
        <v>84.282608695652172</v>
      </c>
      <c r="Q3985" t="str">
        <f t="shared" si="374"/>
        <v>theater</v>
      </c>
      <c r="R3985" t="str">
        <f t="shared" si="377"/>
        <v>plays</v>
      </c>
      <c r="S3985" s="10">
        <f t="shared" si="375"/>
        <v>41747.86986111111</v>
      </c>
      <c r="T3985" s="10">
        <f t="shared" si="376"/>
        <v>41779.290972222225</v>
      </c>
    </row>
    <row r="3986" spans="1:20" ht="43.75" x14ac:dyDescent="0.4">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9">
        <f t="shared" si="372"/>
        <v>6.3333333333333339E-2</v>
      </c>
      <c r="P3986">
        <f t="shared" si="373"/>
        <v>9.5</v>
      </c>
      <c r="Q3986" t="str">
        <f t="shared" si="374"/>
        <v>theater</v>
      </c>
      <c r="R3986" t="str">
        <f t="shared" si="377"/>
        <v>plays</v>
      </c>
      <c r="S3986" s="10">
        <f t="shared" si="375"/>
        <v>41920.963472222218</v>
      </c>
      <c r="T3986" s="10">
        <f t="shared" si="376"/>
        <v>41951</v>
      </c>
    </row>
    <row r="3987" spans="1:20" ht="58.3" x14ac:dyDescent="0.4">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9">
        <f t="shared" si="372"/>
        <v>0.32050000000000001</v>
      </c>
      <c r="P3987">
        <f t="shared" si="373"/>
        <v>33.736842105263158</v>
      </c>
      <c r="Q3987" t="str">
        <f t="shared" si="374"/>
        <v>theater</v>
      </c>
      <c r="R3987" t="str">
        <f t="shared" si="377"/>
        <v>plays</v>
      </c>
      <c r="S3987" s="10">
        <f t="shared" si="375"/>
        <v>42399.707407407404</v>
      </c>
      <c r="T3987" s="10">
        <f t="shared" si="376"/>
        <v>42420.878472222219</v>
      </c>
    </row>
    <row r="3988" spans="1:20" ht="58.3" x14ac:dyDescent="0.4">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9">
        <f t="shared" si="372"/>
        <v>9.7600000000000006E-2</v>
      </c>
      <c r="P3988">
        <f t="shared" si="373"/>
        <v>37.53846153846154</v>
      </c>
      <c r="Q3988" t="str">
        <f t="shared" si="374"/>
        <v>theater</v>
      </c>
      <c r="R3988" t="str">
        <f t="shared" si="377"/>
        <v>plays</v>
      </c>
      <c r="S3988" s="10">
        <f t="shared" si="375"/>
        <v>42467.548541666663</v>
      </c>
      <c r="T3988" s="10">
        <f t="shared" si="376"/>
        <v>42496.544444444444</v>
      </c>
    </row>
    <row r="3989" spans="1:20" ht="43.75" x14ac:dyDescent="0.4">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9">
        <f t="shared" si="372"/>
        <v>0.3775</v>
      </c>
      <c r="P3989">
        <f t="shared" si="373"/>
        <v>11.615384615384615</v>
      </c>
      <c r="Q3989" t="str">
        <f t="shared" si="374"/>
        <v>theater</v>
      </c>
      <c r="R3989" t="str">
        <f t="shared" si="377"/>
        <v>plays</v>
      </c>
      <c r="S3989" s="10">
        <f t="shared" si="375"/>
        <v>41765.92465277778</v>
      </c>
      <c r="T3989" s="10">
        <f t="shared" si="376"/>
        <v>41775.92465277778</v>
      </c>
    </row>
    <row r="3990" spans="1:20" ht="29.15" x14ac:dyDescent="0.4">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9">
        <f t="shared" si="372"/>
        <v>2.1333333333333333E-2</v>
      </c>
      <c r="P3990">
        <f t="shared" si="373"/>
        <v>8</v>
      </c>
      <c r="Q3990" t="str">
        <f t="shared" si="374"/>
        <v>theater</v>
      </c>
      <c r="R3990" t="str">
        <f t="shared" si="377"/>
        <v>plays</v>
      </c>
      <c r="S3990" s="10">
        <f t="shared" si="375"/>
        <v>42230.08116898148</v>
      </c>
      <c r="T3990" s="10">
        <f t="shared" si="376"/>
        <v>42245.08116898148</v>
      </c>
    </row>
    <row r="3991" spans="1:20" ht="58.3" x14ac:dyDescent="0.4">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9">
        <f t="shared" si="372"/>
        <v>0</v>
      </c>
      <c r="P3991">
        <f t="shared" si="373"/>
        <v>0</v>
      </c>
      <c r="Q3991" t="str">
        <f t="shared" si="374"/>
        <v>theater</v>
      </c>
      <c r="R3991" t="str">
        <f t="shared" si="377"/>
        <v>plays</v>
      </c>
      <c r="S3991" s="10">
        <f t="shared" si="375"/>
        <v>42286.749780092592</v>
      </c>
      <c r="T3991" s="10">
        <f t="shared" si="376"/>
        <v>42316.791446759264</v>
      </c>
    </row>
    <row r="3992" spans="1:20" ht="43.75" x14ac:dyDescent="0.4">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9">
        <f t="shared" si="372"/>
        <v>4.1818181818181817E-2</v>
      </c>
      <c r="P3992">
        <f t="shared" si="373"/>
        <v>23</v>
      </c>
      <c r="Q3992" t="str">
        <f t="shared" si="374"/>
        <v>theater</v>
      </c>
      <c r="R3992" t="str">
        <f t="shared" si="377"/>
        <v>plays</v>
      </c>
      <c r="S3992" s="10">
        <f t="shared" si="375"/>
        <v>42401.672372685185</v>
      </c>
      <c r="T3992" s="10">
        <f t="shared" si="376"/>
        <v>42431.672372685185</v>
      </c>
    </row>
    <row r="3993" spans="1:20" ht="29.15" x14ac:dyDescent="0.4">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9">
        <f t="shared" si="372"/>
        <v>0.2</v>
      </c>
      <c r="P3993">
        <f t="shared" si="373"/>
        <v>100</v>
      </c>
      <c r="Q3993" t="str">
        <f t="shared" si="374"/>
        <v>theater</v>
      </c>
      <c r="R3993" t="str">
        <f t="shared" si="377"/>
        <v>plays</v>
      </c>
      <c r="S3993" s="10">
        <f t="shared" si="375"/>
        <v>42125.644467592589</v>
      </c>
      <c r="T3993" s="10">
        <f t="shared" si="376"/>
        <v>42155.644467592589</v>
      </c>
    </row>
    <row r="3994" spans="1:20" ht="43.75" x14ac:dyDescent="0.4">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9">
        <f t="shared" si="372"/>
        <v>5.4100000000000002E-2</v>
      </c>
      <c r="P3994">
        <f t="shared" si="373"/>
        <v>60.111111111111114</v>
      </c>
      <c r="Q3994" t="str">
        <f t="shared" si="374"/>
        <v>theater</v>
      </c>
      <c r="R3994" t="str">
        <f t="shared" si="377"/>
        <v>plays</v>
      </c>
      <c r="S3994" s="10">
        <f t="shared" si="375"/>
        <v>42289.94049768518</v>
      </c>
      <c r="T3994" s="10">
        <f t="shared" si="376"/>
        <v>42349.982164351852</v>
      </c>
    </row>
    <row r="3995" spans="1:20" ht="43.75" x14ac:dyDescent="0.4">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9">
        <f t="shared" si="372"/>
        <v>6.0000000000000002E-5</v>
      </c>
      <c r="P3995">
        <f t="shared" si="373"/>
        <v>3</v>
      </c>
      <c r="Q3995" t="str">
        <f t="shared" si="374"/>
        <v>theater</v>
      </c>
      <c r="R3995" t="str">
        <f t="shared" si="377"/>
        <v>plays</v>
      </c>
      <c r="S3995" s="10">
        <f t="shared" si="375"/>
        <v>42107.864722222221</v>
      </c>
      <c r="T3995" s="10">
        <f t="shared" si="376"/>
        <v>42137.864722222221</v>
      </c>
    </row>
    <row r="3996" spans="1:20" ht="43.75" x14ac:dyDescent="0.4">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9">
        <f t="shared" si="372"/>
        <v>2.5000000000000001E-3</v>
      </c>
      <c r="P3996">
        <f t="shared" si="373"/>
        <v>5</v>
      </c>
      <c r="Q3996" t="str">
        <f t="shared" si="374"/>
        <v>theater</v>
      </c>
      <c r="R3996" t="str">
        <f t="shared" si="377"/>
        <v>plays</v>
      </c>
      <c r="S3996" s="10">
        <f t="shared" si="375"/>
        <v>41809.389930555553</v>
      </c>
      <c r="T3996" s="10">
        <f t="shared" si="376"/>
        <v>41839.389930555553</v>
      </c>
    </row>
    <row r="3997" spans="1:20" ht="43.75" x14ac:dyDescent="0.4">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9">
        <f t="shared" si="372"/>
        <v>0.35</v>
      </c>
      <c r="P3997">
        <f t="shared" si="373"/>
        <v>17.5</v>
      </c>
      <c r="Q3997" t="str">
        <f t="shared" si="374"/>
        <v>theater</v>
      </c>
      <c r="R3997" t="str">
        <f t="shared" si="377"/>
        <v>plays</v>
      </c>
      <c r="S3997" s="10">
        <f t="shared" si="375"/>
        <v>42019.683761574073</v>
      </c>
      <c r="T3997" s="10">
        <f t="shared" si="376"/>
        <v>42049.477083333331</v>
      </c>
    </row>
    <row r="3998" spans="1:20" ht="43.75" x14ac:dyDescent="0.4">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9">
        <f t="shared" si="372"/>
        <v>0.16566666666666666</v>
      </c>
      <c r="P3998">
        <f t="shared" si="373"/>
        <v>29.235294117647058</v>
      </c>
      <c r="Q3998" t="str">
        <f t="shared" si="374"/>
        <v>theater</v>
      </c>
      <c r="R3998" t="str">
        <f t="shared" si="377"/>
        <v>plays</v>
      </c>
      <c r="S3998" s="10">
        <f t="shared" si="375"/>
        <v>41950.26694444444</v>
      </c>
      <c r="T3998" s="10">
        <f t="shared" si="376"/>
        <v>41963.669444444444</v>
      </c>
    </row>
    <row r="3999" spans="1:20" ht="43.75" x14ac:dyDescent="0.4">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9">
        <f t="shared" si="372"/>
        <v>0</v>
      </c>
      <c r="P3999">
        <f t="shared" si="373"/>
        <v>0</v>
      </c>
      <c r="Q3999" t="str">
        <f t="shared" si="374"/>
        <v>theater</v>
      </c>
      <c r="R3999" t="str">
        <f t="shared" si="377"/>
        <v>plays</v>
      </c>
      <c r="S3999" s="10">
        <f t="shared" si="375"/>
        <v>42069.391446759255</v>
      </c>
      <c r="T3999" s="10">
        <f t="shared" si="376"/>
        <v>42099.349780092598</v>
      </c>
    </row>
    <row r="4000" spans="1:20" ht="43.75" x14ac:dyDescent="0.4">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9">
        <f t="shared" si="372"/>
        <v>0.57199999999999995</v>
      </c>
      <c r="P4000">
        <f t="shared" si="373"/>
        <v>59.583333333333336</v>
      </c>
      <c r="Q4000" t="str">
        <f t="shared" si="374"/>
        <v>theater</v>
      </c>
      <c r="R4000" t="str">
        <f t="shared" si="377"/>
        <v>plays</v>
      </c>
      <c r="S4000" s="10">
        <f t="shared" si="375"/>
        <v>42061.963263888887</v>
      </c>
      <c r="T4000" s="10">
        <f t="shared" si="376"/>
        <v>42091.921597222223</v>
      </c>
    </row>
    <row r="4001" spans="1:20" ht="43.75" x14ac:dyDescent="0.4">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9">
        <f t="shared" si="372"/>
        <v>0.16514285714285715</v>
      </c>
      <c r="P4001">
        <f t="shared" si="373"/>
        <v>82.571428571428569</v>
      </c>
      <c r="Q4001" t="str">
        <f t="shared" si="374"/>
        <v>theater</v>
      </c>
      <c r="R4001" t="str">
        <f t="shared" si="377"/>
        <v>plays</v>
      </c>
      <c r="S4001" s="10">
        <f t="shared" si="375"/>
        <v>41842.828680555554</v>
      </c>
      <c r="T4001" s="10">
        <f t="shared" si="376"/>
        <v>41882.827650462961</v>
      </c>
    </row>
    <row r="4002" spans="1:20" ht="29.15" x14ac:dyDescent="0.4">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9">
        <f t="shared" si="372"/>
        <v>1.25E-3</v>
      </c>
      <c r="P4002">
        <f t="shared" si="373"/>
        <v>10</v>
      </c>
      <c r="Q4002" t="str">
        <f t="shared" si="374"/>
        <v>theater</v>
      </c>
      <c r="R4002" t="str">
        <f t="shared" si="377"/>
        <v>plays</v>
      </c>
      <c r="S4002" s="10">
        <f t="shared" si="375"/>
        <v>42437.64534722222</v>
      </c>
      <c r="T4002" s="10">
        <f t="shared" si="376"/>
        <v>42497.603680555556</v>
      </c>
    </row>
    <row r="4003" spans="1:20" ht="58.3" x14ac:dyDescent="0.4">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9">
        <f t="shared" si="372"/>
        <v>0.3775</v>
      </c>
      <c r="P4003">
        <f t="shared" si="373"/>
        <v>32.357142857142854</v>
      </c>
      <c r="Q4003" t="str">
        <f t="shared" si="374"/>
        <v>theater</v>
      </c>
      <c r="R4003" t="str">
        <f t="shared" si="377"/>
        <v>plays</v>
      </c>
      <c r="S4003" s="10">
        <f t="shared" si="375"/>
        <v>42775.964212962965</v>
      </c>
      <c r="T4003" s="10">
        <f t="shared" si="376"/>
        <v>42795.791666666672</v>
      </c>
    </row>
    <row r="4004" spans="1:20" ht="43.75" x14ac:dyDescent="0.4">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9">
        <f t="shared" si="372"/>
        <v>1.84E-2</v>
      </c>
      <c r="P4004">
        <f t="shared" si="373"/>
        <v>5.75</v>
      </c>
      <c r="Q4004" t="str">
        <f t="shared" si="374"/>
        <v>theater</v>
      </c>
      <c r="R4004" t="str">
        <f t="shared" si="377"/>
        <v>plays</v>
      </c>
      <c r="S4004" s="10">
        <f t="shared" si="375"/>
        <v>41879.043530092589</v>
      </c>
      <c r="T4004" s="10">
        <f t="shared" si="376"/>
        <v>41909.043530092589</v>
      </c>
    </row>
    <row r="4005" spans="1:20" ht="43.75" x14ac:dyDescent="0.4">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9">
        <f t="shared" si="372"/>
        <v>0.10050000000000001</v>
      </c>
      <c r="P4005">
        <f t="shared" si="373"/>
        <v>100.5</v>
      </c>
      <c r="Q4005" t="str">
        <f t="shared" si="374"/>
        <v>theater</v>
      </c>
      <c r="R4005" t="str">
        <f t="shared" si="377"/>
        <v>plays</v>
      </c>
      <c r="S4005" s="10">
        <f t="shared" si="375"/>
        <v>42020.587349537032</v>
      </c>
      <c r="T4005" s="10">
        <f t="shared" si="376"/>
        <v>42050.587349537032</v>
      </c>
    </row>
    <row r="4006" spans="1:20" x14ac:dyDescent="0.4">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9">
        <f t="shared" si="372"/>
        <v>2E-3</v>
      </c>
      <c r="P4006">
        <f t="shared" si="373"/>
        <v>1</v>
      </c>
      <c r="Q4006" t="str">
        <f t="shared" si="374"/>
        <v>theater</v>
      </c>
      <c r="R4006" t="str">
        <f t="shared" si="377"/>
        <v>plays</v>
      </c>
      <c r="S4006" s="10">
        <f t="shared" si="375"/>
        <v>41890.16269675926</v>
      </c>
      <c r="T4006" s="10">
        <f t="shared" si="376"/>
        <v>41920.16269675926</v>
      </c>
    </row>
    <row r="4007" spans="1:20" ht="43.75" x14ac:dyDescent="0.4">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9">
        <f t="shared" si="372"/>
        <v>1.3333333333333334E-2</v>
      </c>
      <c r="P4007">
        <f t="shared" si="373"/>
        <v>20</v>
      </c>
      <c r="Q4007" t="str">
        <f t="shared" si="374"/>
        <v>theater</v>
      </c>
      <c r="R4007" t="str">
        <f t="shared" si="377"/>
        <v>plays</v>
      </c>
      <c r="S4007" s="10">
        <f t="shared" si="375"/>
        <v>41872.807696759257</v>
      </c>
      <c r="T4007" s="10">
        <f t="shared" si="376"/>
        <v>41932.807696759257</v>
      </c>
    </row>
    <row r="4008" spans="1:20" ht="43.75" x14ac:dyDescent="0.4">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9">
        <f t="shared" si="372"/>
        <v>6.666666666666667E-5</v>
      </c>
      <c r="P4008">
        <f t="shared" si="373"/>
        <v>2</v>
      </c>
      <c r="Q4008" t="str">
        <f t="shared" si="374"/>
        <v>theater</v>
      </c>
      <c r="R4008" t="str">
        <f t="shared" si="377"/>
        <v>plays</v>
      </c>
      <c r="S4008" s="10">
        <f t="shared" si="375"/>
        <v>42391.772997685184</v>
      </c>
      <c r="T4008" s="10">
        <f t="shared" si="376"/>
        <v>42416.772997685184</v>
      </c>
    </row>
    <row r="4009" spans="1:20" ht="43.75" x14ac:dyDescent="0.4">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9">
        <f t="shared" si="372"/>
        <v>2.5000000000000001E-3</v>
      </c>
      <c r="P4009">
        <f t="shared" si="373"/>
        <v>5</v>
      </c>
      <c r="Q4009" t="str">
        <f t="shared" si="374"/>
        <v>theater</v>
      </c>
      <c r="R4009" t="str">
        <f t="shared" si="377"/>
        <v>plays</v>
      </c>
      <c r="S4009" s="10">
        <f t="shared" si="375"/>
        <v>41848.772928240738</v>
      </c>
      <c r="T4009" s="10">
        <f t="shared" si="376"/>
        <v>41877.686111111114</v>
      </c>
    </row>
    <row r="4010" spans="1:20" ht="58.3" x14ac:dyDescent="0.4">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9">
        <f t="shared" si="372"/>
        <v>0.06</v>
      </c>
      <c r="P4010">
        <f t="shared" si="373"/>
        <v>15</v>
      </c>
      <c r="Q4010" t="str">
        <f t="shared" si="374"/>
        <v>theater</v>
      </c>
      <c r="R4010" t="str">
        <f t="shared" si="377"/>
        <v>plays</v>
      </c>
      <c r="S4010" s="10">
        <f t="shared" si="375"/>
        <v>42177.964201388888</v>
      </c>
      <c r="T4010" s="10">
        <f t="shared" si="376"/>
        <v>42207.964201388888</v>
      </c>
    </row>
    <row r="4011" spans="1:20" ht="43.75" x14ac:dyDescent="0.4">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9">
        <f t="shared" si="372"/>
        <v>3.8860103626943004E-2</v>
      </c>
      <c r="P4011">
        <f t="shared" si="373"/>
        <v>25</v>
      </c>
      <c r="Q4011" t="str">
        <f t="shared" si="374"/>
        <v>theater</v>
      </c>
      <c r="R4011" t="str">
        <f t="shared" si="377"/>
        <v>plays</v>
      </c>
      <c r="S4011" s="10">
        <f t="shared" si="375"/>
        <v>41851.700925925928</v>
      </c>
      <c r="T4011" s="10">
        <f t="shared" si="376"/>
        <v>41891.700925925928</v>
      </c>
    </row>
    <row r="4012" spans="1:20" ht="43.75" x14ac:dyDescent="0.4">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9">
        <f t="shared" si="372"/>
        <v>0.24194444444444443</v>
      </c>
      <c r="P4012">
        <f t="shared" si="373"/>
        <v>45.842105263157897</v>
      </c>
      <c r="Q4012" t="str">
        <f t="shared" si="374"/>
        <v>theater</v>
      </c>
      <c r="R4012" t="str">
        <f t="shared" si="377"/>
        <v>plays</v>
      </c>
      <c r="S4012" s="10">
        <f t="shared" si="375"/>
        <v>41921.770439814813</v>
      </c>
      <c r="T4012" s="10">
        <f t="shared" si="376"/>
        <v>41938.770439814813</v>
      </c>
    </row>
    <row r="4013" spans="1:20" ht="43.75" x14ac:dyDescent="0.4">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9">
        <f t="shared" si="372"/>
        <v>7.5999999999999998E-2</v>
      </c>
      <c r="P4013">
        <f t="shared" si="373"/>
        <v>4.75</v>
      </c>
      <c r="Q4013" t="str">
        <f t="shared" si="374"/>
        <v>theater</v>
      </c>
      <c r="R4013" t="str">
        <f t="shared" si="377"/>
        <v>plays</v>
      </c>
      <c r="S4013" s="10">
        <f t="shared" si="375"/>
        <v>42002.54488425926</v>
      </c>
      <c r="T4013" s="10">
        <f t="shared" si="376"/>
        <v>42032.54488425926</v>
      </c>
    </row>
    <row r="4014" spans="1:20" ht="58.3" x14ac:dyDescent="0.4">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9">
        <f t="shared" si="372"/>
        <v>0</v>
      </c>
      <c r="P4014">
        <f t="shared" si="373"/>
        <v>0</v>
      </c>
      <c r="Q4014" t="str">
        <f t="shared" si="374"/>
        <v>theater</v>
      </c>
      <c r="R4014" t="str">
        <f t="shared" si="377"/>
        <v>plays</v>
      </c>
      <c r="S4014" s="10">
        <f t="shared" si="375"/>
        <v>42096.544548611113</v>
      </c>
      <c r="T4014" s="10">
        <f t="shared" si="376"/>
        <v>42126.544548611113</v>
      </c>
    </row>
    <row r="4015" spans="1:20" ht="58.3" x14ac:dyDescent="0.4">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9">
        <f t="shared" si="372"/>
        <v>1.2999999999999999E-2</v>
      </c>
      <c r="P4015">
        <f t="shared" si="373"/>
        <v>13</v>
      </c>
      <c r="Q4015" t="str">
        <f t="shared" si="374"/>
        <v>theater</v>
      </c>
      <c r="R4015" t="str">
        <f t="shared" si="377"/>
        <v>plays</v>
      </c>
      <c r="S4015" s="10">
        <f t="shared" si="375"/>
        <v>42021.301192129627</v>
      </c>
      <c r="T4015" s="10">
        <f t="shared" si="376"/>
        <v>42051.301192129627</v>
      </c>
    </row>
    <row r="4016" spans="1:20" ht="43.75" x14ac:dyDescent="0.4">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9">
        <f t="shared" si="372"/>
        <v>0</v>
      </c>
      <c r="P4016">
        <f t="shared" si="373"/>
        <v>0</v>
      </c>
      <c r="Q4016" t="str">
        <f t="shared" si="374"/>
        <v>theater</v>
      </c>
      <c r="R4016" t="str">
        <f t="shared" si="377"/>
        <v>plays</v>
      </c>
      <c r="S4016" s="10">
        <f t="shared" si="375"/>
        <v>42419.246168981481</v>
      </c>
      <c r="T4016" s="10">
        <f t="shared" si="376"/>
        <v>42434.246168981481</v>
      </c>
    </row>
    <row r="4017" spans="1:20" ht="43.75" x14ac:dyDescent="0.4">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9">
        <f t="shared" si="372"/>
        <v>1.4285714285714287E-4</v>
      </c>
      <c r="P4017">
        <f t="shared" si="373"/>
        <v>1</v>
      </c>
      <c r="Q4017" t="str">
        <f t="shared" si="374"/>
        <v>theater</v>
      </c>
      <c r="R4017" t="str">
        <f t="shared" si="377"/>
        <v>plays</v>
      </c>
      <c r="S4017" s="10">
        <f t="shared" si="375"/>
        <v>42174.780821759254</v>
      </c>
      <c r="T4017" s="10">
        <f t="shared" si="376"/>
        <v>42204.780821759254</v>
      </c>
    </row>
    <row r="4018" spans="1:20" ht="43.75" x14ac:dyDescent="0.4">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9">
        <f t="shared" si="372"/>
        <v>0.14000000000000001</v>
      </c>
      <c r="P4018">
        <f t="shared" si="373"/>
        <v>10</v>
      </c>
      <c r="Q4018" t="str">
        <f t="shared" si="374"/>
        <v>theater</v>
      </c>
      <c r="R4018" t="str">
        <f t="shared" si="377"/>
        <v>plays</v>
      </c>
      <c r="S4018" s="10">
        <f t="shared" si="375"/>
        <v>41869.872685185182</v>
      </c>
      <c r="T4018" s="10">
        <f t="shared" si="376"/>
        <v>41899.872685185182</v>
      </c>
    </row>
    <row r="4019" spans="1:20" ht="43.75" x14ac:dyDescent="0.4">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9">
        <f t="shared" si="372"/>
        <v>1.0500000000000001E-2</v>
      </c>
      <c r="P4019">
        <f t="shared" si="373"/>
        <v>52.5</v>
      </c>
      <c r="Q4019" t="str">
        <f t="shared" si="374"/>
        <v>theater</v>
      </c>
      <c r="R4019" t="str">
        <f t="shared" si="377"/>
        <v>plays</v>
      </c>
      <c r="S4019" s="10">
        <f t="shared" si="375"/>
        <v>41856.672152777777</v>
      </c>
      <c r="T4019" s="10">
        <f t="shared" si="376"/>
        <v>41886.672152777777</v>
      </c>
    </row>
    <row r="4020" spans="1:20" ht="29.15" x14ac:dyDescent="0.4">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9">
        <f t="shared" si="372"/>
        <v>8.666666666666667E-2</v>
      </c>
      <c r="P4020">
        <f t="shared" si="373"/>
        <v>32.5</v>
      </c>
      <c r="Q4020" t="str">
        <f t="shared" si="374"/>
        <v>theater</v>
      </c>
      <c r="R4020" t="str">
        <f t="shared" si="377"/>
        <v>plays</v>
      </c>
      <c r="S4020" s="10">
        <f t="shared" si="375"/>
        <v>42620.91097222222</v>
      </c>
      <c r="T4020" s="10">
        <f t="shared" si="376"/>
        <v>42650.91097222222</v>
      </c>
    </row>
    <row r="4021" spans="1:20" ht="43.75" x14ac:dyDescent="0.4">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9">
        <f t="shared" si="372"/>
        <v>8.2857142857142851E-3</v>
      </c>
      <c r="P4021">
        <f t="shared" si="373"/>
        <v>7.25</v>
      </c>
      <c r="Q4021" t="str">
        <f t="shared" si="374"/>
        <v>theater</v>
      </c>
      <c r="R4021" t="str">
        <f t="shared" si="377"/>
        <v>plays</v>
      </c>
      <c r="S4021" s="10">
        <f t="shared" si="375"/>
        <v>42417.675879629634</v>
      </c>
      <c r="T4021" s="10">
        <f t="shared" si="376"/>
        <v>42475.686111111107</v>
      </c>
    </row>
    <row r="4022" spans="1:20" ht="43.75" x14ac:dyDescent="0.4">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9">
        <f t="shared" si="372"/>
        <v>0.16666666666666666</v>
      </c>
      <c r="P4022">
        <f t="shared" si="373"/>
        <v>33.333333333333336</v>
      </c>
      <c r="Q4022" t="str">
        <f t="shared" si="374"/>
        <v>theater</v>
      </c>
      <c r="R4022" t="str">
        <f t="shared" si="377"/>
        <v>plays</v>
      </c>
      <c r="S4022" s="10">
        <f t="shared" si="375"/>
        <v>42057.190960648149</v>
      </c>
      <c r="T4022" s="10">
        <f t="shared" si="376"/>
        <v>42087.149293981478</v>
      </c>
    </row>
    <row r="4023" spans="1:20" ht="43.75" x14ac:dyDescent="0.4">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9">
        <f t="shared" si="372"/>
        <v>8.3333333333333332E-3</v>
      </c>
      <c r="P4023">
        <f t="shared" si="373"/>
        <v>62.5</v>
      </c>
      <c r="Q4023" t="str">
        <f t="shared" si="374"/>
        <v>theater</v>
      </c>
      <c r="R4023" t="str">
        <f t="shared" si="377"/>
        <v>plays</v>
      </c>
      <c r="S4023" s="10">
        <f t="shared" si="375"/>
        <v>41878.911550925928</v>
      </c>
      <c r="T4023" s="10">
        <f t="shared" si="376"/>
        <v>41938.911550925928</v>
      </c>
    </row>
    <row r="4024" spans="1:20" ht="29.15" x14ac:dyDescent="0.4">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9">
        <f t="shared" si="372"/>
        <v>0.69561111111111107</v>
      </c>
      <c r="P4024">
        <f t="shared" si="373"/>
        <v>63.558375634517766</v>
      </c>
      <c r="Q4024" t="str">
        <f t="shared" si="374"/>
        <v>theater</v>
      </c>
      <c r="R4024" t="str">
        <f t="shared" si="377"/>
        <v>plays</v>
      </c>
      <c r="S4024" s="10">
        <f t="shared" si="375"/>
        <v>41990.584108796291</v>
      </c>
      <c r="T4024" s="10">
        <f t="shared" si="376"/>
        <v>42036.120833333334</v>
      </c>
    </row>
    <row r="4025" spans="1:20" ht="43.75" x14ac:dyDescent="0.4">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9">
        <f t="shared" si="372"/>
        <v>0</v>
      </c>
      <c r="P4025">
        <f t="shared" si="373"/>
        <v>0</v>
      </c>
      <c r="Q4025" t="str">
        <f t="shared" si="374"/>
        <v>theater</v>
      </c>
      <c r="R4025" t="str">
        <f t="shared" si="377"/>
        <v>plays</v>
      </c>
      <c r="S4025" s="10">
        <f t="shared" si="375"/>
        <v>42408.999571759254</v>
      </c>
      <c r="T4025" s="10">
        <f t="shared" si="376"/>
        <v>42453.957905092597</v>
      </c>
    </row>
    <row r="4026" spans="1:20" ht="43.75" x14ac:dyDescent="0.4">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9">
        <f t="shared" si="372"/>
        <v>1.2500000000000001E-2</v>
      </c>
      <c r="P4026">
        <f t="shared" si="373"/>
        <v>10</v>
      </c>
      <c r="Q4026" t="str">
        <f t="shared" si="374"/>
        <v>theater</v>
      </c>
      <c r="R4026" t="str">
        <f t="shared" si="377"/>
        <v>plays</v>
      </c>
      <c r="S4026" s="10">
        <f t="shared" si="375"/>
        <v>42217.670104166667</v>
      </c>
      <c r="T4026" s="10">
        <f t="shared" si="376"/>
        <v>42247.670104166667</v>
      </c>
    </row>
    <row r="4027" spans="1:20" ht="58.3" x14ac:dyDescent="0.4">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9">
        <f t="shared" si="372"/>
        <v>0.05</v>
      </c>
      <c r="P4027">
        <f t="shared" si="373"/>
        <v>62.5</v>
      </c>
      <c r="Q4027" t="str">
        <f t="shared" si="374"/>
        <v>theater</v>
      </c>
      <c r="R4027" t="str">
        <f t="shared" si="377"/>
        <v>plays</v>
      </c>
      <c r="S4027" s="10">
        <f t="shared" si="375"/>
        <v>42151.237685185188</v>
      </c>
      <c r="T4027" s="10">
        <f t="shared" si="376"/>
        <v>42211.237685185188</v>
      </c>
    </row>
    <row r="4028" spans="1:20" ht="43.75" x14ac:dyDescent="0.4">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9">
        <f t="shared" si="372"/>
        <v>0</v>
      </c>
      <c r="P4028">
        <f t="shared" si="373"/>
        <v>0</v>
      </c>
      <c r="Q4028" t="str">
        <f t="shared" si="374"/>
        <v>theater</v>
      </c>
      <c r="R4028" t="str">
        <f t="shared" si="377"/>
        <v>plays</v>
      </c>
      <c r="S4028" s="10">
        <f t="shared" si="375"/>
        <v>42282.655543981484</v>
      </c>
      <c r="T4028" s="10">
        <f t="shared" si="376"/>
        <v>42342.697210648148</v>
      </c>
    </row>
    <row r="4029" spans="1:20" ht="43.75" x14ac:dyDescent="0.4">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9">
        <f t="shared" si="372"/>
        <v>7.166666666666667E-2</v>
      </c>
      <c r="P4029">
        <f t="shared" si="373"/>
        <v>30.714285714285715</v>
      </c>
      <c r="Q4029" t="str">
        <f t="shared" si="374"/>
        <v>theater</v>
      </c>
      <c r="R4029" t="str">
        <f t="shared" si="377"/>
        <v>plays</v>
      </c>
      <c r="S4029" s="10">
        <f t="shared" si="375"/>
        <v>42768.97084490741</v>
      </c>
      <c r="T4029" s="10">
        <f t="shared" si="376"/>
        <v>42789.041666666672</v>
      </c>
    </row>
    <row r="4030" spans="1:20" ht="43.75" x14ac:dyDescent="0.4">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9">
        <f t="shared" si="372"/>
        <v>0.28050000000000003</v>
      </c>
      <c r="P4030">
        <f t="shared" si="373"/>
        <v>51</v>
      </c>
      <c r="Q4030" t="str">
        <f t="shared" si="374"/>
        <v>theater</v>
      </c>
      <c r="R4030" t="str">
        <f t="shared" si="377"/>
        <v>plays</v>
      </c>
      <c r="S4030" s="10">
        <f t="shared" si="375"/>
        <v>41765.938657407409</v>
      </c>
      <c r="T4030" s="10">
        <f t="shared" si="376"/>
        <v>41795.938657407409</v>
      </c>
    </row>
    <row r="4031" spans="1:20" ht="43.75" x14ac:dyDescent="0.4">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9">
        <f t="shared" si="372"/>
        <v>0</v>
      </c>
      <c r="P4031">
        <f t="shared" si="373"/>
        <v>0</v>
      </c>
      <c r="Q4031" t="str">
        <f t="shared" si="374"/>
        <v>theater</v>
      </c>
      <c r="R4031" t="str">
        <f t="shared" si="377"/>
        <v>plays</v>
      </c>
      <c r="S4031" s="10">
        <f t="shared" si="375"/>
        <v>42322.025115740747</v>
      </c>
      <c r="T4031" s="10">
        <f t="shared" si="376"/>
        <v>42352.025115740747</v>
      </c>
    </row>
    <row r="4032" spans="1:20" ht="58.3" x14ac:dyDescent="0.4">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9">
        <f t="shared" si="372"/>
        <v>0.16</v>
      </c>
      <c r="P4032">
        <f t="shared" si="373"/>
        <v>66.666666666666671</v>
      </c>
      <c r="Q4032" t="str">
        <f t="shared" si="374"/>
        <v>theater</v>
      </c>
      <c r="R4032" t="str">
        <f t="shared" si="377"/>
        <v>plays</v>
      </c>
      <c r="S4032" s="10">
        <f t="shared" si="375"/>
        <v>42374.655081018514</v>
      </c>
      <c r="T4032" s="10">
        <f t="shared" si="376"/>
        <v>42403.784027777772</v>
      </c>
    </row>
    <row r="4033" spans="1:20" ht="43.75" x14ac:dyDescent="0.4">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9">
        <f t="shared" si="372"/>
        <v>0</v>
      </c>
      <c r="P4033">
        <f t="shared" si="373"/>
        <v>0</v>
      </c>
      <c r="Q4033" t="str">
        <f t="shared" si="374"/>
        <v>theater</v>
      </c>
      <c r="R4033" t="str">
        <f t="shared" si="377"/>
        <v>plays</v>
      </c>
      <c r="S4033" s="10">
        <f t="shared" si="375"/>
        <v>41941.585231481484</v>
      </c>
      <c r="T4033" s="10">
        <f t="shared" si="376"/>
        <v>41991.626898148148</v>
      </c>
    </row>
    <row r="4034" spans="1:20" ht="43.75" x14ac:dyDescent="0.4">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9">
        <f t="shared" ref="O4034:O4097" si="378">E4034/D4034</f>
        <v>6.8287037037037035E-2</v>
      </c>
      <c r="P4034">
        <f t="shared" ref="P4034:P4097" si="379">IFERROR(E4034/L4034,0)</f>
        <v>59</v>
      </c>
      <c r="Q4034" t="str">
        <f t="shared" ref="Q4034:Q4097" si="380">LEFT(N4034, FIND("/",N4034) - 1)</f>
        <v>theater</v>
      </c>
      <c r="R4034" t="str">
        <f t="shared" si="377"/>
        <v>plays</v>
      </c>
      <c r="S4034" s="10">
        <f t="shared" ref="S4034:S4097" si="381">(((J4034/60)/60)/24) + DATE(1970,1,1)</f>
        <v>42293.809212962966</v>
      </c>
      <c r="T4034" s="10">
        <f t="shared" ref="T4034:T4097" si="382">(((I4034/60)/60)/24) + DATE(1970,1,1)</f>
        <v>42353.85087962963</v>
      </c>
    </row>
    <row r="4035" spans="1:20" ht="43.75" x14ac:dyDescent="0.4">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9">
        <f t="shared" si="378"/>
        <v>0.25698702928870293</v>
      </c>
      <c r="P4035">
        <f t="shared" si="379"/>
        <v>65.340319148936175</v>
      </c>
      <c r="Q4035" t="str">
        <f t="shared" si="380"/>
        <v>theater</v>
      </c>
      <c r="R4035" t="str">
        <f t="shared" ref="R4035:R4098" si="383">RIGHT(N4035, LEN(N4035) - FIND("/",N4035))</f>
        <v>plays</v>
      </c>
      <c r="S4035" s="10">
        <f t="shared" si="381"/>
        <v>42614.268796296295</v>
      </c>
      <c r="T4035" s="10">
        <f t="shared" si="382"/>
        <v>42645.375</v>
      </c>
    </row>
    <row r="4036" spans="1:20" ht="43.75" x14ac:dyDescent="0.4">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9">
        <f t="shared" si="378"/>
        <v>1.4814814814814815E-2</v>
      </c>
      <c r="P4036">
        <f t="shared" si="379"/>
        <v>100</v>
      </c>
      <c r="Q4036" t="str">
        <f t="shared" si="380"/>
        <v>theater</v>
      </c>
      <c r="R4036" t="str">
        <f t="shared" si="383"/>
        <v>plays</v>
      </c>
      <c r="S4036" s="10">
        <f t="shared" si="381"/>
        <v>42067.947337962964</v>
      </c>
      <c r="T4036" s="10">
        <f t="shared" si="382"/>
        <v>42097.905671296292</v>
      </c>
    </row>
    <row r="4037" spans="1:20" ht="29.15" x14ac:dyDescent="0.4">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9">
        <f t="shared" si="378"/>
        <v>0.36849999999999999</v>
      </c>
      <c r="P4037">
        <f t="shared" si="379"/>
        <v>147.4</v>
      </c>
      <c r="Q4037" t="str">
        <f t="shared" si="380"/>
        <v>theater</v>
      </c>
      <c r="R4037" t="str">
        <f t="shared" si="383"/>
        <v>plays</v>
      </c>
      <c r="S4037" s="10">
        <f t="shared" si="381"/>
        <v>41903.882951388885</v>
      </c>
      <c r="T4037" s="10">
        <f t="shared" si="382"/>
        <v>41933.882951388885</v>
      </c>
    </row>
    <row r="4038" spans="1:20" ht="43.75" x14ac:dyDescent="0.4">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9">
        <f t="shared" si="378"/>
        <v>0.47049999999999997</v>
      </c>
      <c r="P4038">
        <f t="shared" si="379"/>
        <v>166.05882352941177</v>
      </c>
      <c r="Q4038" t="str">
        <f t="shared" si="380"/>
        <v>theater</v>
      </c>
      <c r="R4038" t="str">
        <f t="shared" si="383"/>
        <v>plays</v>
      </c>
      <c r="S4038" s="10">
        <f t="shared" si="381"/>
        <v>41804.937083333331</v>
      </c>
      <c r="T4038" s="10">
        <f t="shared" si="382"/>
        <v>41821.9375</v>
      </c>
    </row>
    <row r="4039" spans="1:20" ht="58.3" x14ac:dyDescent="0.4">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9">
        <f t="shared" si="378"/>
        <v>0.11428571428571428</v>
      </c>
      <c r="P4039">
        <f t="shared" si="379"/>
        <v>40</v>
      </c>
      <c r="Q4039" t="str">
        <f t="shared" si="380"/>
        <v>theater</v>
      </c>
      <c r="R4039" t="str">
        <f t="shared" si="383"/>
        <v>plays</v>
      </c>
      <c r="S4039" s="10">
        <f t="shared" si="381"/>
        <v>42497.070775462969</v>
      </c>
      <c r="T4039" s="10">
        <f t="shared" si="382"/>
        <v>42514.600694444445</v>
      </c>
    </row>
    <row r="4040" spans="1:20" ht="43.75" x14ac:dyDescent="0.4">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9">
        <f t="shared" si="378"/>
        <v>0.12039999999999999</v>
      </c>
      <c r="P4040">
        <f t="shared" si="379"/>
        <v>75.25</v>
      </c>
      <c r="Q4040" t="str">
        <f t="shared" si="380"/>
        <v>theater</v>
      </c>
      <c r="R4040" t="str">
        <f t="shared" si="383"/>
        <v>plays</v>
      </c>
      <c r="S4040" s="10">
        <f t="shared" si="381"/>
        <v>41869.798726851855</v>
      </c>
      <c r="T4040" s="10">
        <f t="shared" si="382"/>
        <v>41929.798726851855</v>
      </c>
    </row>
    <row r="4041" spans="1:20" ht="43.75" x14ac:dyDescent="0.4">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9">
        <f t="shared" si="378"/>
        <v>0.6</v>
      </c>
      <c r="P4041">
        <f t="shared" si="379"/>
        <v>60</v>
      </c>
      <c r="Q4041" t="str">
        <f t="shared" si="380"/>
        <v>theater</v>
      </c>
      <c r="R4041" t="str">
        <f t="shared" si="383"/>
        <v>plays</v>
      </c>
      <c r="S4041" s="10">
        <f t="shared" si="381"/>
        <v>42305.670914351853</v>
      </c>
      <c r="T4041" s="10">
        <f t="shared" si="382"/>
        <v>42339.249305555553</v>
      </c>
    </row>
    <row r="4042" spans="1:20" ht="43.75" x14ac:dyDescent="0.4">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9">
        <f t="shared" si="378"/>
        <v>0.3125</v>
      </c>
      <c r="P4042">
        <f t="shared" si="379"/>
        <v>1250</v>
      </c>
      <c r="Q4042" t="str">
        <f t="shared" si="380"/>
        <v>theater</v>
      </c>
      <c r="R4042" t="str">
        <f t="shared" si="383"/>
        <v>plays</v>
      </c>
      <c r="S4042" s="10">
        <f t="shared" si="381"/>
        <v>42144.231527777782</v>
      </c>
      <c r="T4042" s="10">
        <f t="shared" si="382"/>
        <v>42203.125</v>
      </c>
    </row>
    <row r="4043" spans="1:20" ht="29.15" x14ac:dyDescent="0.4">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9">
        <f t="shared" si="378"/>
        <v>4.1999999999999997E-3</v>
      </c>
      <c r="P4043">
        <f t="shared" si="379"/>
        <v>10.5</v>
      </c>
      <c r="Q4043" t="str">
        <f t="shared" si="380"/>
        <v>theater</v>
      </c>
      <c r="R4043" t="str">
        <f t="shared" si="383"/>
        <v>plays</v>
      </c>
      <c r="S4043" s="10">
        <f t="shared" si="381"/>
        <v>42559.474004629628</v>
      </c>
      <c r="T4043" s="10">
        <f t="shared" si="382"/>
        <v>42619.474004629628</v>
      </c>
    </row>
    <row r="4044" spans="1:20" ht="43.75" x14ac:dyDescent="0.4">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9">
        <f t="shared" si="378"/>
        <v>2.0999999999999999E-3</v>
      </c>
      <c r="P4044">
        <f t="shared" si="379"/>
        <v>7</v>
      </c>
      <c r="Q4044" t="str">
        <f t="shared" si="380"/>
        <v>theater</v>
      </c>
      <c r="R4044" t="str">
        <f t="shared" si="383"/>
        <v>plays</v>
      </c>
      <c r="S4044" s="10">
        <f t="shared" si="381"/>
        <v>41995.084074074075</v>
      </c>
      <c r="T4044" s="10">
        <f t="shared" si="382"/>
        <v>42024.802777777775</v>
      </c>
    </row>
    <row r="4045" spans="1:20" ht="43.75" x14ac:dyDescent="0.4">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9">
        <f t="shared" si="378"/>
        <v>0</v>
      </c>
      <c r="P4045">
        <f t="shared" si="379"/>
        <v>0</v>
      </c>
      <c r="Q4045" t="str">
        <f t="shared" si="380"/>
        <v>theater</v>
      </c>
      <c r="R4045" t="str">
        <f t="shared" si="383"/>
        <v>plays</v>
      </c>
      <c r="S4045" s="10">
        <f t="shared" si="381"/>
        <v>41948.957465277781</v>
      </c>
      <c r="T4045" s="10">
        <f t="shared" si="382"/>
        <v>41963.957465277781</v>
      </c>
    </row>
    <row r="4046" spans="1:20" ht="43.75" x14ac:dyDescent="0.4">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9">
        <f t="shared" si="378"/>
        <v>0.375</v>
      </c>
      <c r="P4046">
        <f t="shared" si="379"/>
        <v>56.25</v>
      </c>
      <c r="Q4046" t="str">
        <f t="shared" si="380"/>
        <v>theater</v>
      </c>
      <c r="R4046" t="str">
        <f t="shared" si="383"/>
        <v>plays</v>
      </c>
      <c r="S4046" s="10">
        <f t="shared" si="381"/>
        <v>42074.219699074078</v>
      </c>
      <c r="T4046" s="10">
        <f t="shared" si="382"/>
        <v>42104.208333333328</v>
      </c>
    </row>
    <row r="4047" spans="1:20" ht="58.3" x14ac:dyDescent="0.4">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9">
        <f t="shared" si="378"/>
        <v>2.0000000000000001E-4</v>
      </c>
      <c r="P4047">
        <f t="shared" si="379"/>
        <v>1</v>
      </c>
      <c r="Q4047" t="str">
        <f t="shared" si="380"/>
        <v>theater</v>
      </c>
      <c r="R4047" t="str">
        <f t="shared" si="383"/>
        <v>plays</v>
      </c>
      <c r="S4047" s="10">
        <f t="shared" si="381"/>
        <v>41842.201261574075</v>
      </c>
      <c r="T4047" s="10">
        <f t="shared" si="382"/>
        <v>41872.201261574075</v>
      </c>
    </row>
    <row r="4048" spans="1:20" ht="58.3" x14ac:dyDescent="0.4">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9">
        <f t="shared" si="378"/>
        <v>8.2142857142857142E-2</v>
      </c>
      <c r="P4048">
        <f t="shared" si="379"/>
        <v>38.333333333333336</v>
      </c>
      <c r="Q4048" t="str">
        <f t="shared" si="380"/>
        <v>theater</v>
      </c>
      <c r="R4048" t="str">
        <f t="shared" si="383"/>
        <v>plays</v>
      </c>
      <c r="S4048" s="10">
        <f t="shared" si="381"/>
        <v>41904.650578703702</v>
      </c>
      <c r="T4048" s="10">
        <f t="shared" si="382"/>
        <v>41934.650578703702</v>
      </c>
    </row>
    <row r="4049" spans="1:20" ht="43.75" x14ac:dyDescent="0.4">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9">
        <f t="shared" si="378"/>
        <v>2.1999999999999999E-2</v>
      </c>
      <c r="P4049">
        <f t="shared" si="379"/>
        <v>27.5</v>
      </c>
      <c r="Q4049" t="str">
        <f t="shared" si="380"/>
        <v>theater</v>
      </c>
      <c r="R4049" t="str">
        <f t="shared" si="383"/>
        <v>plays</v>
      </c>
      <c r="S4049" s="10">
        <f t="shared" si="381"/>
        <v>41991.022488425922</v>
      </c>
      <c r="T4049" s="10">
        <f t="shared" si="382"/>
        <v>42015.041666666672</v>
      </c>
    </row>
    <row r="4050" spans="1:20" ht="58.3" x14ac:dyDescent="0.4">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9">
        <f t="shared" si="378"/>
        <v>0.17652941176470588</v>
      </c>
      <c r="P4050">
        <f t="shared" si="379"/>
        <v>32.978021978021978</v>
      </c>
      <c r="Q4050" t="str">
        <f t="shared" si="380"/>
        <v>theater</v>
      </c>
      <c r="R4050" t="str">
        <f t="shared" si="383"/>
        <v>plays</v>
      </c>
      <c r="S4050" s="10">
        <f t="shared" si="381"/>
        <v>42436.509108796294</v>
      </c>
      <c r="T4050" s="10">
        <f t="shared" si="382"/>
        <v>42471.467442129629</v>
      </c>
    </row>
    <row r="4051" spans="1:20" ht="43.75" x14ac:dyDescent="0.4">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9">
        <f t="shared" si="378"/>
        <v>8.0000000000000004E-4</v>
      </c>
      <c r="P4051">
        <f t="shared" si="379"/>
        <v>16</v>
      </c>
      <c r="Q4051" t="str">
        <f t="shared" si="380"/>
        <v>theater</v>
      </c>
      <c r="R4051" t="str">
        <f t="shared" si="383"/>
        <v>plays</v>
      </c>
      <c r="S4051" s="10">
        <f t="shared" si="381"/>
        <v>42169.958506944444</v>
      </c>
      <c r="T4051" s="10">
        <f t="shared" si="382"/>
        <v>42199.958506944444</v>
      </c>
    </row>
    <row r="4052" spans="1:20" ht="58.3" x14ac:dyDescent="0.4">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9">
        <f t="shared" si="378"/>
        <v>6.6666666666666664E-4</v>
      </c>
      <c r="P4052">
        <f t="shared" si="379"/>
        <v>1</v>
      </c>
      <c r="Q4052" t="str">
        <f t="shared" si="380"/>
        <v>theater</v>
      </c>
      <c r="R4052" t="str">
        <f t="shared" si="383"/>
        <v>plays</v>
      </c>
      <c r="S4052" s="10">
        <f t="shared" si="381"/>
        <v>41905.636469907404</v>
      </c>
      <c r="T4052" s="10">
        <f t="shared" si="382"/>
        <v>41935.636469907404</v>
      </c>
    </row>
    <row r="4053" spans="1:20" ht="43.75" x14ac:dyDescent="0.4">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9">
        <f t="shared" si="378"/>
        <v>0</v>
      </c>
      <c r="P4053">
        <f t="shared" si="379"/>
        <v>0</v>
      </c>
      <c r="Q4053" t="str">
        <f t="shared" si="380"/>
        <v>theater</v>
      </c>
      <c r="R4053" t="str">
        <f t="shared" si="383"/>
        <v>plays</v>
      </c>
      <c r="S4053" s="10">
        <f t="shared" si="381"/>
        <v>41761.810150462967</v>
      </c>
      <c r="T4053" s="10">
        <f t="shared" si="382"/>
        <v>41768.286805555559</v>
      </c>
    </row>
    <row r="4054" spans="1:20" ht="58.3" x14ac:dyDescent="0.4">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9">
        <f t="shared" si="378"/>
        <v>0.37533333333333335</v>
      </c>
      <c r="P4054">
        <f t="shared" si="379"/>
        <v>86.615384615384613</v>
      </c>
      <c r="Q4054" t="str">
        <f t="shared" si="380"/>
        <v>theater</v>
      </c>
      <c r="R4054" t="str">
        <f t="shared" si="383"/>
        <v>plays</v>
      </c>
      <c r="S4054" s="10">
        <f t="shared" si="381"/>
        <v>41865.878657407404</v>
      </c>
      <c r="T4054" s="10">
        <f t="shared" si="382"/>
        <v>41925.878657407404</v>
      </c>
    </row>
    <row r="4055" spans="1:20" ht="43.75" x14ac:dyDescent="0.4">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9">
        <f t="shared" si="378"/>
        <v>0.22</v>
      </c>
      <c r="P4055">
        <f t="shared" si="379"/>
        <v>55</v>
      </c>
      <c r="Q4055" t="str">
        <f t="shared" si="380"/>
        <v>theater</v>
      </c>
      <c r="R4055" t="str">
        <f t="shared" si="383"/>
        <v>plays</v>
      </c>
      <c r="S4055" s="10">
        <f t="shared" si="381"/>
        <v>41928.690138888887</v>
      </c>
      <c r="T4055" s="10">
        <f t="shared" si="382"/>
        <v>41958.833333333328</v>
      </c>
    </row>
    <row r="4056" spans="1:20" ht="43.75" x14ac:dyDescent="0.4">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9">
        <f t="shared" si="378"/>
        <v>0</v>
      </c>
      <c r="P4056">
        <f t="shared" si="379"/>
        <v>0</v>
      </c>
      <c r="Q4056" t="str">
        <f t="shared" si="380"/>
        <v>theater</v>
      </c>
      <c r="R4056" t="str">
        <f t="shared" si="383"/>
        <v>plays</v>
      </c>
      <c r="S4056" s="10">
        <f t="shared" si="381"/>
        <v>42613.841261574074</v>
      </c>
      <c r="T4056" s="10">
        <f t="shared" si="382"/>
        <v>42644.166666666672</v>
      </c>
    </row>
    <row r="4057" spans="1:20" ht="43.75" x14ac:dyDescent="0.4">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9">
        <f t="shared" si="378"/>
        <v>0.1762</v>
      </c>
      <c r="P4057">
        <f t="shared" si="379"/>
        <v>41.952380952380949</v>
      </c>
      <c r="Q4057" t="str">
        <f t="shared" si="380"/>
        <v>theater</v>
      </c>
      <c r="R4057" t="str">
        <f t="shared" si="383"/>
        <v>plays</v>
      </c>
      <c r="S4057" s="10">
        <f t="shared" si="381"/>
        <v>41779.648506944446</v>
      </c>
      <c r="T4057" s="10">
        <f t="shared" si="382"/>
        <v>41809.648506944446</v>
      </c>
    </row>
    <row r="4058" spans="1:20" ht="43.75" x14ac:dyDescent="0.4">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9">
        <f t="shared" si="378"/>
        <v>0.53</v>
      </c>
      <c r="P4058">
        <f t="shared" si="379"/>
        <v>88.333333333333329</v>
      </c>
      <c r="Q4058" t="str">
        <f t="shared" si="380"/>
        <v>theater</v>
      </c>
      <c r="R4058" t="str">
        <f t="shared" si="383"/>
        <v>plays</v>
      </c>
      <c r="S4058" s="10">
        <f t="shared" si="381"/>
        <v>42534.933321759265</v>
      </c>
      <c r="T4058" s="10">
        <f t="shared" si="382"/>
        <v>42554.832638888889</v>
      </c>
    </row>
    <row r="4059" spans="1:20" ht="58.3" x14ac:dyDescent="0.4">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9">
        <f t="shared" si="378"/>
        <v>0.22142857142857142</v>
      </c>
      <c r="P4059">
        <f t="shared" si="379"/>
        <v>129.16666666666666</v>
      </c>
      <c r="Q4059" t="str">
        <f t="shared" si="380"/>
        <v>theater</v>
      </c>
      <c r="R4059" t="str">
        <f t="shared" si="383"/>
        <v>plays</v>
      </c>
      <c r="S4059" s="10">
        <f t="shared" si="381"/>
        <v>42310.968518518523</v>
      </c>
      <c r="T4059" s="10">
        <f t="shared" si="382"/>
        <v>42333.958333333328</v>
      </c>
    </row>
    <row r="4060" spans="1:20" ht="43.75" x14ac:dyDescent="0.4">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9">
        <f t="shared" si="378"/>
        <v>2.5333333333333333E-2</v>
      </c>
      <c r="P4060">
        <f t="shared" si="379"/>
        <v>23.75</v>
      </c>
      <c r="Q4060" t="str">
        <f t="shared" si="380"/>
        <v>theater</v>
      </c>
      <c r="R4060" t="str">
        <f t="shared" si="383"/>
        <v>plays</v>
      </c>
      <c r="S4060" s="10">
        <f t="shared" si="381"/>
        <v>42446.060694444444</v>
      </c>
      <c r="T4060" s="10">
        <f t="shared" si="382"/>
        <v>42461.165972222225</v>
      </c>
    </row>
    <row r="4061" spans="1:20" ht="43.75" x14ac:dyDescent="0.4">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9">
        <f t="shared" si="378"/>
        <v>2.5000000000000001E-2</v>
      </c>
      <c r="P4061">
        <f t="shared" si="379"/>
        <v>35.714285714285715</v>
      </c>
      <c r="Q4061" t="str">
        <f t="shared" si="380"/>
        <v>theater</v>
      </c>
      <c r="R4061" t="str">
        <f t="shared" si="383"/>
        <v>plays</v>
      </c>
      <c r="S4061" s="10">
        <f t="shared" si="381"/>
        <v>41866.640648148146</v>
      </c>
      <c r="T4061" s="10">
        <f t="shared" si="382"/>
        <v>41898.125</v>
      </c>
    </row>
    <row r="4062" spans="1:20" ht="58.3" x14ac:dyDescent="0.4">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9">
        <f t="shared" si="378"/>
        <v>2.8500000000000001E-2</v>
      </c>
      <c r="P4062">
        <f t="shared" si="379"/>
        <v>57</v>
      </c>
      <c r="Q4062" t="str">
        <f t="shared" si="380"/>
        <v>theater</v>
      </c>
      <c r="R4062" t="str">
        <f t="shared" si="383"/>
        <v>plays</v>
      </c>
      <c r="S4062" s="10">
        <f t="shared" si="381"/>
        <v>41779.695092592592</v>
      </c>
      <c r="T4062" s="10">
        <f t="shared" si="382"/>
        <v>41813.666666666664</v>
      </c>
    </row>
    <row r="4063" spans="1:20" ht="43.75" x14ac:dyDescent="0.4">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9">
        <f t="shared" si="378"/>
        <v>0</v>
      </c>
      <c r="P4063">
        <f t="shared" si="379"/>
        <v>0</v>
      </c>
      <c r="Q4063" t="str">
        <f t="shared" si="380"/>
        <v>theater</v>
      </c>
      <c r="R4063" t="str">
        <f t="shared" si="383"/>
        <v>plays</v>
      </c>
      <c r="S4063" s="10">
        <f t="shared" si="381"/>
        <v>42421.141469907408</v>
      </c>
      <c r="T4063" s="10">
        <f t="shared" si="382"/>
        <v>42481.099803240737</v>
      </c>
    </row>
    <row r="4064" spans="1:20" ht="43.75" x14ac:dyDescent="0.4">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9">
        <f t="shared" si="378"/>
        <v>2.4500000000000001E-2</v>
      </c>
      <c r="P4064">
        <f t="shared" si="379"/>
        <v>163.33333333333334</v>
      </c>
      <c r="Q4064" t="str">
        <f t="shared" si="380"/>
        <v>theater</v>
      </c>
      <c r="R4064" t="str">
        <f t="shared" si="383"/>
        <v>plays</v>
      </c>
      <c r="S4064" s="10">
        <f t="shared" si="381"/>
        <v>42523.739212962959</v>
      </c>
      <c r="T4064" s="10">
        <f t="shared" si="382"/>
        <v>42553.739212962959</v>
      </c>
    </row>
    <row r="4065" spans="1:20" ht="43.75" x14ac:dyDescent="0.4">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9">
        <f t="shared" si="378"/>
        <v>1.4210526315789474E-2</v>
      </c>
      <c r="P4065">
        <f t="shared" si="379"/>
        <v>15</v>
      </c>
      <c r="Q4065" t="str">
        <f t="shared" si="380"/>
        <v>theater</v>
      </c>
      <c r="R4065" t="str">
        <f t="shared" si="383"/>
        <v>plays</v>
      </c>
      <c r="S4065" s="10">
        <f t="shared" si="381"/>
        <v>41787.681527777779</v>
      </c>
      <c r="T4065" s="10">
        <f t="shared" si="382"/>
        <v>41817.681527777779</v>
      </c>
    </row>
    <row r="4066" spans="1:20" ht="43.75" x14ac:dyDescent="0.4">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9">
        <f t="shared" si="378"/>
        <v>0.1925</v>
      </c>
      <c r="P4066">
        <f t="shared" si="379"/>
        <v>64.166666666666671</v>
      </c>
      <c r="Q4066" t="str">
        <f t="shared" si="380"/>
        <v>theater</v>
      </c>
      <c r="R4066" t="str">
        <f t="shared" si="383"/>
        <v>plays</v>
      </c>
      <c r="S4066" s="10">
        <f t="shared" si="381"/>
        <v>42093.588263888887</v>
      </c>
      <c r="T4066" s="10">
        <f t="shared" si="382"/>
        <v>42123.588263888887</v>
      </c>
    </row>
    <row r="4067" spans="1:20" ht="29.15" x14ac:dyDescent="0.4">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9">
        <f t="shared" si="378"/>
        <v>6.7499999999999999E-3</v>
      </c>
      <c r="P4067">
        <f t="shared" si="379"/>
        <v>6.75</v>
      </c>
      <c r="Q4067" t="str">
        <f t="shared" si="380"/>
        <v>theater</v>
      </c>
      <c r="R4067" t="str">
        <f t="shared" si="383"/>
        <v>plays</v>
      </c>
      <c r="S4067" s="10">
        <f t="shared" si="381"/>
        <v>41833.951516203706</v>
      </c>
      <c r="T4067" s="10">
        <f t="shared" si="382"/>
        <v>41863.951516203706</v>
      </c>
    </row>
    <row r="4068" spans="1:20" ht="58.3" x14ac:dyDescent="0.4">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9">
        <f t="shared" si="378"/>
        <v>1.6666666666666668E-3</v>
      </c>
      <c r="P4068">
        <f t="shared" si="379"/>
        <v>25</v>
      </c>
      <c r="Q4068" t="str">
        <f t="shared" si="380"/>
        <v>theater</v>
      </c>
      <c r="R4068" t="str">
        <f t="shared" si="383"/>
        <v>plays</v>
      </c>
      <c r="S4068" s="10">
        <f t="shared" si="381"/>
        <v>42479.039212962962</v>
      </c>
      <c r="T4068" s="10">
        <f t="shared" si="382"/>
        <v>42509.039212962962</v>
      </c>
    </row>
    <row r="4069" spans="1:20" ht="43.75" x14ac:dyDescent="0.4">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9">
        <f t="shared" si="378"/>
        <v>0.60899999999999999</v>
      </c>
      <c r="P4069">
        <f t="shared" si="379"/>
        <v>179.11764705882354</v>
      </c>
      <c r="Q4069" t="str">
        <f t="shared" si="380"/>
        <v>theater</v>
      </c>
      <c r="R4069" t="str">
        <f t="shared" si="383"/>
        <v>plays</v>
      </c>
      <c r="S4069" s="10">
        <f t="shared" si="381"/>
        <v>42235.117476851854</v>
      </c>
      <c r="T4069" s="10">
        <f t="shared" si="382"/>
        <v>42275.117476851854</v>
      </c>
    </row>
    <row r="4070" spans="1:20" ht="43.75" x14ac:dyDescent="0.4">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9">
        <f t="shared" si="378"/>
        <v>0.01</v>
      </c>
      <c r="P4070">
        <f t="shared" si="379"/>
        <v>34.950000000000003</v>
      </c>
      <c r="Q4070" t="str">
        <f t="shared" si="380"/>
        <v>theater</v>
      </c>
      <c r="R4070" t="str">
        <f t="shared" si="383"/>
        <v>plays</v>
      </c>
      <c r="S4070" s="10">
        <f t="shared" si="381"/>
        <v>42718.963599537034</v>
      </c>
      <c r="T4070" s="10">
        <f t="shared" si="382"/>
        <v>42748.961805555555</v>
      </c>
    </row>
    <row r="4071" spans="1:20" ht="43.75" x14ac:dyDescent="0.4">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9">
        <f t="shared" si="378"/>
        <v>0.34399999999999997</v>
      </c>
      <c r="P4071">
        <f t="shared" si="379"/>
        <v>33.07692307692308</v>
      </c>
      <c r="Q4071" t="str">
        <f t="shared" si="380"/>
        <v>theater</v>
      </c>
      <c r="R4071" t="str">
        <f t="shared" si="383"/>
        <v>plays</v>
      </c>
      <c r="S4071" s="10">
        <f t="shared" si="381"/>
        <v>42022.661527777775</v>
      </c>
      <c r="T4071" s="10">
        <f t="shared" si="382"/>
        <v>42063.5</v>
      </c>
    </row>
    <row r="4072" spans="1:20" ht="43.75" x14ac:dyDescent="0.4">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9">
        <f t="shared" si="378"/>
        <v>0.16500000000000001</v>
      </c>
      <c r="P4072">
        <f t="shared" si="379"/>
        <v>27.5</v>
      </c>
      <c r="Q4072" t="str">
        <f t="shared" si="380"/>
        <v>theater</v>
      </c>
      <c r="R4072" t="str">
        <f t="shared" si="383"/>
        <v>plays</v>
      </c>
      <c r="S4072" s="10">
        <f t="shared" si="381"/>
        <v>42031.666898148149</v>
      </c>
      <c r="T4072" s="10">
        <f t="shared" si="382"/>
        <v>42064.125</v>
      </c>
    </row>
    <row r="4073" spans="1:20" ht="58.3" x14ac:dyDescent="0.4">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9">
        <f t="shared" si="378"/>
        <v>0</v>
      </c>
      <c r="P4073">
        <f t="shared" si="379"/>
        <v>0</v>
      </c>
      <c r="Q4073" t="str">
        <f t="shared" si="380"/>
        <v>theater</v>
      </c>
      <c r="R4073" t="str">
        <f t="shared" si="383"/>
        <v>plays</v>
      </c>
      <c r="S4073" s="10">
        <f t="shared" si="381"/>
        <v>42700.804756944446</v>
      </c>
      <c r="T4073" s="10">
        <f t="shared" si="382"/>
        <v>42730.804756944446</v>
      </c>
    </row>
    <row r="4074" spans="1:20" ht="58.3" x14ac:dyDescent="0.4">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9">
        <f t="shared" si="378"/>
        <v>4.0000000000000001E-3</v>
      </c>
      <c r="P4074">
        <f t="shared" si="379"/>
        <v>2</v>
      </c>
      <c r="Q4074" t="str">
        <f t="shared" si="380"/>
        <v>theater</v>
      </c>
      <c r="R4074" t="str">
        <f t="shared" si="383"/>
        <v>plays</v>
      </c>
      <c r="S4074" s="10">
        <f t="shared" si="381"/>
        <v>41812.77443287037</v>
      </c>
      <c r="T4074" s="10">
        <f t="shared" si="382"/>
        <v>41872.77443287037</v>
      </c>
    </row>
    <row r="4075" spans="1:20" ht="43.75" x14ac:dyDescent="0.4">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9">
        <f t="shared" si="378"/>
        <v>1.0571428571428572E-2</v>
      </c>
      <c r="P4075">
        <f t="shared" si="379"/>
        <v>18.5</v>
      </c>
      <c r="Q4075" t="str">
        <f t="shared" si="380"/>
        <v>theater</v>
      </c>
      <c r="R4075" t="str">
        <f t="shared" si="383"/>
        <v>plays</v>
      </c>
      <c r="S4075" s="10">
        <f t="shared" si="381"/>
        <v>42078.34520833334</v>
      </c>
      <c r="T4075" s="10">
        <f t="shared" si="382"/>
        <v>42133.166666666672</v>
      </c>
    </row>
    <row r="4076" spans="1:20" ht="43.75" x14ac:dyDescent="0.4">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9">
        <f t="shared" si="378"/>
        <v>0.26727272727272727</v>
      </c>
      <c r="P4076">
        <f t="shared" si="379"/>
        <v>35</v>
      </c>
      <c r="Q4076" t="str">
        <f t="shared" si="380"/>
        <v>theater</v>
      </c>
      <c r="R4076" t="str">
        <f t="shared" si="383"/>
        <v>plays</v>
      </c>
      <c r="S4076" s="10">
        <f t="shared" si="381"/>
        <v>42283.552951388891</v>
      </c>
      <c r="T4076" s="10">
        <f t="shared" si="382"/>
        <v>42313.594618055555</v>
      </c>
    </row>
    <row r="4077" spans="1:20" ht="43.75" x14ac:dyDescent="0.4">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9">
        <f t="shared" si="378"/>
        <v>0.28799999999999998</v>
      </c>
      <c r="P4077">
        <f t="shared" si="379"/>
        <v>44.307692307692307</v>
      </c>
      <c r="Q4077" t="str">
        <f t="shared" si="380"/>
        <v>theater</v>
      </c>
      <c r="R4077" t="str">
        <f t="shared" si="383"/>
        <v>plays</v>
      </c>
      <c r="S4077" s="10">
        <f t="shared" si="381"/>
        <v>41779.045937499999</v>
      </c>
      <c r="T4077" s="10">
        <f t="shared" si="382"/>
        <v>41820.727777777778</v>
      </c>
    </row>
    <row r="4078" spans="1:20" ht="43.75" x14ac:dyDescent="0.4">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9">
        <f t="shared" si="378"/>
        <v>0</v>
      </c>
      <c r="P4078">
        <f t="shared" si="379"/>
        <v>0</v>
      </c>
      <c r="Q4078" t="str">
        <f t="shared" si="380"/>
        <v>theater</v>
      </c>
      <c r="R4078" t="str">
        <f t="shared" si="383"/>
        <v>plays</v>
      </c>
      <c r="S4078" s="10">
        <f t="shared" si="381"/>
        <v>41905.795706018522</v>
      </c>
      <c r="T4078" s="10">
        <f t="shared" si="382"/>
        <v>41933.82708333333</v>
      </c>
    </row>
    <row r="4079" spans="1:20" ht="43.75" x14ac:dyDescent="0.4">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9">
        <f t="shared" si="378"/>
        <v>8.8999999999999996E-2</v>
      </c>
      <c r="P4079">
        <f t="shared" si="379"/>
        <v>222.5</v>
      </c>
      <c r="Q4079" t="str">
        <f t="shared" si="380"/>
        <v>theater</v>
      </c>
      <c r="R4079" t="str">
        <f t="shared" si="383"/>
        <v>plays</v>
      </c>
      <c r="S4079" s="10">
        <f t="shared" si="381"/>
        <v>42695.7105787037</v>
      </c>
      <c r="T4079" s="10">
        <f t="shared" si="382"/>
        <v>42725.7105787037</v>
      </c>
    </row>
    <row r="4080" spans="1:20" ht="43.75" x14ac:dyDescent="0.4">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9">
        <f t="shared" si="378"/>
        <v>0</v>
      </c>
      <c r="P4080">
        <f t="shared" si="379"/>
        <v>0</v>
      </c>
      <c r="Q4080" t="str">
        <f t="shared" si="380"/>
        <v>theater</v>
      </c>
      <c r="R4080" t="str">
        <f t="shared" si="383"/>
        <v>plays</v>
      </c>
      <c r="S4080" s="10">
        <f t="shared" si="381"/>
        <v>42732.787523148145</v>
      </c>
      <c r="T4080" s="10">
        <f t="shared" si="382"/>
        <v>42762.787523148145</v>
      </c>
    </row>
    <row r="4081" spans="1:20" ht="43.75" x14ac:dyDescent="0.4">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9">
        <f t="shared" si="378"/>
        <v>1.6666666666666668E-3</v>
      </c>
      <c r="P4081">
        <f t="shared" si="379"/>
        <v>5</v>
      </c>
      <c r="Q4081" t="str">
        <f t="shared" si="380"/>
        <v>theater</v>
      </c>
      <c r="R4081" t="str">
        <f t="shared" si="383"/>
        <v>plays</v>
      </c>
      <c r="S4081" s="10">
        <f t="shared" si="381"/>
        <v>42510.938900462963</v>
      </c>
      <c r="T4081" s="10">
        <f t="shared" si="382"/>
        <v>42540.938900462963</v>
      </c>
    </row>
    <row r="4082" spans="1:20" ht="43.75" x14ac:dyDescent="0.4">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9">
        <f t="shared" si="378"/>
        <v>0</v>
      </c>
      <c r="P4082">
        <f t="shared" si="379"/>
        <v>0</v>
      </c>
      <c r="Q4082" t="str">
        <f t="shared" si="380"/>
        <v>theater</v>
      </c>
      <c r="R4082" t="str">
        <f t="shared" si="383"/>
        <v>plays</v>
      </c>
      <c r="S4082" s="10">
        <f t="shared" si="381"/>
        <v>42511.698101851856</v>
      </c>
      <c r="T4082" s="10">
        <f t="shared" si="382"/>
        <v>42535.787500000006</v>
      </c>
    </row>
    <row r="4083" spans="1:20" ht="43.75" x14ac:dyDescent="0.4">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9">
        <f t="shared" si="378"/>
        <v>0.15737410071942445</v>
      </c>
      <c r="P4083">
        <f t="shared" si="379"/>
        <v>29.166666666666668</v>
      </c>
      <c r="Q4083" t="str">
        <f t="shared" si="380"/>
        <v>theater</v>
      </c>
      <c r="R4083" t="str">
        <f t="shared" si="383"/>
        <v>plays</v>
      </c>
      <c r="S4083" s="10">
        <f t="shared" si="381"/>
        <v>42041.581307870365</v>
      </c>
      <c r="T4083" s="10">
        <f t="shared" si="382"/>
        <v>42071.539641203708</v>
      </c>
    </row>
    <row r="4084" spans="1:20" ht="43.75" x14ac:dyDescent="0.4">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9">
        <f t="shared" si="378"/>
        <v>0.02</v>
      </c>
      <c r="P4084">
        <f t="shared" si="379"/>
        <v>1.5</v>
      </c>
      <c r="Q4084" t="str">
        <f t="shared" si="380"/>
        <v>theater</v>
      </c>
      <c r="R4084" t="str">
        <f t="shared" si="383"/>
        <v>plays</v>
      </c>
      <c r="S4084" s="10">
        <f t="shared" si="381"/>
        <v>42307.189270833333</v>
      </c>
      <c r="T4084" s="10">
        <f t="shared" si="382"/>
        <v>42322.958333333328</v>
      </c>
    </row>
    <row r="4085" spans="1:20" ht="43.75" x14ac:dyDescent="0.4">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9">
        <f t="shared" si="378"/>
        <v>0.21685714285714286</v>
      </c>
      <c r="P4085">
        <f t="shared" si="379"/>
        <v>126.5</v>
      </c>
      <c r="Q4085" t="str">
        <f t="shared" si="380"/>
        <v>theater</v>
      </c>
      <c r="R4085" t="str">
        <f t="shared" si="383"/>
        <v>plays</v>
      </c>
      <c r="S4085" s="10">
        <f t="shared" si="381"/>
        <v>42353.761759259258</v>
      </c>
      <c r="T4085" s="10">
        <f t="shared" si="382"/>
        <v>42383.761759259258</v>
      </c>
    </row>
    <row r="4086" spans="1:20" ht="58.3" x14ac:dyDescent="0.4">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9">
        <f t="shared" si="378"/>
        <v>3.3333333333333335E-3</v>
      </c>
      <c r="P4086">
        <f t="shared" si="379"/>
        <v>10</v>
      </c>
      <c r="Q4086" t="str">
        <f t="shared" si="380"/>
        <v>theater</v>
      </c>
      <c r="R4086" t="str">
        <f t="shared" si="383"/>
        <v>plays</v>
      </c>
      <c r="S4086" s="10">
        <f t="shared" si="381"/>
        <v>42622.436412037037</v>
      </c>
      <c r="T4086" s="10">
        <f t="shared" si="382"/>
        <v>42652.436412037037</v>
      </c>
    </row>
    <row r="4087" spans="1:20" ht="43.75" x14ac:dyDescent="0.4">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9">
        <f t="shared" si="378"/>
        <v>2.8571428571428571E-3</v>
      </c>
      <c r="P4087">
        <f t="shared" si="379"/>
        <v>10</v>
      </c>
      <c r="Q4087" t="str">
        <f t="shared" si="380"/>
        <v>theater</v>
      </c>
      <c r="R4087" t="str">
        <f t="shared" si="383"/>
        <v>plays</v>
      </c>
      <c r="S4087" s="10">
        <f t="shared" si="381"/>
        <v>42058.603877314818</v>
      </c>
      <c r="T4087" s="10">
        <f t="shared" si="382"/>
        <v>42087.165972222225</v>
      </c>
    </row>
    <row r="4088" spans="1:20" ht="43.75" x14ac:dyDescent="0.4">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9">
        <f t="shared" si="378"/>
        <v>4.7E-2</v>
      </c>
      <c r="P4088">
        <f t="shared" si="379"/>
        <v>9.4</v>
      </c>
      <c r="Q4088" t="str">
        <f t="shared" si="380"/>
        <v>theater</v>
      </c>
      <c r="R4088" t="str">
        <f t="shared" si="383"/>
        <v>plays</v>
      </c>
      <c r="S4088" s="10">
        <f t="shared" si="381"/>
        <v>42304.940960648149</v>
      </c>
      <c r="T4088" s="10">
        <f t="shared" si="382"/>
        <v>42329.166666666672</v>
      </c>
    </row>
    <row r="4089" spans="1:20" x14ac:dyDescent="0.4">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9">
        <f t="shared" si="378"/>
        <v>0</v>
      </c>
      <c r="P4089">
        <f t="shared" si="379"/>
        <v>0</v>
      </c>
      <c r="Q4089" t="str">
        <f t="shared" si="380"/>
        <v>theater</v>
      </c>
      <c r="R4089" t="str">
        <f t="shared" si="383"/>
        <v>plays</v>
      </c>
      <c r="S4089" s="10">
        <f t="shared" si="381"/>
        <v>42538.742893518516</v>
      </c>
      <c r="T4089" s="10">
        <f t="shared" si="382"/>
        <v>42568.742893518516</v>
      </c>
    </row>
    <row r="4090" spans="1:20" ht="43.75" x14ac:dyDescent="0.4">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9">
        <f t="shared" si="378"/>
        <v>0.108</v>
      </c>
      <c r="P4090">
        <f t="shared" si="379"/>
        <v>72</v>
      </c>
      <c r="Q4090" t="str">
        <f t="shared" si="380"/>
        <v>theater</v>
      </c>
      <c r="R4090" t="str">
        <f t="shared" si="383"/>
        <v>plays</v>
      </c>
      <c r="S4090" s="10">
        <f t="shared" si="381"/>
        <v>41990.612546296295</v>
      </c>
      <c r="T4090" s="10">
        <f t="shared" si="382"/>
        <v>42020.434722222228</v>
      </c>
    </row>
    <row r="4091" spans="1:20" ht="58.3" x14ac:dyDescent="0.4">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9">
        <f t="shared" si="378"/>
        <v>4.8000000000000001E-2</v>
      </c>
      <c r="P4091">
        <f t="shared" si="379"/>
        <v>30</v>
      </c>
      <c r="Q4091" t="str">
        <f t="shared" si="380"/>
        <v>theater</v>
      </c>
      <c r="R4091" t="str">
        <f t="shared" si="383"/>
        <v>plays</v>
      </c>
      <c r="S4091" s="10">
        <f t="shared" si="381"/>
        <v>42122.732499999998</v>
      </c>
      <c r="T4091" s="10">
        <f t="shared" si="382"/>
        <v>42155.732638888891</v>
      </c>
    </row>
    <row r="4092" spans="1:20" ht="43.75" x14ac:dyDescent="0.4">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9">
        <f t="shared" si="378"/>
        <v>3.2000000000000001E-2</v>
      </c>
      <c r="P4092">
        <f t="shared" si="379"/>
        <v>10.666666666666666</v>
      </c>
      <c r="Q4092" t="str">
        <f t="shared" si="380"/>
        <v>theater</v>
      </c>
      <c r="R4092" t="str">
        <f t="shared" si="383"/>
        <v>plays</v>
      </c>
      <c r="S4092" s="10">
        <f t="shared" si="381"/>
        <v>42209.67288194444</v>
      </c>
      <c r="T4092" s="10">
        <f t="shared" si="382"/>
        <v>42223.625</v>
      </c>
    </row>
    <row r="4093" spans="1:20" ht="43.75" x14ac:dyDescent="0.4">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9">
        <f t="shared" si="378"/>
        <v>0.1275</v>
      </c>
      <c r="P4093">
        <f t="shared" si="379"/>
        <v>25.5</v>
      </c>
      <c r="Q4093" t="str">
        <f t="shared" si="380"/>
        <v>theater</v>
      </c>
      <c r="R4093" t="str">
        <f t="shared" si="383"/>
        <v>plays</v>
      </c>
      <c r="S4093" s="10">
        <f t="shared" si="381"/>
        <v>41990.506377314814</v>
      </c>
      <c r="T4093" s="10">
        <f t="shared" si="382"/>
        <v>42020.506377314814</v>
      </c>
    </row>
    <row r="4094" spans="1:20" ht="43.75" x14ac:dyDescent="0.4">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9">
        <f t="shared" si="378"/>
        <v>1.8181818181818181E-4</v>
      </c>
      <c r="P4094">
        <f t="shared" si="379"/>
        <v>20</v>
      </c>
      <c r="Q4094" t="str">
        <f t="shared" si="380"/>
        <v>theater</v>
      </c>
      <c r="R4094" t="str">
        <f t="shared" si="383"/>
        <v>plays</v>
      </c>
      <c r="S4094" s="10">
        <f t="shared" si="381"/>
        <v>42039.194988425923</v>
      </c>
      <c r="T4094" s="10">
        <f t="shared" si="382"/>
        <v>42099.153321759266</v>
      </c>
    </row>
    <row r="4095" spans="1:20" ht="43.75" x14ac:dyDescent="0.4">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9">
        <f t="shared" si="378"/>
        <v>2.4E-2</v>
      </c>
      <c r="P4095">
        <f t="shared" si="379"/>
        <v>15</v>
      </c>
      <c r="Q4095" t="str">
        <f t="shared" si="380"/>
        <v>theater</v>
      </c>
      <c r="R4095" t="str">
        <f t="shared" si="383"/>
        <v>plays</v>
      </c>
      <c r="S4095" s="10">
        <f t="shared" si="381"/>
        <v>42178.815891203703</v>
      </c>
      <c r="T4095" s="10">
        <f t="shared" si="382"/>
        <v>42238.815891203703</v>
      </c>
    </row>
    <row r="4096" spans="1:20" ht="43.75" x14ac:dyDescent="0.4">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9">
        <f t="shared" si="378"/>
        <v>0.36499999999999999</v>
      </c>
      <c r="P4096">
        <f t="shared" si="379"/>
        <v>91.25</v>
      </c>
      <c r="Q4096" t="str">
        <f t="shared" si="380"/>
        <v>theater</v>
      </c>
      <c r="R4096" t="str">
        <f t="shared" si="383"/>
        <v>plays</v>
      </c>
      <c r="S4096" s="10">
        <f t="shared" si="381"/>
        <v>41890.086805555555</v>
      </c>
      <c r="T4096" s="10">
        <f t="shared" si="382"/>
        <v>41934.207638888889</v>
      </c>
    </row>
    <row r="4097" spans="1:20" ht="43.75" x14ac:dyDescent="0.4">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9">
        <f t="shared" si="378"/>
        <v>2.6666666666666668E-2</v>
      </c>
      <c r="P4097">
        <f t="shared" si="379"/>
        <v>800</v>
      </c>
      <c r="Q4097" t="str">
        <f t="shared" si="380"/>
        <v>theater</v>
      </c>
      <c r="R4097" t="str">
        <f t="shared" si="383"/>
        <v>plays</v>
      </c>
      <c r="S4097" s="10">
        <f t="shared" si="381"/>
        <v>42693.031828703708</v>
      </c>
      <c r="T4097" s="10">
        <f t="shared" si="382"/>
        <v>42723.031828703708</v>
      </c>
    </row>
    <row r="4098" spans="1:20" ht="43.75" x14ac:dyDescent="0.4">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9">
        <f t="shared" ref="O4098:O4115" si="384">E4098/D4098</f>
        <v>0.11428571428571428</v>
      </c>
      <c r="P4098">
        <f t="shared" ref="P4098:P4115" si="385">IFERROR(E4098/L4098,0)</f>
        <v>80</v>
      </c>
      <c r="Q4098" t="str">
        <f t="shared" ref="Q4098:Q4115" si="386">LEFT(N4098, FIND("/",N4098) - 1)</f>
        <v>theater</v>
      </c>
      <c r="R4098" t="str">
        <f t="shared" si="383"/>
        <v>plays</v>
      </c>
      <c r="S4098" s="10">
        <f t="shared" ref="S4098:S4115" si="387">(((J4098/60)/60)/24) + DATE(1970,1,1)</f>
        <v>42750.530312499999</v>
      </c>
      <c r="T4098" s="10">
        <f t="shared" ref="T4098:T4115" si="388">(((I4098/60)/60)/24) + DATE(1970,1,1)</f>
        <v>42794.368749999994</v>
      </c>
    </row>
    <row r="4099" spans="1:20" ht="43.75" x14ac:dyDescent="0.4">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9">
        <f t="shared" si="384"/>
        <v>0</v>
      </c>
      <c r="P4099">
        <f t="shared" si="385"/>
        <v>0</v>
      </c>
      <c r="Q4099" t="str">
        <f t="shared" si="386"/>
        <v>theater</v>
      </c>
      <c r="R4099" t="str">
        <f t="shared" ref="R4099:R4115" si="389">RIGHT(N4099, LEN(N4099) - FIND("/",N4099))</f>
        <v>plays</v>
      </c>
      <c r="S4099" s="10">
        <f t="shared" si="387"/>
        <v>42344.824502314819</v>
      </c>
      <c r="T4099" s="10">
        <f t="shared" si="388"/>
        <v>42400.996527777781</v>
      </c>
    </row>
    <row r="4100" spans="1:20" ht="43.75" x14ac:dyDescent="0.4">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9">
        <f t="shared" si="384"/>
        <v>0</v>
      </c>
      <c r="P4100">
        <f t="shared" si="385"/>
        <v>0</v>
      </c>
      <c r="Q4100" t="str">
        <f t="shared" si="386"/>
        <v>theater</v>
      </c>
      <c r="R4100" t="str">
        <f t="shared" si="389"/>
        <v>plays</v>
      </c>
      <c r="S4100" s="10">
        <f t="shared" si="387"/>
        <v>42495.722187499996</v>
      </c>
      <c r="T4100" s="10">
        <f t="shared" si="388"/>
        <v>42525.722187499996</v>
      </c>
    </row>
    <row r="4101" spans="1:20" ht="58.3" x14ac:dyDescent="0.4">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9">
        <f t="shared" si="384"/>
        <v>1.1111111111111112E-2</v>
      </c>
      <c r="P4101">
        <f t="shared" si="385"/>
        <v>50</v>
      </c>
      <c r="Q4101" t="str">
        <f t="shared" si="386"/>
        <v>theater</v>
      </c>
      <c r="R4101" t="str">
        <f t="shared" si="389"/>
        <v>plays</v>
      </c>
      <c r="S4101" s="10">
        <f t="shared" si="387"/>
        <v>42570.850381944445</v>
      </c>
      <c r="T4101" s="10">
        <f t="shared" si="388"/>
        <v>42615.850381944445</v>
      </c>
    </row>
    <row r="4102" spans="1:20" ht="43.75" x14ac:dyDescent="0.4">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9">
        <f t="shared" si="384"/>
        <v>0</v>
      </c>
      <c r="P4102">
        <f t="shared" si="385"/>
        <v>0</v>
      </c>
      <c r="Q4102" t="str">
        <f t="shared" si="386"/>
        <v>theater</v>
      </c>
      <c r="R4102" t="str">
        <f t="shared" si="389"/>
        <v>plays</v>
      </c>
      <c r="S4102" s="10">
        <f t="shared" si="387"/>
        <v>41927.124884259261</v>
      </c>
      <c r="T4102" s="10">
        <f t="shared" si="388"/>
        <v>41937.124884259261</v>
      </c>
    </row>
    <row r="4103" spans="1:20" ht="43.75" x14ac:dyDescent="0.4">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9">
        <f t="shared" si="384"/>
        <v>0</v>
      </c>
      <c r="P4103">
        <f t="shared" si="385"/>
        <v>0</v>
      </c>
      <c r="Q4103" t="str">
        <f t="shared" si="386"/>
        <v>theater</v>
      </c>
      <c r="R4103" t="str">
        <f t="shared" si="389"/>
        <v>plays</v>
      </c>
      <c r="S4103" s="10">
        <f t="shared" si="387"/>
        <v>42730.903726851851</v>
      </c>
      <c r="T4103" s="10">
        <f t="shared" si="388"/>
        <v>42760.903726851851</v>
      </c>
    </row>
    <row r="4104" spans="1:20" ht="43.75" x14ac:dyDescent="0.4">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9">
        <f t="shared" si="384"/>
        <v>0.27400000000000002</v>
      </c>
      <c r="P4104">
        <f t="shared" si="385"/>
        <v>22.833333333333332</v>
      </c>
      <c r="Q4104" t="str">
        <f t="shared" si="386"/>
        <v>theater</v>
      </c>
      <c r="R4104" t="str">
        <f t="shared" si="389"/>
        <v>plays</v>
      </c>
      <c r="S4104" s="10">
        <f t="shared" si="387"/>
        <v>42475.848067129627</v>
      </c>
      <c r="T4104" s="10">
        <f t="shared" si="388"/>
        <v>42505.848067129627</v>
      </c>
    </row>
    <row r="4105" spans="1:20" ht="43.75" x14ac:dyDescent="0.4">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9">
        <f t="shared" si="384"/>
        <v>0.1</v>
      </c>
      <c r="P4105">
        <f t="shared" si="385"/>
        <v>16.666666666666668</v>
      </c>
      <c r="Q4105" t="str">
        <f t="shared" si="386"/>
        <v>theater</v>
      </c>
      <c r="R4105" t="str">
        <f t="shared" si="389"/>
        <v>plays</v>
      </c>
      <c r="S4105" s="10">
        <f t="shared" si="387"/>
        <v>42188.83293981482</v>
      </c>
      <c r="T4105" s="10">
        <f t="shared" si="388"/>
        <v>42242.772222222222</v>
      </c>
    </row>
    <row r="4106" spans="1:20" ht="43.75" x14ac:dyDescent="0.4">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9">
        <f t="shared" si="384"/>
        <v>0.21366666666666667</v>
      </c>
      <c r="P4106">
        <f t="shared" si="385"/>
        <v>45.785714285714285</v>
      </c>
      <c r="Q4106" t="str">
        <f t="shared" si="386"/>
        <v>theater</v>
      </c>
      <c r="R4106" t="str">
        <f t="shared" si="389"/>
        <v>plays</v>
      </c>
      <c r="S4106" s="10">
        <f t="shared" si="387"/>
        <v>42640.278171296297</v>
      </c>
      <c r="T4106" s="10">
        <f t="shared" si="388"/>
        <v>42670.278171296297</v>
      </c>
    </row>
    <row r="4107" spans="1:20" ht="58.3" x14ac:dyDescent="0.4">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9">
        <f t="shared" si="384"/>
        <v>6.9696969696969702E-2</v>
      </c>
      <c r="P4107">
        <f t="shared" si="385"/>
        <v>383.33333333333331</v>
      </c>
      <c r="Q4107" t="str">
        <f t="shared" si="386"/>
        <v>theater</v>
      </c>
      <c r="R4107" t="str">
        <f t="shared" si="389"/>
        <v>plays</v>
      </c>
      <c r="S4107" s="10">
        <f t="shared" si="387"/>
        <v>42697.010520833333</v>
      </c>
      <c r="T4107" s="10">
        <f t="shared" si="388"/>
        <v>42730.010520833333</v>
      </c>
    </row>
    <row r="4108" spans="1:20" ht="43.75" x14ac:dyDescent="0.4">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9">
        <f t="shared" si="384"/>
        <v>0.70599999999999996</v>
      </c>
      <c r="P4108">
        <f t="shared" si="385"/>
        <v>106.96969696969697</v>
      </c>
      <c r="Q4108" t="str">
        <f t="shared" si="386"/>
        <v>theater</v>
      </c>
      <c r="R4108" t="str">
        <f t="shared" si="389"/>
        <v>plays</v>
      </c>
      <c r="S4108" s="10">
        <f t="shared" si="387"/>
        <v>42053.049375000002</v>
      </c>
      <c r="T4108" s="10">
        <f t="shared" si="388"/>
        <v>42096.041666666672</v>
      </c>
    </row>
    <row r="4109" spans="1:20" ht="43.75" x14ac:dyDescent="0.4">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9">
        <f t="shared" si="384"/>
        <v>2.0500000000000001E-2</v>
      </c>
      <c r="P4109">
        <f t="shared" si="385"/>
        <v>10.25</v>
      </c>
      <c r="Q4109" t="str">
        <f t="shared" si="386"/>
        <v>theater</v>
      </c>
      <c r="R4109" t="str">
        <f t="shared" si="389"/>
        <v>plays</v>
      </c>
      <c r="S4109" s="10">
        <f t="shared" si="387"/>
        <v>41883.916678240741</v>
      </c>
      <c r="T4109" s="10">
        <f t="shared" si="388"/>
        <v>41906.916678240741</v>
      </c>
    </row>
    <row r="4110" spans="1:20" ht="43.75" x14ac:dyDescent="0.4">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9">
        <f t="shared" si="384"/>
        <v>1.9666666666666666E-2</v>
      </c>
      <c r="P4110">
        <f t="shared" si="385"/>
        <v>59</v>
      </c>
      <c r="Q4110" t="str">
        <f t="shared" si="386"/>
        <v>theater</v>
      </c>
      <c r="R4110" t="str">
        <f t="shared" si="389"/>
        <v>plays</v>
      </c>
      <c r="S4110" s="10">
        <f t="shared" si="387"/>
        <v>42767.031678240746</v>
      </c>
      <c r="T4110" s="10">
        <f t="shared" si="388"/>
        <v>42797.208333333328</v>
      </c>
    </row>
    <row r="4111" spans="1:20" ht="43.75" x14ac:dyDescent="0.4">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9">
        <f t="shared" si="384"/>
        <v>0</v>
      </c>
      <c r="P4111">
        <f t="shared" si="385"/>
        <v>0</v>
      </c>
      <c r="Q4111" t="str">
        <f t="shared" si="386"/>
        <v>theater</v>
      </c>
      <c r="R4111" t="str">
        <f t="shared" si="389"/>
        <v>plays</v>
      </c>
      <c r="S4111" s="10">
        <f t="shared" si="387"/>
        <v>42307.539398148147</v>
      </c>
      <c r="T4111" s="10">
        <f t="shared" si="388"/>
        <v>42337.581064814818</v>
      </c>
    </row>
    <row r="4112" spans="1:20" ht="43.75" x14ac:dyDescent="0.4">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9">
        <f t="shared" si="384"/>
        <v>0.28666666666666668</v>
      </c>
      <c r="P4112">
        <f t="shared" si="385"/>
        <v>14.333333333333334</v>
      </c>
      <c r="Q4112" t="str">
        <f t="shared" si="386"/>
        <v>theater</v>
      </c>
      <c r="R4112" t="str">
        <f t="shared" si="389"/>
        <v>plays</v>
      </c>
      <c r="S4112" s="10">
        <f t="shared" si="387"/>
        <v>42512.626747685179</v>
      </c>
      <c r="T4112" s="10">
        <f t="shared" si="388"/>
        <v>42572.626747685179</v>
      </c>
    </row>
    <row r="4113" spans="1:20" ht="43.75" x14ac:dyDescent="0.4">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9">
        <f t="shared" si="384"/>
        <v>3.1333333333333331E-2</v>
      </c>
      <c r="P4113">
        <f t="shared" si="385"/>
        <v>15.666666666666666</v>
      </c>
      <c r="Q4113" t="str">
        <f t="shared" si="386"/>
        <v>theater</v>
      </c>
      <c r="R4113" t="str">
        <f t="shared" si="389"/>
        <v>plays</v>
      </c>
      <c r="S4113" s="10">
        <f t="shared" si="387"/>
        <v>42029.135879629626</v>
      </c>
      <c r="T4113" s="10">
        <f t="shared" si="388"/>
        <v>42059.135879629626</v>
      </c>
    </row>
    <row r="4114" spans="1:20" ht="43.75" x14ac:dyDescent="0.4">
      <c r="A4114">
        <v>4112</v>
      </c>
      <c r="B4114" s="3" t="s">
        <v>4108</v>
      </c>
      <c r="C4114" s="3" t="s">
        <v>6961</v>
      </c>
      <c r="D4114">
        <v>2500</v>
      </c>
      <c r="E4114">
        <v>1</v>
      </c>
      <c r="F4114" s="5" t="s">
        <v>8221</v>
      </c>
      <c r="G4114" t="s">
        <v>8241</v>
      </c>
      <c r="H4114" t="s">
        <v>8249</v>
      </c>
      <c r="I4114">
        <v>1456617600</v>
      </c>
      <c r="J4114">
        <v>1454280186</v>
      </c>
      <c r="K4114" t="b">
        <v>0</v>
      </c>
      <c r="L4114">
        <v>1</v>
      </c>
      <c r="M4114" t="b">
        <v>0</v>
      </c>
      <c r="N4114" t="s">
        <v>8271</v>
      </c>
      <c r="O4114" s="9">
        <f t="shared" si="384"/>
        <v>4.0000000000000002E-4</v>
      </c>
      <c r="P4114">
        <f t="shared" si="385"/>
        <v>1</v>
      </c>
      <c r="Q4114" t="str">
        <f t="shared" si="386"/>
        <v>theater</v>
      </c>
      <c r="R4114" t="str">
        <f t="shared" si="389"/>
        <v>plays</v>
      </c>
      <c r="S4114" s="10">
        <f t="shared" si="387"/>
        <v>42400.946597222224</v>
      </c>
      <c r="T4114" s="10">
        <f t="shared" si="388"/>
        <v>42428</v>
      </c>
    </row>
    <row r="4115" spans="1:20" ht="43.75" x14ac:dyDescent="0.4">
      <c r="A4115">
        <v>4113</v>
      </c>
      <c r="B4115" s="3" t="s">
        <v>4109</v>
      </c>
      <c r="C4115" s="3" t="s">
        <v>8215</v>
      </c>
      <c r="D4115">
        <v>1500</v>
      </c>
      <c r="E4115">
        <v>3</v>
      </c>
      <c r="F4115" s="5" t="s">
        <v>8221</v>
      </c>
      <c r="G4115" t="s">
        <v>8224</v>
      </c>
      <c r="H4115" t="s">
        <v>8246</v>
      </c>
      <c r="I4115">
        <v>1452234840</v>
      </c>
      <c r="J4115">
        <v>1450619123</v>
      </c>
      <c r="K4115" t="b">
        <v>0</v>
      </c>
      <c r="L4115">
        <v>3</v>
      </c>
      <c r="M4115" t="b">
        <v>0</v>
      </c>
      <c r="N4115" t="s">
        <v>8271</v>
      </c>
      <c r="O4115" s="9">
        <f t="shared" si="384"/>
        <v>2E-3</v>
      </c>
      <c r="P4115">
        <f t="shared" si="385"/>
        <v>1</v>
      </c>
      <c r="Q4115" t="str">
        <f t="shared" si="386"/>
        <v>theater</v>
      </c>
      <c r="R4115" t="str">
        <f t="shared" si="389"/>
        <v>plays</v>
      </c>
      <c r="S4115" s="10">
        <f t="shared" si="387"/>
        <v>42358.573182870372</v>
      </c>
      <c r="T4115" s="10">
        <f t="shared" si="388"/>
        <v>42377.273611111115</v>
      </c>
    </row>
  </sheetData>
  <conditionalFormatting sqref="F2:F4113">
    <cfRule type="containsText" dxfId="15" priority="11" operator="containsText" text="canceled">
      <formula>NOT(ISERROR(SEARCH("canceled",F2)))</formula>
    </cfRule>
    <cfRule type="containsText" dxfId="14" priority="12" operator="containsText" text="successful">
      <formula>NOT(ISERROR(SEARCH("successful",F2)))</formula>
    </cfRule>
    <cfRule type="containsText" dxfId="13" priority="13" operator="containsText" text="failed">
      <formula>NOT(ISERROR(SEARCH("failed",F2)))</formula>
    </cfRule>
  </conditionalFormatting>
  <conditionalFormatting sqref="O2:O4115">
    <cfRule type="colorScale" priority="2">
      <colorScale>
        <cfvo type="num" val="0"/>
        <cfvo type="num" val="1"/>
        <cfvo type="num" val="2"/>
        <color rgb="FFFF0000"/>
        <color theme="9"/>
        <color theme="8"/>
      </colorScale>
    </cfRule>
  </conditionalFormatting>
  <conditionalFormatting sqref="F2:F4115">
    <cfRule type="cellIs" dxfId="12" priority="1" operator="equal">
      <formula>"live"</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EE38D-FDEE-4171-86F9-FC1FDE778D18}">
  <dimension ref="A1:F14"/>
  <sheetViews>
    <sheetView workbookViewId="0">
      <selection activeCell="E8" sqref="E8"/>
    </sheetView>
  </sheetViews>
  <sheetFormatPr defaultRowHeight="14.6" x14ac:dyDescent="0.4"/>
  <cols>
    <col min="1" max="1" width="13.2304687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8223</v>
      </c>
      <c r="B1" t="s">
        <v>8363</v>
      </c>
    </row>
    <row r="3" spans="1:6" x14ac:dyDescent="0.4">
      <c r="A3" s="6" t="s">
        <v>8364</v>
      </c>
      <c r="B3" s="6" t="s">
        <v>8362</v>
      </c>
    </row>
    <row r="4" spans="1:6" x14ac:dyDescent="0.4">
      <c r="A4" s="6" t="s">
        <v>8360</v>
      </c>
      <c r="B4" t="s">
        <v>8220</v>
      </c>
      <c r="C4" t="s">
        <v>8221</v>
      </c>
      <c r="D4" t="s">
        <v>8222</v>
      </c>
      <c r="E4" t="s">
        <v>8219</v>
      </c>
      <c r="F4" t="s">
        <v>8361</v>
      </c>
    </row>
    <row r="5" spans="1:6" x14ac:dyDescent="0.4">
      <c r="A5" s="7" t="s">
        <v>8310</v>
      </c>
      <c r="B5" s="8">
        <v>40</v>
      </c>
      <c r="C5" s="8">
        <v>180</v>
      </c>
      <c r="D5" s="8"/>
      <c r="E5" s="8">
        <v>300</v>
      </c>
      <c r="F5" s="8">
        <v>520</v>
      </c>
    </row>
    <row r="6" spans="1:6" x14ac:dyDescent="0.4">
      <c r="A6" s="7" t="s">
        <v>8352</v>
      </c>
      <c r="B6" s="8">
        <v>20</v>
      </c>
      <c r="C6" s="8">
        <v>140</v>
      </c>
      <c r="D6" s="8">
        <v>6</v>
      </c>
      <c r="E6" s="8">
        <v>34</v>
      </c>
      <c r="F6" s="8">
        <v>200</v>
      </c>
    </row>
    <row r="7" spans="1:6" x14ac:dyDescent="0.4">
      <c r="A7" s="7" t="s">
        <v>8351</v>
      </c>
      <c r="B7" s="8"/>
      <c r="C7" s="8">
        <v>140</v>
      </c>
      <c r="D7" s="8"/>
      <c r="E7" s="8">
        <v>80</v>
      </c>
      <c r="F7" s="8">
        <v>220</v>
      </c>
    </row>
    <row r="8" spans="1:6" x14ac:dyDescent="0.4">
      <c r="A8" s="7" t="s">
        <v>8350</v>
      </c>
      <c r="B8" s="8">
        <v>24</v>
      </c>
      <c r="C8" s="8"/>
      <c r="D8" s="8"/>
      <c r="E8" s="8"/>
      <c r="F8" s="8">
        <v>24</v>
      </c>
    </row>
    <row r="9" spans="1:6" x14ac:dyDescent="0.4">
      <c r="A9" s="7" t="s">
        <v>8349</v>
      </c>
      <c r="B9" s="8">
        <v>20</v>
      </c>
      <c r="C9" s="8">
        <v>120</v>
      </c>
      <c r="D9" s="8">
        <v>20</v>
      </c>
      <c r="E9" s="8">
        <v>540</v>
      </c>
      <c r="F9" s="8">
        <v>700</v>
      </c>
    </row>
    <row r="10" spans="1:6" x14ac:dyDescent="0.4">
      <c r="A10" s="7" t="s">
        <v>8353</v>
      </c>
      <c r="B10" s="8"/>
      <c r="C10" s="8">
        <v>117</v>
      </c>
      <c r="D10" s="8"/>
      <c r="E10" s="8">
        <v>103</v>
      </c>
      <c r="F10" s="8">
        <v>220</v>
      </c>
    </row>
    <row r="11" spans="1:6" x14ac:dyDescent="0.4">
      <c r="A11" s="7" t="s">
        <v>8348</v>
      </c>
      <c r="B11" s="8">
        <v>30</v>
      </c>
      <c r="C11" s="8">
        <v>127</v>
      </c>
      <c r="D11" s="8"/>
      <c r="E11" s="8">
        <v>80</v>
      </c>
      <c r="F11" s="8">
        <v>237</v>
      </c>
    </row>
    <row r="12" spans="1:6" x14ac:dyDescent="0.4">
      <c r="A12" s="7" t="s">
        <v>8347</v>
      </c>
      <c r="B12" s="8">
        <v>178</v>
      </c>
      <c r="C12" s="8">
        <v>213</v>
      </c>
      <c r="D12" s="8"/>
      <c r="E12" s="8">
        <v>209</v>
      </c>
      <c r="F12" s="8">
        <v>600</v>
      </c>
    </row>
    <row r="13" spans="1:6" x14ac:dyDescent="0.4">
      <c r="A13" s="7" t="s">
        <v>8346</v>
      </c>
      <c r="B13" s="8">
        <v>37</v>
      </c>
      <c r="C13" s="8">
        <v>493</v>
      </c>
      <c r="D13" s="8">
        <v>24</v>
      </c>
      <c r="E13" s="8">
        <v>839</v>
      </c>
      <c r="F13" s="8">
        <v>1393</v>
      </c>
    </row>
    <row r="14" spans="1:6" x14ac:dyDescent="0.4">
      <c r="A14" s="7" t="s">
        <v>8361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9A1BE-2A7F-4D85-B18C-3DC2988EA93A}">
  <dimension ref="A1:F47"/>
  <sheetViews>
    <sheetView workbookViewId="0">
      <selection activeCell="C16" sqref="C16"/>
    </sheetView>
  </sheetViews>
  <sheetFormatPr defaultRowHeight="14.6" x14ac:dyDescent="0.4"/>
  <cols>
    <col min="1" max="1" width="15.3828125" bestFit="1" customWidth="1"/>
    <col min="2" max="2" width="15.15234375" bestFit="1" customWidth="1"/>
    <col min="3" max="3" width="5.4609375" bestFit="1" customWidth="1"/>
    <col min="4" max="4" width="3.69140625" bestFit="1" customWidth="1"/>
    <col min="5" max="5" width="9.07421875" bestFit="1" customWidth="1"/>
    <col min="6" max="6" width="10.69140625" bestFit="1" customWidth="1"/>
  </cols>
  <sheetData>
    <row r="1" spans="1:6" x14ac:dyDescent="0.4">
      <c r="A1" s="6" t="s">
        <v>8308</v>
      </c>
      <c r="B1" t="s">
        <v>8363</v>
      </c>
    </row>
    <row r="2" spans="1:6" x14ac:dyDescent="0.4">
      <c r="A2" s="6" t="s">
        <v>8223</v>
      </c>
      <c r="B2" t="s">
        <v>8363</v>
      </c>
    </row>
    <row r="4" spans="1:6" x14ac:dyDescent="0.4">
      <c r="A4" s="6" t="s">
        <v>8364</v>
      </c>
      <c r="B4" s="6" t="s">
        <v>8362</v>
      </c>
    </row>
    <row r="5" spans="1:6" x14ac:dyDescent="0.4">
      <c r="A5" s="6" t="s">
        <v>8360</v>
      </c>
      <c r="B5" t="s">
        <v>8220</v>
      </c>
      <c r="C5" t="s">
        <v>8221</v>
      </c>
      <c r="D5" t="s">
        <v>8222</v>
      </c>
      <c r="E5" t="s">
        <v>8219</v>
      </c>
      <c r="F5" t="s">
        <v>8361</v>
      </c>
    </row>
    <row r="6" spans="1:6" x14ac:dyDescent="0.4">
      <c r="A6" s="7" t="s">
        <v>8358</v>
      </c>
      <c r="B6" s="8"/>
      <c r="C6" s="8">
        <v>100</v>
      </c>
      <c r="D6" s="8"/>
      <c r="E6" s="8"/>
      <c r="F6" s="8">
        <v>100</v>
      </c>
    </row>
    <row r="7" spans="1:6" x14ac:dyDescent="0.4">
      <c r="A7" s="7" t="s">
        <v>8330</v>
      </c>
      <c r="B7" s="8">
        <v>20</v>
      </c>
      <c r="C7" s="8"/>
      <c r="D7" s="8"/>
      <c r="E7" s="8"/>
      <c r="F7" s="8">
        <v>20</v>
      </c>
    </row>
    <row r="8" spans="1:6" x14ac:dyDescent="0.4">
      <c r="A8" s="7" t="s">
        <v>8322</v>
      </c>
      <c r="B8" s="8">
        <v>24</v>
      </c>
      <c r="C8" s="8"/>
      <c r="D8" s="8"/>
      <c r="E8" s="8"/>
      <c r="F8" s="8">
        <v>24</v>
      </c>
    </row>
    <row r="9" spans="1:6" x14ac:dyDescent="0.4">
      <c r="A9" s="7" t="s">
        <v>8344</v>
      </c>
      <c r="B9" s="8"/>
      <c r="C9" s="8">
        <v>40</v>
      </c>
      <c r="D9" s="8"/>
      <c r="E9" s="8"/>
      <c r="F9" s="8">
        <v>40</v>
      </c>
    </row>
    <row r="10" spans="1:6" x14ac:dyDescent="0.4">
      <c r="A10" s="7" t="s">
        <v>8340</v>
      </c>
      <c r="B10" s="8"/>
      <c r="C10" s="8"/>
      <c r="D10" s="8"/>
      <c r="E10" s="8">
        <v>40</v>
      </c>
      <c r="F10" s="8">
        <v>40</v>
      </c>
    </row>
    <row r="11" spans="1:6" x14ac:dyDescent="0.4">
      <c r="A11" s="7" t="s">
        <v>8357</v>
      </c>
      <c r="B11" s="8"/>
      <c r="C11" s="8"/>
      <c r="D11" s="8"/>
      <c r="E11" s="8">
        <v>180</v>
      </c>
      <c r="F11" s="8">
        <v>180</v>
      </c>
    </row>
    <row r="12" spans="1:6" x14ac:dyDescent="0.4">
      <c r="A12" s="7" t="s">
        <v>8356</v>
      </c>
      <c r="B12" s="8"/>
      <c r="C12" s="8">
        <v>80</v>
      </c>
      <c r="D12" s="8"/>
      <c r="E12" s="8"/>
      <c r="F12" s="8">
        <v>80</v>
      </c>
    </row>
    <row r="13" spans="1:6" x14ac:dyDescent="0.4">
      <c r="A13" s="7" t="s">
        <v>8321</v>
      </c>
      <c r="B13" s="8"/>
      <c r="C13" s="8"/>
      <c r="D13" s="8"/>
      <c r="E13" s="8">
        <v>40</v>
      </c>
      <c r="F13" s="8">
        <v>40</v>
      </c>
    </row>
    <row r="14" spans="1:6" x14ac:dyDescent="0.4">
      <c r="A14" s="7" t="s">
        <v>8333</v>
      </c>
      <c r="B14" s="8"/>
      <c r="C14" s="8">
        <v>40</v>
      </c>
      <c r="D14" s="8">
        <v>20</v>
      </c>
      <c r="E14" s="8"/>
      <c r="F14" s="8">
        <v>60</v>
      </c>
    </row>
    <row r="15" spans="1:6" x14ac:dyDescent="0.4">
      <c r="A15" s="7" t="s">
        <v>8316</v>
      </c>
      <c r="B15" s="8"/>
      <c r="C15" s="8">
        <v>40</v>
      </c>
      <c r="D15" s="8"/>
      <c r="E15" s="8"/>
      <c r="F15" s="8">
        <v>40</v>
      </c>
    </row>
    <row r="16" spans="1:6" x14ac:dyDescent="0.4">
      <c r="A16" s="7" t="s">
        <v>8325</v>
      </c>
      <c r="B16" s="8">
        <v>20</v>
      </c>
      <c r="C16" s="8">
        <v>120</v>
      </c>
      <c r="D16" s="8"/>
      <c r="E16" s="8"/>
      <c r="F16" s="8">
        <v>140</v>
      </c>
    </row>
    <row r="17" spans="1:6" x14ac:dyDescent="0.4">
      <c r="A17" s="7" t="s">
        <v>8334</v>
      </c>
      <c r="B17" s="8"/>
      <c r="C17" s="8">
        <v>20</v>
      </c>
      <c r="D17" s="8"/>
      <c r="E17" s="8"/>
      <c r="F17" s="8">
        <v>20</v>
      </c>
    </row>
    <row r="18" spans="1:6" x14ac:dyDescent="0.4">
      <c r="A18" s="7" t="s">
        <v>8335</v>
      </c>
      <c r="B18" s="8"/>
      <c r="C18" s="8"/>
      <c r="D18" s="8"/>
      <c r="E18" s="8">
        <v>140</v>
      </c>
      <c r="F18" s="8">
        <v>140</v>
      </c>
    </row>
    <row r="19" spans="1:6" x14ac:dyDescent="0.4">
      <c r="A19" s="7" t="s">
        <v>8320</v>
      </c>
      <c r="B19" s="8"/>
      <c r="C19" s="8">
        <v>20</v>
      </c>
      <c r="D19" s="8"/>
      <c r="E19" s="8">
        <v>140</v>
      </c>
      <c r="F19" s="8">
        <v>160</v>
      </c>
    </row>
    <row r="20" spans="1:6" x14ac:dyDescent="0.4">
      <c r="A20" s="7" t="s">
        <v>8319</v>
      </c>
      <c r="B20" s="8"/>
      <c r="C20" s="8">
        <v>60</v>
      </c>
      <c r="D20" s="8"/>
      <c r="E20" s="8"/>
      <c r="F20" s="8">
        <v>60</v>
      </c>
    </row>
    <row r="21" spans="1:6" x14ac:dyDescent="0.4">
      <c r="A21" s="7" t="s">
        <v>8342</v>
      </c>
      <c r="B21" s="8"/>
      <c r="C21" s="8">
        <v>11</v>
      </c>
      <c r="D21" s="8"/>
      <c r="E21" s="8">
        <v>9</v>
      </c>
      <c r="F21" s="8">
        <v>20</v>
      </c>
    </row>
    <row r="22" spans="1:6" x14ac:dyDescent="0.4">
      <c r="A22" s="7" t="s">
        <v>8318</v>
      </c>
      <c r="B22" s="8"/>
      <c r="C22" s="8"/>
      <c r="D22" s="8"/>
      <c r="E22" s="8">
        <v>20</v>
      </c>
      <c r="F22" s="8">
        <v>20</v>
      </c>
    </row>
    <row r="23" spans="1:6" x14ac:dyDescent="0.4">
      <c r="A23" s="7" t="s">
        <v>8324</v>
      </c>
      <c r="B23" s="8"/>
      <c r="C23" s="8">
        <v>40</v>
      </c>
      <c r="D23" s="8"/>
      <c r="E23" s="8"/>
      <c r="F23" s="8">
        <v>40</v>
      </c>
    </row>
    <row r="24" spans="1:6" x14ac:dyDescent="0.4">
      <c r="A24" s="7" t="s">
        <v>8345</v>
      </c>
      <c r="B24" s="8">
        <v>20</v>
      </c>
      <c r="C24" s="8">
        <v>60</v>
      </c>
      <c r="D24" s="8"/>
      <c r="E24" s="8">
        <v>60</v>
      </c>
      <c r="F24" s="8">
        <v>140</v>
      </c>
    </row>
    <row r="25" spans="1:6" x14ac:dyDescent="0.4">
      <c r="A25" s="7" t="s">
        <v>8329</v>
      </c>
      <c r="B25" s="8"/>
      <c r="C25" s="8">
        <v>20</v>
      </c>
      <c r="D25" s="8"/>
      <c r="E25" s="8"/>
      <c r="F25" s="8">
        <v>20</v>
      </c>
    </row>
    <row r="26" spans="1:6" x14ac:dyDescent="0.4">
      <c r="A26" s="7" t="s">
        <v>8315</v>
      </c>
      <c r="B26" s="8"/>
      <c r="C26" s="8"/>
      <c r="D26" s="8"/>
      <c r="E26" s="8">
        <v>60</v>
      </c>
      <c r="F26" s="8">
        <v>60</v>
      </c>
    </row>
    <row r="27" spans="1:6" x14ac:dyDescent="0.4">
      <c r="A27" s="7" t="s">
        <v>8336</v>
      </c>
      <c r="B27" s="8"/>
      <c r="C27" s="8">
        <v>20</v>
      </c>
      <c r="D27" s="8"/>
      <c r="E27" s="8"/>
      <c r="F27" s="8">
        <v>20</v>
      </c>
    </row>
    <row r="28" spans="1:6" x14ac:dyDescent="0.4">
      <c r="A28" s="7" t="s">
        <v>8326</v>
      </c>
      <c r="B28" s="8"/>
      <c r="C28" s="8">
        <v>57</v>
      </c>
      <c r="D28" s="8"/>
      <c r="E28" s="8">
        <v>103</v>
      </c>
      <c r="F28" s="8">
        <v>160</v>
      </c>
    </row>
    <row r="29" spans="1:6" x14ac:dyDescent="0.4">
      <c r="A29" s="7" t="s">
        <v>8331</v>
      </c>
      <c r="B29" s="8"/>
      <c r="C29" s="8">
        <v>20</v>
      </c>
      <c r="D29" s="8"/>
      <c r="E29" s="8"/>
      <c r="F29" s="8">
        <v>20</v>
      </c>
    </row>
    <row r="30" spans="1:6" x14ac:dyDescent="0.4">
      <c r="A30" s="7" t="s">
        <v>8312</v>
      </c>
      <c r="B30" s="8"/>
      <c r="C30" s="8">
        <v>353</v>
      </c>
      <c r="D30" s="8">
        <v>19</v>
      </c>
      <c r="E30" s="8">
        <v>694</v>
      </c>
      <c r="F30" s="8">
        <v>1066</v>
      </c>
    </row>
    <row r="31" spans="1:6" x14ac:dyDescent="0.4">
      <c r="A31" s="7" t="s">
        <v>8332</v>
      </c>
      <c r="B31" s="8"/>
      <c r="C31" s="8"/>
      <c r="D31" s="8"/>
      <c r="E31" s="8">
        <v>40</v>
      </c>
      <c r="F31" s="8">
        <v>40</v>
      </c>
    </row>
    <row r="32" spans="1:6" x14ac:dyDescent="0.4">
      <c r="A32" s="7" t="s">
        <v>8359</v>
      </c>
      <c r="B32" s="8"/>
      <c r="C32" s="8"/>
      <c r="D32" s="8"/>
      <c r="E32" s="8">
        <v>20</v>
      </c>
      <c r="F32" s="8">
        <v>20</v>
      </c>
    </row>
    <row r="33" spans="1:6" x14ac:dyDescent="0.4">
      <c r="A33" s="7" t="s">
        <v>8339</v>
      </c>
      <c r="B33" s="8"/>
      <c r="C33" s="8">
        <v>20</v>
      </c>
      <c r="D33" s="8"/>
      <c r="E33" s="8"/>
      <c r="F33" s="8">
        <v>20</v>
      </c>
    </row>
    <row r="34" spans="1:6" x14ac:dyDescent="0.4">
      <c r="A34" s="7" t="s">
        <v>8317</v>
      </c>
      <c r="B34" s="8"/>
      <c r="C34" s="8"/>
      <c r="D34" s="8"/>
      <c r="E34" s="8">
        <v>260</v>
      </c>
      <c r="F34" s="8">
        <v>260</v>
      </c>
    </row>
    <row r="35" spans="1:6" x14ac:dyDescent="0.4">
      <c r="A35" s="7" t="s">
        <v>8355</v>
      </c>
      <c r="B35" s="8">
        <v>40</v>
      </c>
      <c r="C35" s="8"/>
      <c r="D35" s="8"/>
      <c r="E35" s="8"/>
      <c r="F35" s="8">
        <v>40</v>
      </c>
    </row>
    <row r="36" spans="1:6" x14ac:dyDescent="0.4">
      <c r="A36" s="7" t="s">
        <v>8354</v>
      </c>
      <c r="B36" s="8"/>
      <c r="C36" s="8"/>
      <c r="D36" s="8"/>
      <c r="E36" s="8">
        <v>60</v>
      </c>
      <c r="F36" s="8">
        <v>60</v>
      </c>
    </row>
    <row r="37" spans="1:6" x14ac:dyDescent="0.4">
      <c r="A37" s="7" t="s">
        <v>8338</v>
      </c>
      <c r="B37" s="8"/>
      <c r="C37" s="8"/>
      <c r="D37" s="8">
        <v>6</v>
      </c>
      <c r="E37" s="8">
        <v>34</v>
      </c>
      <c r="F37" s="8">
        <v>40</v>
      </c>
    </row>
    <row r="38" spans="1:6" x14ac:dyDescent="0.4">
      <c r="A38" s="7" t="s">
        <v>8341</v>
      </c>
      <c r="B38" s="8">
        <v>18</v>
      </c>
      <c r="C38" s="8">
        <v>2</v>
      </c>
      <c r="D38" s="8"/>
      <c r="E38" s="8">
        <v>40</v>
      </c>
      <c r="F38" s="8">
        <v>60</v>
      </c>
    </row>
    <row r="39" spans="1:6" x14ac:dyDescent="0.4">
      <c r="A39" s="7" t="s">
        <v>8343</v>
      </c>
      <c r="B39" s="8">
        <v>17</v>
      </c>
      <c r="C39" s="8">
        <v>80</v>
      </c>
      <c r="D39" s="8">
        <v>5</v>
      </c>
      <c r="E39" s="8">
        <v>85</v>
      </c>
      <c r="F39" s="8">
        <v>187</v>
      </c>
    </row>
    <row r="40" spans="1:6" x14ac:dyDescent="0.4">
      <c r="A40" s="7" t="s">
        <v>8337</v>
      </c>
      <c r="B40" s="8"/>
      <c r="C40" s="8"/>
      <c r="D40" s="8"/>
      <c r="E40" s="8">
        <v>80</v>
      </c>
      <c r="F40" s="8">
        <v>80</v>
      </c>
    </row>
    <row r="41" spans="1:6" x14ac:dyDescent="0.4">
      <c r="A41" s="7" t="s">
        <v>8311</v>
      </c>
      <c r="B41" s="8"/>
      <c r="C41" s="8"/>
      <c r="D41" s="8"/>
      <c r="E41" s="8">
        <v>60</v>
      </c>
      <c r="F41" s="8">
        <v>60</v>
      </c>
    </row>
    <row r="42" spans="1:6" x14ac:dyDescent="0.4">
      <c r="A42" s="7" t="s">
        <v>8328</v>
      </c>
      <c r="B42" s="8">
        <v>10</v>
      </c>
      <c r="C42" s="8">
        <v>47</v>
      </c>
      <c r="D42" s="8"/>
      <c r="E42" s="8"/>
      <c r="F42" s="8">
        <v>57</v>
      </c>
    </row>
    <row r="43" spans="1:6" x14ac:dyDescent="0.4">
      <c r="A43" s="7" t="s">
        <v>8323</v>
      </c>
      <c r="B43" s="8"/>
      <c r="C43" s="8">
        <v>100</v>
      </c>
      <c r="D43" s="8"/>
      <c r="E43" s="8"/>
      <c r="F43" s="8">
        <v>100</v>
      </c>
    </row>
    <row r="44" spans="1:6" x14ac:dyDescent="0.4">
      <c r="A44" s="7" t="s">
        <v>8314</v>
      </c>
      <c r="B44" s="8">
        <v>60</v>
      </c>
      <c r="C44" s="8">
        <v>120</v>
      </c>
      <c r="D44" s="8"/>
      <c r="E44" s="8">
        <v>20</v>
      </c>
      <c r="F44" s="8">
        <v>200</v>
      </c>
    </row>
    <row r="45" spans="1:6" x14ac:dyDescent="0.4">
      <c r="A45" s="7" t="s">
        <v>8313</v>
      </c>
      <c r="B45" s="8">
        <v>100</v>
      </c>
      <c r="C45" s="8">
        <v>60</v>
      </c>
      <c r="D45" s="8"/>
      <c r="E45" s="8"/>
      <c r="F45" s="8">
        <v>160</v>
      </c>
    </row>
    <row r="46" spans="1:6" x14ac:dyDescent="0.4">
      <c r="A46" s="7" t="s">
        <v>8327</v>
      </c>
      <c r="B46" s="8">
        <v>20</v>
      </c>
      <c r="C46" s="8"/>
      <c r="D46" s="8"/>
      <c r="E46" s="8"/>
      <c r="F46" s="8">
        <v>20</v>
      </c>
    </row>
    <row r="47" spans="1:6" x14ac:dyDescent="0.4">
      <c r="A47" s="7" t="s">
        <v>8361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07CE7-AB1C-4509-AAF9-4740DEC9F300}">
  <dimension ref="A1:E18"/>
  <sheetViews>
    <sheetView workbookViewId="0">
      <selection activeCell="E48" sqref="E48"/>
    </sheetView>
  </sheetViews>
  <sheetFormatPr defaultRowHeight="14.6" x14ac:dyDescent="0.4"/>
  <cols>
    <col min="1" max="1" width="12.61328125" bestFit="1" customWidth="1"/>
    <col min="2" max="2" width="15.15234375" bestFit="1" customWidth="1"/>
    <col min="3" max="3" width="5.4609375" bestFit="1" customWidth="1"/>
    <col min="4" max="4" width="9.07421875" bestFit="1" customWidth="1"/>
    <col min="5" max="6" width="10.69140625" bestFit="1" customWidth="1"/>
    <col min="7" max="7" width="12.61328125" bestFit="1" customWidth="1"/>
    <col min="8" max="8" width="13.23046875" bestFit="1" customWidth="1"/>
    <col min="9" max="9" width="12.61328125" bestFit="1" customWidth="1"/>
    <col min="10" max="10" width="18" bestFit="1" customWidth="1"/>
    <col min="11" max="11" width="17.4609375" bestFit="1" customWidth="1"/>
    <col min="12" max="12" width="6.765625" bestFit="1" customWidth="1"/>
    <col min="13" max="13" width="3.84375" bestFit="1" customWidth="1"/>
    <col min="14" max="14" width="4.3046875" bestFit="1" customWidth="1"/>
    <col min="15" max="15" width="9.3046875" bestFit="1" customWidth="1"/>
    <col min="16" max="16" width="6.53515625" bestFit="1" customWidth="1"/>
    <col min="17" max="17" width="4.53515625" bestFit="1" customWidth="1"/>
    <col min="18" max="18" width="3.69140625" bestFit="1" customWidth="1"/>
    <col min="19" max="19" width="9.3046875" bestFit="1" customWidth="1"/>
    <col min="20" max="20" width="6.53515625" bestFit="1" customWidth="1"/>
    <col min="21" max="21" width="4.07421875" bestFit="1" customWidth="1"/>
    <col min="22" max="22" width="3.84375" bestFit="1" customWidth="1"/>
    <col min="23" max="23" width="9.3046875" bestFit="1" customWidth="1"/>
    <col min="24" max="24" width="6.53515625" bestFit="1" customWidth="1"/>
    <col min="25" max="25" width="4.15234375" bestFit="1" customWidth="1"/>
    <col min="26" max="26" width="3.921875" bestFit="1" customWidth="1"/>
    <col min="27" max="27" width="9.3046875" bestFit="1" customWidth="1"/>
    <col min="28" max="28" width="9.53515625" bestFit="1" customWidth="1"/>
    <col min="29" max="29" width="6.765625" bestFit="1" customWidth="1"/>
    <col min="30" max="30" width="3.84375" bestFit="1" customWidth="1"/>
    <col min="31" max="31" width="4.3046875" bestFit="1" customWidth="1"/>
    <col min="32" max="32" width="9.3046875" bestFit="1" customWidth="1"/>
    <col min="33" max="33" width="6.53515625" bestFit="1" customWidth="1"/>
    <col min="34" max="34" width="4.53515625" bestFit="1" customWidth="1"/>
    <col min="35" max="35" width="3.69140625" bestFit="1" customWidth="1"/>
    <col min="36" max="36" width="9.3046875" bestFit="1" customWidth="1"/>
    <col min="37" max="37" width="6.53515625" bestFit="1" customWidth="1"/>
    <col min="38" max="38" width="4.07421875" bestFit="1" customWidth="1"/>
    <col min="39" max="39" width="3.84375" bestFit="1" customWidth="1"/>
    <col min="40" max="40" width="9.3046875" bestFit="1" customWidth="1"/>
    <col min="41" max="41" width="6.53515625" bestFit="1" customWidth="1"/>
    <col min="42" max="42" width="4.15234375" bestFit="1" customWidth="1"/>
    <col min="43" max="43" width="3.921875" bestFit="1" customWidth="1"/>
    <col min="44" max="44" width="9.3046875" bestFit="1" customWidth="1"/>
    <col min="45" max="45" width="9.53515625" bestFit="1" customWidth="1"/>
    <col min="46" max="46" width="6.765625" bestFit="1" customWidth="1"/>
    <col min="47" max="47" width="3.84375" bestFit="1" customWidth="1"/>
    <col min="48" max="48" width="4.3046875" bestFit="1" customWidth="1"/>
    <col min="49" max="49" width="9.3046875" bestFit="1" customWidth="1"/>
    <col min="50" max="50" width="6.53515625" bestFit="1" customWidth="1"/>
    <col min="51" max="51" width="4.53515625" bestFit="1" customWidth="1"/>
    <col min="52" max="52" width="3.69140625" bestFit="1" customWidth="1"/>
    <col min="53" max="53" width="9.3046875" bestFit="1" customWidth="1"/>
    <col min="54" max="54" width="6.53515625" bestFit="1" customWidth="1"/>
    <col min="55" max="55" width="4.07421875" bestFit="1" customWidth="1"/>
    <col min="56" max="56" width="3.84375" bestFit="1" customWidth="1"/>
    <col min="57" max="57" width="9.3046875" bestFit="1" customWidth="1"/>
    <col min="58" max="58" width="6.53515625" bestFit="1" customWidth="1"/>
    <col min="59" max="59" width="4.15234375" bestFit="1" customWidth="1"/>
    <col min="60" max="60" width="3.921875" bestFit="1" customWidth="1"/>
    <col min="61" max="61" width="9.3046875" bestFit="1" customWidth="1"/>
    <col min="62" max="62" width="9.53515625" bestFit="1" customWidth="1"/>
    <col min="63" max="63" width="6.765625" bestFit="1" customWidth="1"/>
    <col min="64" max="64" width="3.84375" bestFit="1" customWidth="1"/>
    <col min="65" max="65" width="4.3046875" bestFit="1" customWidth="1"/>
    <col min="66" max="66" width="9.3046875" bestFit="1" customWidth="1"/>
    <col min="67" max="67" width="6.53515625" bestFit="1" customWidth="1"/>
    <col min="68" max="68" width="4.53515625" bestFit="1" customWidth="1"/>
    <col min="69" max="69" width="3.69140625" bestFit="1" customWidth="1"/>
    <col min="70" max="70" width="9.3046875" bestFit="1" customWidth="1"/>
    <col min="71" max="71" width="6.53515625" bestFit="1" customWidth="1"/>
    <col min="72" max="72" width="4.07421875" bestFit="1" customWidth="1"/>
    <col min="73" max="73" width="3.84375" bestFit="1" customWidth="1"/>
    <col min="74" max="74" width="9.3046875" bestFit="1" customWidth="1"/>
    <col min="75" max="75" width="6.53515625" bestFit="1" customWidth="1"/>
    <col min="76" max="76" width="4.15234375" bestFit="1" customWidth="1"/>
    <col min="77" max="77" width="3.921875" bestFit="1" customWidth="1"/>
    <col min="78" max="78" width="9.3046875" bestFit="1" customWidth="1"/>
    <col min="79" max="79" width="9.53515625" bestFit="1" customWidth="1"/>
    <col min="80" max="80" width="6.765625" bestFit="1" customWidth="1"/>
    <col min="81" max="81" width="3.84375" bestFit="1" customWidth="1"/>
    <col min="82" max="82" width="4.3046875" bestFit="1" customWidth="1"/>
    <col min="83" max="83" width="9.3046875" bestFit="1" customWidth="1"/>
    <col min="84" max="84" width="6.53515625" bestFit="1" customWidth="1"/>
    <col min="85" max="85" width="4.53515625" bestFit="1" customWidth="1"/>
    <col min="86" max="86" width="3.69140625" bestFit="1" customWidth="1"/>
    <col min="87" max="87" width="9.3046875" bestFit="1" customWidth="1"/>
    <col min="88" max="88" width="6.53515625" bestFit="1" customWidth="1"/>
    <col min="89" max="89" width="4.07421875" bestFit="1" customWidth="1"/>
    <col min="90" max="90" width="3.84375" bestFit="1" customWidth="1"/>
    <col min="91" max="91" width="9.3046875" bestFit="1" customWidth="1"/>
    <col min="92" max="92" width="6.53515625" bestFit="1" customWidth="1"/>
    <col min="93" max="93" width="4.15234375" bestFit="1" customWidth="1"/>
    <col min="94" max="94" width="3.921875" bestFit="1" customWidth="1"/>
    <col min="95" max="95" width="9.3046875" bestFit="1" customWidth="1"/>
    <col min="96" max="96" width="9.53515625" bestFit="1" customWidth="1"/>
    <col min="97" max="97" width="6.765625" bestFit="1" customWidth="1"/>
    <col min="98" max="98" width="3.84375" bestFit="1" customWidth="1"/>
    <col min="99" max="99" width="4.3046875" bestFit="1" customWidth="1"/>
    <col min="100" max="100" width="9.3046875" bestFit="1" customWidth="1"/>
    <col min="101" max="101" width="6.53515625" bestFit="1" customWidth="1"/>
    <col min="102" max="102" width="4.53515625" bestFit="1" customWidth="1"/>
    <col min="103" max="103" width="3.69140625" bestFit="1" customWidth="1"/>
    <col min="104" max="104" width="9.3046875" bestFit="1" customWidth="1"/>
    <col min="105" max="105" width="6.53515625" bestFit="1" customWidth="1"/>
    <col min="106" max="106" width="4.07421875" bestFit="1" customWidth="1"/>
    <col min="107" max="107" width="3.84375" bestFit="1" customWidth="1"/>
    <col min="108" max="108" width="9.3046875" bestFit="1" customWidth="1"/>
    <col min="109" max="109" width="6.53515625" bestFit="1" customWidth="1"/>
    <col min="110" max="110" width="4.15234375" bestFit="1" customWidth="1"/>
    <col min="111" max="111" width="3.921875" bestFit="1" customWidth="1"/>
    <col min="112" max="112" width="9.3046875" bestFit="1" customWidth="1"/>
    <col min="113" max="113" width="9.53515625" bestFit="1" customWidth="1"/>
    <col min="114" max="114" width="6.765625" bestFit="1" customWidth="1"/>
    <col min="115" max="115" width="3.84375" bestFit="1" customWidth="1"/>
    <col min="116" max="116" width="4.3046875" bestFit="1" customWidth="1"/>
    <col min="117" max="117" width="9.3046875" bestFit="1" customWidth="1"/>
    <col min="118" max="118" width="6.53515625" bestFit="1" customWidth="1"/>
    <col min="119" max="119" width="4.53515625" bestFit="1" customWidth="1"/>
    <col min="120" max="120" width="3.69140625" bestFit="1" customWidth="1"/>
    <col min="121" max="121" width="9.3046875" bestFit="1" customWidth="1"/>
    <col min="122" max="122" width="6.53515625" bestFit="1" customWidth="1"/>
    <col min="123" max="123" width="4.07421875" bestFit="1" customWidth="1"/>
    <col min="124" max="124" width="3.84375" bestFit="1" customWidth="1"/>
    <col min="125" max="125" width="9.3046875" bestFit="1" customWidth="1"/>
    <col min="126" max="126" width="6.53515625" bestFit="1" customWidth="1"/>
    <col min="127" max="127" width="4.15234375" bestFit="1" customWidth="1"/>
    <col min="128" max="128" width="3.921875" bestFit="1" customWidth="1"/>
    <col min="129" max="129" width="9.3046875" bestFit="1" customWidth="1"/>
    <col min="130" max="130" width="9.53515625" bestFit="1" customWidth="1"/>
    <col min="131" max="131" width="6.765625" bestFit="1" customWidth="1"/>
    <col min="132" max="132" width="3.84375" bestFit="1" customWidth="1"/>
    <col min="133" max="133" width="4.3046875" bestFit="1" customWidth="1"/>
    <col min="134" max="134" width="9.3046875" bestFit="1" customWidth="1"/>
    <col min="135" max="135" width="9.53515625" bestFit="1" customWidth="1"/>
    <col min="136" max="136" width="10.69140625" bestFit="1" customWidth="1"/>
    <col min="137" max="140" width="9.53515625" bestFit="1" customWidth="1"/>
    <col min="141" max="146" width="8.53515625" bestFit="1" customWidth="1"/>
    <col min="147" max="156" width="9.53515625" bestFit="1" customWidth="1"/>
    <col min="157" max="162" width="8.53515625" bestFit="1" customWidth="1"/>
    <col min="163" max="173" width="9.53515625" bestFit="1" customWidth="1"/>
    <col min="174" max="181" width="8.53515625" bestFit="1" customWidth="1"/>
    <col min="182" max="192" width="9.53515625" bestFit="1" customWidth="1"/>
    <col min="193" max="197" width="8.53515625" bestFit="1" customWidth="1"/>
    <col min="198" max="208" width="9.53515625" bestFit="1" customWidth="1"/>
    <col min="209" max="217" width="10.53515625" bestFit="1" customWidth="1"/>
    <col min="218" max="222" width="9.53515625" bestFit="1" customWidth="1"/>
    <col min="223" max="235" width="10.53515625" bestFit="1" customWidth="1"/>
    <col min="236" max="242" width="9.53515625" bestFit="1" customWidth="1"/>
    <col min="243" max="251" width="10.53515625" bestFit="1" customWidth="1"/>
    <col min="252" max="253" width="8.53515625" bestFit="1" customWidth="1"/>
    <col min="254" max="278" width="9.53515625" bestFit="1" customWidth="1"/>
    <col min="279" max="287" width="8.53515625" bestFit="1" customWidth="1"/>
    <col min="288" max="299" width="9.53515625" bestFit="1" customWidth="1"/>
    <col min="300" max="310" width="8.53515625" bestFit="1" customWidth="1"/>
    <col min="311" max="336" width="9.53515625" bestFit="1" customWidth="1"/>
    <col min="337" max="344" width="8.53515625" bestFit="1" customWidth="1"/>
    <col min="345" max="364" width="9.53515625" bestFit="1" customWidth="1"/>
    <col min="365" max="374" width="8.53515625" bestFit="1" customWidth="1"/>
    <col min="375" max="388" width="9.53515625" bestFit="1" customWidth="1"/>
    <col min="389" max="394" width="8.53515625" bestFit="1" customWidth="1"/>
    <col min="395" max="412" width="9.53515625" bestFit="1" customWidth="1"/>
    <col min="413" max="416" width="8.53515625" bestFit="1" customWidth="1"/>
    <col min="417" max="434" width="9.53515625" bestFit="1" customWidth="1"/>
    <col min="435" max="440" width="8.53515625" bestFit="1" customWidth="1"/>
    <col min="441" max="458" width="9.53515625" bestFit="1" customWidth="1"/>
    <col min="459" max="465" width="8.53515625" bestFit="1" customWidth="1"/>
    <col min="466" max="481" width="9.53515625" bestFit="1" customWidth="1"/>
    <col min="482" max="498" width="10.53515625" bestFit="1" customWidth="1"/>
    <col min="499" max="502" width="9.53515625" bestFit="1" customWidth="1"/>
    <col min="503" max="517" width="10.53515625" bestFit="1" customWidth="1"/>
    <col min="518" max="524" width="9.53515625" bestFit="1" customWidth="1"/>
    <col min="525" max="533" width="10.53515625" bestFit="1" customWidth="1"/>
    <col min="534" max="539" width="8.53515625" bestFit="1" customWidth="1"/>
    <col min="540" max="555" width="9.53515625" bestFit="1" customWidth="1"/>
    <col min="556" max="566" width="8.53515625" bestFit="1" customWidth="1"/>
    <col min="567" max="582" width="9.53515625" bestFit="1" customWidth="1"/>
    <col min="583" max="587" width="8.53515625" bestFit="1" customWidth="1"/>
    <col min="588" max="599" width="9.53515625" bestFit="1" customWidth="1"/>
    <col min="600" max="611" width="8.53515625" bestFit="1" customWidth="1"/>
    <col min="612" max="630" width="9.53515625" bestFit="1" customWidth="1"/>
    <col min="631" max="637" width="8.53515625" bestFit="1" customWidth="1"/>
    <col min="638" max="651" width="9.53515625" bestFit="1" customWidth="1"/>
    <col min="652" max="655" width="8.53515625" bestFit="1" customWidth="1"/>
    <col min="656" max="669" width="9.53515625" bestFit="1" customWidth="1"/>
    <col min="670" max="676" width="8.53515625" bestFit="1" customWidth="1"/>
    <col min="677" max="686" width="9.53515625" bestFit="1" customWidth="1"/>
    <col min="687" max="693" width="8.53515625" bestFit="1" customWidth="1"/>
    <col min="694" max="703" width="9.53515625" bestFit="1" customWidth="1"/>
    <col min="704" max="713" width="8.53515625" bestFit="1" customWidth="1"/>
    <col min="714" max="738" width="9.53515625" bestFit="1" customWidth="1"/>
    <col min="739" max="763" width="10.53515625" bestFit="1" customWidth="1"/>
    <col min="764" max="769" width="9.53515625" bestFit="1" customWidth="1"/>
    <col min="770" max="787" width="10.53515625" bestFit="1" customWidth="1"/>
    <col min="788" max="796" width="9.53515625" bestFit="1" customWidth="1"/>
    <col min="797" max="807" width="10.53515625" bestFit="1" customWidth="1"/>
    <col min="808" max="816" width="8.53515625" bestFit="1" customWidth="1"/>
    <col min="817" max="837" width="9.53515625" bestFit="1" customWidth="1"/>
    <col min="838" max="841" width="8.53515625" bestFit="1" customWidth="1"/>
    <col min="842" max="858" width="9.53515625" bestFit="1" customWidth="1"/>
    <col min="859" max="862" width="8.53515625" bestFit="1" customWidth="1"/>
    <col min="863" max="885" width="9.53515625" bestFit="1" customWidth="1"/>
    <col min="886" max="901" width="8.53515625" bestFit="1" customWidth="1"/>
    <col min="902" max="933" width="9.53515625" bestFit="1" customWidth="1"/>
    <col min="934" max="955" width="8.53515625" bestFit="1" customWidth="1"/>
    <col min="956" max="1029" width="9.53515625" bestFit="1" customWidth="1"/>
    <col min="1030" max="1062" width="8.53515625" bestFit="1" customWidth="1"/>
    <col min="1063" max="1133" width="9.53515625" bestFit="1" customWidth="1"/>
    <col min="1134" max="1178" width="8.53515625" bestFit="1" customWidth="1"/>
    <col min="1179" max="1292" width="9.53515625" bestFit="1" customWidth="1"/>
    <col min="1293" max="1320" width="8.53515625" bestFit="1" customWidth="1"/>
    <col min="1321" max="1403" width="9.53515625" bestFit="1" customWidth="1"/>
    <col min="1404" max="1431" width="8.53515625" bestFit="1" customWidth="1"/>
    <col min="1432" max="1517" width="9.53515625" bestFit="1" customWidth="1"/>
    <col min="1518" max="1608" width="10.53515625" bestFit="1" customWidth="1"/>
    <col min="1609" max="1640" width="9.53515625" bestFit="1" customWidth="1"/>
    <col min="1641" max="1703" width="10.53515625" bestFit="1" customWidth="1"/>
    <col min="1704" max="1740" width="9.53515625" bestFit="1" customWidth="1"/>
    <col min="1741" max="1783" width="10.53515625" bestFit="1" customWidth="1"/>
    <col min="1784" max="1804" width="8.53515625" bestFit="1" customWidth="1"/>
    <col min="1805" max="1900" width="9.53515625" bestFit="1" customWidth="1"/>
    <col min="1901" max="1935" width="8.53515625" bestFit="1" customWidth="1"/>
    <col min="1936" max="2025" width="9.53515625" bestFit="1" customWidth="1"/>
    <col min="2026" max="2066" width="8.53515625" bestFit="1" customWidth="1"/>
    <col min="2067" max="2140" width="9.53515625" bestFit="1" customWidth="1"/>
    <col min="2141" max="2183" width="8.53515625" bestFit="1" customWidth="1"/>
    <col min="2184" max="2262" width="9.53515625" bestFit="1" customWidth="1"/>
    <col min="2263" max="2295" width="8.53515625" bestFit="1" customWidth="1"/>
    <col min="2296" max="2382" width="9.53515625" bestFit="1" customWidth="1"/>
    <col min="2383" max="2414" width="8.53515625" bestFit="1" customWidth="1"/>
    <col min="2415" max="2504" width="9.53515625" bestFit="1" customWidth="1"/>
    <col min="2505" max="2540" width="8.53515625" bestFit="1" customWidth="1"/>
    <col min="2541" max="2603" width="9.53515625" bestFit="1" customWidth="1"/>
    <col min="2604" max="2629" width="8.53515625" bestFit="1" customWidth="1"/>
    <col min="2630" max="2693" width="9.53515625" bestFit="1" customWidth="1"/>
    <col min="2694" max="2722" width="8.53515625" bestFit="1" customWidth="1"/>
    <col min="2723" max="2808" width="9.53515625" bestFit="1" customWidth="1"/>
    <col min="2809" max="2873" width="10.53515625" bestFit="1" customWidth="1"/>
    <col min="2874" max="2892" width="9.53515625" bestFit="1" customWidth="1"/>
    <col min="2893" max="2957" width="10.53515625" bestFit="1" customWidth="1"/>
    <col min="2958" max="2984" width="9.53515625" bestFit="1" customWidth="1"/>
    <col min="2985" max="3008" width="10.53515625" bestFit="1" customWidth="1"/>
    <col min="3009" max="3034" width="8.53515625" bestFit="1" customWidth="1"/>
    <col min="3035" max="3095" width="9.53515625" bestFit="1" customWidth="1"/>
    <col min="3096" max="3120" width="8.53515625" bestFit="1" customWidth="1"/>
    <col min="3121" max="3186" width="9.53515625" bestFit="1" customWidth="1"/>
    <col min="3187" max="3222" width="8.53515625" bestFit="1" customWidth="1"/>
    <col min="3223" max="3288" width="9.53515625" bestFit="1" customWidth="1"/>
    <col min="3289" max="3320" width="8.53515625" bestFit="1" customWidth="1"/>
    <col min="3321" max="3365" width="9.53515625" bestFit="1" customWidth="1"/>
    <col min="3366" max="3402" width="8.53515625" bestFit="1" customWidth="1"/>
    <col min="3403" max="3464" width="9.53515625" bestFit="1" customWidth="1"/>
    <col min="3465" max="3496" width="8.53515625" bestFit="1" customWidth="1"/>
    <col min="3497" max="3553" width="9.53515625" bestFit="1" customWidth="1"/>
    <col min="3554" max="3581" width="8.53515625" bestFit="1" customWidth="1"/>
    <col min="3582" max="3622" width="9.53515625" bestFit="1" customWidth="1"/>
    <col min="3623" max="3639" width="8.53515625" bestFit="1" customWidth="1"/>
    <col min="3640" max="3689" width="9.53515625" bestFit="1" customWidth="1"/>
    <col min="3690" max="3712" width="8.53515625" bestFit="1" customWidth="1"/>
    <col min="3713" max="3770" width="9.53515625" bestFit="1" customWidth="1"/>
    <col min="3771" max="3810" width="10.53515625" bestFit="1" customWidth="1"/>
    <col min="3811" max="3839" width="9.53515625" bestFit="1" customWidth="1"/>
    <col min="3840" max="3896" width="10.53515625" bestFit="1" customWidth="1"/>
    <col min="3897" max="3923" width="9.53515625" bestFit="1" customWidth="1"/>
    <col min="3924" max="3958" width="10.53515625" bestFit="1" customWidth="1"/>
    <col min="3959" max="3975" width="8.53515625" bestFit="1" customWidth="1"/>
    <col min="3976" max="4026" width="9.53515625" bestFit="1" customWidth="1"/>
    <col min="4027" max="4052" width="8.53515625" bestFit="1" customWidth="1"/>
    <col min="4053" max="4083" width="9.53515625" bestFit="1" customWidth="1"/>
    <col min="4084" max="4103" width="8.53515625" bestFit="1" customWidth="1"/>
    <col min="4104" max="4115" width="9.53515625" bestFit="1" customWidth="1"/>
    <col min="4116" max="4116" width="10.69140625" bestFit="1" customWidth="1"/>
  </cols>
  <sheetData>
    <row r="1" spans="1:5" x14ac:dyDescent="0.4">
      <c r="A1" s="6" t="s">
        <v>8308</v>
      </c>
      <c r="B1" t="s">
        <v>8363</v>
      </c>
    </row>
    <row r="2" spans="1:5" x14ac:dyDescent="0.4">
      <c r="A2" s="6" t="s">
        <v>8411</v>
      </c>
      <c r="B2" t="s">
        <v>8363</v>
      </c>
    </row>
    <row r="4" spans="1:5" x14ac:dyDescent="0.4">
      <c r="A4" s="6" t="s">
        <v>8412</v>
      </c>
      <c r="B4" s="6" t="s">
        <v>8362</v>
      </c>
    </row>
    <row r="5" spans="1:5" x14ac:dyDescent="0.4">
      <c r="A5" s="6" t="s">
        <v>8360</v>
      </c>
      <c r="B5" t="s">
        <v>8220</v>
      </c>
      <c r="C5" t="s">
        <v>8221</v>
      </c>
      <c r="D5" t="s">
        <v>8219</v>
      </c>
      <c r="E5" t="s">
        <v>8361</v>
      </c>
    </row>
    <row r="6" spans="1:5" x14ac:dyDescent="0.4">
      <c r="A6" s="12" t="s">
        <v>8399</v>
      </c>
      <c r="B6" s="8">
        <v>34</v>
      </c>
      <c r="C6" s="8">
        <v>149</v>
      </c>
      <c r="D6" s="8">
        <v>182</v>
      </c>
      <c r="E6" s="8">
        <v>365</v>
      </c>
    </row>
    <row r="7" spans="1:5" x14ac:dyDescent="0.4">
      <c r="A7" s="12" t="s">
        <v>8400</v>
      </c>
      <c r="B7" s="8">
        <v>27</v>
      </c>
      <c r="C7" s="8">
        <v>106</v>
      </c>
      <c r="D7" s="8">
        <v>202</v>
      </c>
      <c r="E7" s="8">
        <v>335</v>
      </c>
    </row>
    <row r="8" spans="1:5" x14ac:dyDescent="0.4">
      <c r="A8" s="12" t="s">
        <v>8401</v>
      </c>
      <c r="B8" s="8">
        <v>28</v>
      </c>
      <c r="C8" s="8">
        <v>108</v>
      </c>
      <c r="D8" s="8">
        <v>180</v>
      </c>
      <c r="E8" s="8">
        <v>316</v>
      </c>
    </row>
    <row r="9" spans="1:5" x14ac:dyDescent="0.4">
      <c r="A9" s="12" t="s">
        <v>8402</v>
      </c>
      <c r="B9" s="8">
        <v>27</v>
      </c>
      <c r="C9" s="8">
        <v>102</v>
      </c>
      <c r="D9" s="8">
        <v>192</v>
      </c>
      <c r="E9" s="8">
        <v>321</v>
      </c>
    </row>
    <row r="10" spans="1:5" x14ac:dyDescent="0.4">
      <c r="A10" s="12" t="s">
        <v>8403</v>
      </c>
      <c r="B10" s="8">
        <v>26</v>
      </c>
      <c r="C10" s="8">
        <v>126</v>
      </c>
      <c r="D10" s="8">
        <v>234</v>
      </c>
      <c r="E10" s="8">
        <v>386</v>
      </c>
    </row>
    <row r="11" spans="1:5" x14ac:dyDescent="0.4">
      <c r="A11" s="12" t="s">
        <v>8404</v>
      </c>
      <c r="B11" s="8">
        <v>27</v>
      </c>
      <c r="C11" s="8">
        <v>147</v>
      </c>
      <c r="D11" s="8">
        <v>211</v>
      </c>
      <c r="E11" s="8">
        <v>385</v>
      </c>
    </row>
    <row r="12" spans="1:5" x14ac:dyDescent="0.4">
      <c r="A12" s="12" t="s">
        <v>8405</v>
      </c>
      <c r="B12" s="8">
        <v>43</v>
      </c>
      <c r="C12" s="8">
        <v>150</v>
      </c>
      <c r="D12" s="8">
        <v>194</v>
      </c>
      <c r="E12" s="8">
        <v>387</v>
      </c>
    </row>
    <row r="13" spans="1:5" x14ac:dyDescent="0.4">
      <c r="A13" s="12" t="s">
        <v>8406</v>
      </c>
      <c r="B13" s="8">
        <v>33</v>
      </c>
      <c r="C13" s="8">
        <v>134</v>
      </c>
      <c r="D13" s="8">
        <v>166</v>
      </c>
      <c r="E13" s="8">
        <v>333</v>
      </c>
    </row>
    <row r="14" spans="1:5" x14ac:dyDescent="0.4">
      <c r="A14" s="12" t="s">
        <v>8407</v>
      </c>
      <c r="B14" s="8">
        <v>24</v>
      </c>
      <c r="C14" s="8">
        <v>127</v>
      </c>
      <c r="D14" s="8">
        <v>147</v>
      </c>
      <c r="E14" s="8">
        <v>298</v>
      </c>
    </row>
    <row r="15" spans="1:5" x14ac:dyDescent="0.4">
      <c r="A15" s="12" t="s">
        <v>8408</v>
      </c>
      <c r="B15" s="8">
        <v>20</v>
      </c>
      <c r="C15" s="8">
        <v>149</v>
      </c>
      <c r="D15" s="8">
        <v>183</v>
      </c>
      <c r="E15" s="8">
        <v>352</v>
      </c>
    </row>
    <row r="16" spans="1:5" x14ac:dyDescent="0.4">
      <c r="A16" s="12" t="s">
        <v>8409</v>
      </c>
      <c r="B16" s="8">
        <v>37</v>
      </c>
      <c r="C16" s="8">
        <v>114</v>
      </c>
      <c r="D16" s="8">
        <v>183</v>
      </c>
      <c r="E16" s="8">
        <v>334</v>
      </c>
    </row>
    <row r="17" spans="1:5" x14ac:dyDescent="0.4">
      <c r="A17" s="12" t="s">
        <v>8410</v>
      </c>
      <c r="B17" s="8">
        <v>23</v>
      </c>
      <c r="C17" s="8">
        <v>118</v>
      </c>
      <c r="D17" s="8">
        <v>111</v>
      </c>
      <c r="E17" s="8">
        <v>252</v>
      </c>
    </row>
    <row r="18" spans="1:5" x14ac:dyDescent="0.4">
      <c r="A18" s="12" t="s">
        <v>8361</v>
      </c>
      <c r="B18" s="8">
        <v>349</v>
      </c>
      <c r="C18" s="8">
        <v>1530</v>
      </c>
      <c r="D18" s="8">
        <v>2185</v>
      </c>
      <c r="E18" s="8">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7A92C-2218-4B0C-B83B-DDE0E185FEB1}">
  <dimension ref="A1:H13"/>
  <sheetViews>
    <sheetView tabSelected="1" workbookViewId="0">
      <selection activeCell="B2" sqref="B2"/>
    </sheetView>
  </sheetViews>
  <sheetFormatPr defaultRowHeight="14.6" x14ac:dyDescent="0.4"/>
  <cols>
    <col min="1" max="1" width="26.53515625" bestFit="1" customWidth="1"/>
    <col min="2" max="2" width="25.53515625" bestFit="1" customWidth="1"/>
    <col min="3" max="3" width="22" bestFit="1" customWidth="1"/>
    <col min="4" max="4" width="24.15234375" bestFit="1" customWidth="1"/>
    <col min="5" max="7" width="11.84375" bestFit="1" customWidth="1"/>
    <col min="8" max="8" width="17.15234375" customWidth="1"/>
    <col min="9" max="13" width="11.84375" bestFit="1" customWidth="1"/>
  </cols>
  <sheetData>
    <row r="1" spans="1:8" x14ac:dyDescent="0.4">
      <c r="A1" s="11" t="s">
        <v>8367</v>
      </c>
      <c r="B1" s="11" t="s">
        <v>8368</v>
      </c>
      <c r="C1" s="11" t="s">
        <v>8369</v>
      </c>
      <c r="D1" s="11" t="s">
        <v>8370</v>
      </c>
      <c r="E1" s="11" t="s">
        <v>8371</v>
      </c>
      <c r="F1" s="11" t="s">
        <v>8372</v>
      </c>
      <c r="G1" s="11" t="s">
        <v>8373</v>
      </c>
      <c r="H1" s="11" t="s">
        <v>8374</v>
      </c>
    </row>
    <row r="2" spans="1:8" x14ac:dyDescent="0.4">
      <c r="A2" t="s">
        <v>8375</v>
      </c>
      <c r="B2">
        <f>COUNTIFS('Raw Data'!D2:D4115,"&lt;1000",'Raw Data'!F2:F4115,"=successful")</f>
        <v>322</v>
      </c>
      <c r="C2">
        <f>COUNTIFS('Raw Data'!D2:D4115,"&lt;1000",'Raw Data'!F2:F4115,"=failed")</f>
        <v>113</v>
      </c>
      <c r="D2">
        <f>COUNTIFS('Raw Data'!D2:D4115,"&lt;1000",'Raw Data'!F2:F4115,"=canceled")</f>
        <v>18</v>
      </c>
      <c r="E2">
        <f>SUM(B2:D2)</f>
        <v>453</v>
      </c>
      <c r="F2" s="9">
        <f>B2/E2</f>
        <v>0.71081677704194257</v>
      </c>
      <c r="G2" s="9">
        <f>C2/E2</f>
        <v>0.24944812362030905</v>
      </c>
      <c r="H2" s="9">
        <f>D2/E2</f>
        <v>3.9735099337748346E-2</v>
      </c>
    </row>
    <row r="3" spans="1:8" x14ac:dyDescent="0.4">
      <c r="A3" t="s">
        <v>8376</v>
      </c>
      <c r="B3">
        <f>COUNTIFS('Raw Data'!D2:D4115,"&gt;=1000",'Raw Data'!D2:D4115,"&lt;=4999",'Raw Data'!F2:F4115, "=successful")</f>
        <v>932</v>
      </c>
      <c r="C3">
        <f>COUNTIFS('Raw Data'!D2:D4115,"&gt;=1000",'Raw Data'!D2:D4115,"&lt;=4999",'Raw Data'!F2:F4115, "=failed")</f>
        <v>420</v>
      </c>
      <c r="D3">
        <f>COUNTIFS('Raw Data'!D2:D4115,"&gt;=1000",'Raw Data'!D2:D4115,"&lt;=4999",'Raw Data'!F2:F4115, "=canceled")</f>
        <v>60</v>
      </c>
      <c r="E3">
        <f t="shared" ref="E3:E13" si="0">SUM(B3:D3)</f>
        <v>1412</v>
      </c>
      <c r="F3" s="9">
        <f>B3/E3</f>
        <v>0.66005665722379603</v>
      </c>
      <c r="G3" s="9">
        <f>C3/E3</f>
        <v>0.29745042492917845</v>
      </c>
      <c r="H3" s="9">
        <f>D3/E3</f>
        <v>4.2492917847025496E-2</v>
      </c>
    </row>
    <row r="4" spans="1:8" x14ac:dyDescent="0.4">
      <c r="A4" t="s">
        <v>8377</v>
      </c>
      <c r="B4">
        <f>COUNTIFS('Raw Data'!D2:D4115,"&gt;=5000",'Raw Data'!D2:D4115,"&lt;=9999",'Raw Data'!F2:F4115, "=successful")</f>
        <v>381</v>
      </c>
      <c r="C4">
        <f>COUNTIFS('Raw Data'!D2:D4115,"&gt;=5000",'Raw Data'!D2:D4115,"&lt;=9999",'Raw Data'!F2:F4115, "=failed")</f>
        <v>283</v>
      </c>
      <c r="D4">
        <f>COUNTIFS('Raw Data'!D2:D4115,"&gt;=5000",'Raw Data'!D2:D4115,"&lt;=9999",'Raw Data'!F2:F4115, "=canceled")</f>
        <v>52</v>
      </c>
      <c r="E4">
        <f t="shared" si="0"/>
        <v>716</v>
      </c>
      <c r="F4" s="9">
        <f t="shared" ref="F4:F13" si="1">B4/E4</f>
        <v>0.53212290502793291</v>
      </c>
      <c r="G4" s="9">
        <f t="shared" ref="G4:G13" si="2">C4/E4</f>
        <v>0.39525139664804471</v>
      </c>
      <c r="H4" s="9">
        <f t="shared" ref="H4:H13" si="3">D4/E4</f>
        <v>7.2625698324022353E-2</v>
      </c>
    </row>
    <row r="5" spans="1:8" x14ac:dyDescent="0.4">
      <c r="A5" t="s">
        <v>8378</v>
      </c>
      <c r="B5">
        <f>COUNTIFS('Raw Data'!D2:D4115,"&gt;=10000",'Raw Data'!D2:D4115,"&lt;=14999",'Raw Data'!F2:F4115, "=successful")</f>
        <v>168</v>
      </c>
      <c r="C5">
        <f>COUNTIFS('Raw Data'!D2:D4115,"&gt;=10000",'Raw Data'!D2:D4115,"&lt;=14999",'Raw Data'!F2:F4115, "=failed")</f>
        <v>144</v>
      </c>
      <c r="D5">
        <f>COUNTIFS('Raw Data'!D2:D4115,"&gt;=10000",'Raw Data'!D2:D4115,"&lt;=14999",'Raw Data'!F2:F4115, "=canceled")</f>
        <v>40</v>
      </c>
      <c r="E5">
        <f t="shared" si="0"/>
        <v>352</v>
      </c>
      <c r="F5" s="9">
        <f t="shared" si="1"/>
        <v>0.47727272727272729</v>
      </c>
      <c r="G5" s="9">
        <f t="shared" si="2"/>
        <v>0.40909090909090912</v>
      </c>
      <c r="H5" s="9">
        <f t="shared" si="3"/>
        <v>0.11363636363636363</v>
      </c>
    </row>
    <row r="6" spans="1:8" x14ac:dyDescent="0.4">
      <c r="A6" t="s">
        <v>8379</v>
      </c>
      <c r="B6">
        <f>COUNTIFS('Raw Data'!D2:D4115,"&gt;=15000",'Raw Data'!D2:D4115,"&lt;=19999",'Raw Data'!F2:F4115, "=successful")</f>
        <v>94</v>
      </c>
      <c r="C6">
        <f>COUNTIFS('Raw Data'!D2:D4115,"&gt;=15000",'Raw Data'!D2:D4115,"&lt;=19999",'Raw Data'!F2:F4115, "=failed")</f>
        <v>90</v>
      </c>
      <c r="D6">
        <f>COUNTIFS('Raw Data'!D2:D4115,"&gt;=15000",'Raw Data'!D2:D4115,"&lt;=19999",'Raw Data'!F2:F4115, "=canceled")</f>
        <v>17</v>
      </c>
      <c r="E6">
        <f t="shared" si="0"/>
        <v>201</v>
      </c>
      <c r="F6" s="9">
        <f t="shared" si="1"/>
        <v>0.46766169154228854</v>
      </c>
      <c r="G6" s="9">
        <f t="shared" si="2"/>
        <v>0.44776119402985076</v>
      </c>
      <c r="H6" s="9">
        <f t="shared" si="3"/>
        <v>8.45771144278607E-2</v>
      </c>
    </row>
    <row r="7" spans="1:8" x14ac:dyDescent="0.4">
      <c r="A7" t="s">
        <v>8380</v>
      </c>
      <c r="B7">
        <f>COUNTIFS('Raw Data'!D2:D4115,"&gt;=20000",'Raw Data'!D2:D4115,"&lt;=24999",'Raw Data'!F2:F4115, "=successful")</f>
        <v>62</v>
      </c>
      <c r="C7">
        <f>COUNTIFS('Raw Data'!D2:D4115,"&gt;=20000",'Raw Data'!D2:D4115,"&lt;=24999",'Raw Data'!F2:F4115, "=failed")</f>
        <v>72</v>
      </c>
      <c r="D7">
        <f>COUNTIFS('Raw Data'!D2:D4115,"&gt;=20000",'Raw Data'!D2:D4115,"&lt;=24999",'Raw Data'!F2:F4115, "=canceled")</f>
        <v>14</v>
      </c>
      <c r="E7">
        <f t="shared" si="0"/>
        <v>148</v>
      </c>
      <c r="F7" s="9">
        <f t="shared" si="1"/>
        <v>0.41891891891891891</v>
      </c>
      <c r="G7" s="9">
        <f t="shared" si="2"/>
        <v>0.48648648648648651</v>
      </c>
      <c r="H7" s="9">
        <f t="shared" si="3"/>
        <v>9.45945945945946E-2</v>
      </c>
    </row>
    <row r="8" spans="1:8" x14ac:dyDescent="0.4">
      <c r="A8" t="s">
        <v>8381</v>
      </c>
      <c r="B8">
        <f>COUNTIFS('Raw Data'!D2:D4115,"&gt;=25000",'Raw Data'!D2:D4115,"&lt;=29999",'Raw Data'!F2:F4115, "=successful")</f>
        <v>55</v>
      </c>
      <c r="C8">
        <f>COUNTIFS('Raw Data'!D2:D4115,"&gt;=25000",'Raw Data'!D2:D4115,"&lt;=29999",'Raw Data'!F2:F4115, "=failed")</f>
        <v>64</v>
      </c>
      <c r="D8">
        <f>COUNTIFS('Raw Data'!D2:D4115,"&gt;=25000",'Raw Data'!D2:D4115,"&lt;=29999",'Raw Data'!F2:F4115, "=canceled")</f>
        <v>18</v>
      </c>
      <c r="E8">
        <f t="shared" si="0"/>
        <v>137</v>
      </c>
      <c r="F8" s="9">
        <f t="shared" si="1"/>
        <v>0.40145985401459855</v>
      </c>
      <c r="G8" s="9">
        <f t="shared" si="2"/>
        <v>0.46715328467153283</v>
      </c>
      <c r="H8" s="9">
        <f t="shared" si="3"/>
        <v>0.13138686131386862</v>
      </c>
    </row>
    <row r="9" spans="1:8" x14ac:dyDescent="0.4">
      <c r="A9" t="s">
        <v>8382</v>
      </c>
      <c r="B9">
        <f>COUNTIFS('Raw Data'!D2:D4115,"&gt;=30000",'Raw Data'!D2:D4115,"&lt;=34999",'Raw Data'!F2:F4115, "=successful")</f>
        <v>32</v>
      </c>
      <c r="C9">
        <f>COUNTIFS('Raw Data'!D2:D4115,"&gt;=30000",'Raw Data'!D2:D4115,"&lt;=34999",'Raw Data'!F2:F4115, "=failed")</f>
        <v>37</v>
      </c>
      <c r="D9">
        <f>COUNTIFS('Raw Data'!D2:D4115,"&gt;=30000",'Raw Data'!D2:D4115,"&lt;=34999",'Raw Data'!F2:F4115, "=canceled")</f>
        <v>13</v>
      </c>
      <c r="E9">
        <f t="shared" si="0"/>
        <v>82</v>
      </c>
      <c r="F9" s="9">
        <f t="shared" si="1"/>
        <v>0.3902439024390244</v>
      </c>
      <c r="G9" s="9">
        <f t="shared" si="2"/>
        <v>0.45121951219512196</v>
      </c>
      <c r="H9" s="9">
        <f t="shared" si="3"/>
        <v>0.15853658536585366</v>
      </c>
    </row>
    <row r="10" spans="1:8" x14ac:dyDescent="0.4">
      <c r="A10" t="s">
        <v>8383</v>
      </c>
      <c r="B10">
        <f>COUNTIFS('Raw Data'!D2:D4115,"&gt;=35000",'Raw Data'!D2:D4115,"&lt;=39999",'Raw Data'!F2:F4115, "=successful")</f>
        <v>26</v>
      </c>
      <c r="C10">
        <f>COUNTIFS('Raw Data'!D2:D4115,"&gt;=35000",'Raw Data'!D2:D4115,"&lt;=39999",'Raw Data'!F2:F4115, "=failed")</f>
        <v>22</v>
      </c>
      <c r="D10">
        <f>COUNTIFS('Raw Data'!D2:D4115,"&gt;=35000",'Raw Data'!D2:D4115,"&lt;=39999",'Raw Data'!F2:F4115, "=canceled")</f>
        <v>7</v>
      </c>
      <c r="E10">
        <f t="shared" si="0"/>
        <v>55</v>
      </c>
      <c r="F10" s="9">
        <f t="shared" si="1"/>
        <v>0.47272727272727272</v>
      </c>
      <c r="G10" s="9">
        <f t="shared" si="2"/>
        <v>0.4</v>
      </c>
      <c r="H10" s="9">
        <f t="shared" si="3"/>
        <v>0.12727272727272726</v>
      </c>
    </row>
    <row r="11" spans="1:8" x14ac:dyDescent="0.4">
      <c r="A11" t="s">
        <v>8384</v>
      </c>
      <c r="B11">
        <f>COUNTIFS('Raw Data'!D2:D4115,"&gt;=40000",'Raw Data'!D2:D4115,"&lt;=44999",'Raw Data'!F2:F4115, "=successful")</f>
        <v>21</v>
      </c>
      <c r="C11">
        <f>COUNTIFS('Raw Data'!D2:D4115,"&gt;=40000",'Raw Data'!D2:D4115,"&lt;=44999",'Raw Data'!F2:F4115, "=failed")</f>
        <v>16</v>
      </c>
      <c r="D11">
        <f>COUNTIFS('Raw Data'!D2:D4115,"&gt;=40000",'Raw Data'!D2:D4115,"&lt;=44999",'Raw Data'!F2:F4115, "=canceled")</f>
        <v>6</v>
      </c>
      <c r="E11">
        <f t="shared" si="0"/>
        <v>43</v>
      </c>
      <c r="F11" s="9">
        <f t="shared" si="1"/>
        <v>0.48837209302325579</v>
      </c>
      <c r="G11" s="9">
        <f t="shared" si="2"/>
        <v>0.37209302325581395</v>
      </c>
      <c r="H11" s="9">
        <f t="shared" si="3"/>
        <v>0.13953488372093023</v>
      </c>
    </row>
    <row r="12" spans="1:8" x14ac:dyDescent="0.4">
      <c r="A12" t="s">
        <v>8385</v>
      </c>
      <c r="B12">
        <f>COUNTIFS('Raw Data'!D2:D4115,"&gt;=45000",'Raw Data'!D2:D4115,"&lt;=49999",'Raw Data'!F2:F4115, "=successful")</f>
        <v>6</v>
      </c>
      <c r="C12">
        <f>COUNTIFS('Raw Data'!D2:D4115,"&gt;=45000",'Raw Data'!D2:D4115,"&lt;=49999",'Raw Data'!F2:F4115, "=failed")</f>
        <v>11</v>
      </c>
      <c r="D12">
        <f>COUNTIFS('Raw Data'!D2:D4115,"&gt;=45000",'Raw Data'!D2:D4115,"&lt;=49999",'Raw Data'!F2:F4115, "=canceled")</f>
        <v>4</v>
      </c>
      <c r="E12">
        <f t="shared" si="0"/>
        <v>21</v>
      </c>
      <c r="F12" s="9">
        <f t="shared" si="1"/>
        <v>0.2857142857142857</v>
      </c>
      <c r="G12" s="9">
        <f t="shared" si="2"/>
        <v>0.52380952380952384</v>
      </c>
      <c r="H12" s="9">
        <f t="shared" si="3"/>
        <v>0.19047619047619047</v>
      </c>
    </row>
    <row r="13" spans="1:8" x14ac:dyDescent="0.4">
      <c r="A13" t="s">
        <v>8386</v>
      </c>
      <c r="B13">
        <f>COUNTIFS('Raw Data'!D2:D4115,"&gt;=50000",'Raw Data'!F2:F4115,"=successful")</f>
        <v>86</v>
      </c>
      <c r="C13">
        <f>COUNTIFS('Raw Data'!D2:D4115,"&gt;=50000",'Raw Data'!F2:F4115,"=failed")</f>
        <v>258</v>
      </c>
      <c r="D13">
        <f>COUNTIFS('Raw Data'!D2:D4115,"&gt;=50000",'Raw Data'!F2:F4115,"=canceled")</f>
        <v>100</v>
      </c>
      <c r="E13">
        <f t="shared" si="0"/>
        <v>444</v>
      </c>
      <c r="F13" s="9">
        <f t="shared" si="1"/>
        <v>0.19369369369369369</v>
      </c>
      <c r="G13" s="9">
        <f t="shared" si="2"/>
        <v>0.58108108108108103</v>
      </c>
      <c r="H13" s="9">
        <f t="shared" si="3"/>
        <v>0.22522522522522523</v>
      </c>
    </row>
  </sheetData>
  <phoneticPr fontId="4"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15E5A-AFF3-4EFD-A1F0-21B96FB4AC81}">
  <dimension ref="A1:P2186"/>
  <sheetViews>
    <sheetView workbookViewId="0">
      <selection activeCell="C3" sqref="C3"/>
    </sheetView>
  </sheetViews>
  <sheetFormatPr defaultRowHeight="14.6" x14ac:dyDescent="0.4"/>
  <cols>
    <col min="1" max="1" width="26.921875" customWidth="1"/>
    <col min="2" max="2" width="12.61328125" customWidth="1"/>
    <col min="6" max="6" width="9" customWidth="1"/>
    <col min="7" max="7" width="12.921875" customWidth="1"/>
    <col min="8" max="8" width="6.69140625" customWidth="1"/>
    <col min="10" max="10" width="13.3046875" customWidth="1"/>
    <col min="11" max="11" width="8.07421875" customWidth="1"/>
    <col min="12" max="12" width="8.765625" customWidth="1"/>
    <col min="15" max="15" width="9.23046875" customWidth="1"/>
  </cols>
  <sheetData>
    <row r="1" spans="1:16" x14ac:dyDescent="0.4">
      <c r="B1" s="11" t="s">
        <v>8391</v>
      </c>
      <c r="C1" s="11" t="s">
        <v>8392</v>
      </c>
      <c r="D1" s="11" t="s">
        <v>8393</v>
      </c>
      <c r="E1" s="11" t="s">
        <v>8394</v>
      </c>
      <c r="F1" s="11" t="s">
        <v>8395</v>
      </c>
      <c r="G1" s="11" t="s">
        <v>8396</v>
      </c>
      <c r="H1" s="11" t="s">
        <v>0</v>
      </c>
      <c r="I1" s="11" t="s">
        <v>8398</v>
      </c>
      <c r="J1" s="11" t="s">
        <v>8397</v>
      </c>
      <c r="K1" s="11" t="s">
        <v>0</v>
      </c>
      <c r="L1" s="11" t="s">
        <v>8398</v>
      </c>
      <c r="M1" s="11"/>
      <c r="N1" s="11" t="s">
        <v>0</v>
      </c>
      <c r="O1" s="11" t="s">
        <v>8398</v>
      </c>
      <c r="P1" s="11"/>
    </row>
    <row r="2" spans="1:16" x14ac:dyDescent="0.4">
      <c r="A2" s="11" t="s">
        <v>8387</v>
      </c>
      <c r="B2">
        <f>AVERAGE($J$2:$J$2186)</f>
        <v>194.42517162471395</v>
      </c>
      <c r="C2">
        <f>MEDIAN($J$2:$J$2186)</f>
        <v>62</v>
      </c>
      <c r="D2">
        <f>MIN($J$2:$J$2186)</f>
        <v>1</v>
      </c>
      <c r="E2">
        <f>MAX($J$2:$J$2186)</f>
        <v>26457</v>
      </c>
      <c r="F2">
        <f>_xlfn.VAR.P($J$2:$J$2186)</f>
        <v>712840.9867348104</v>
      </c>
      <c r="G2">
        <f>_xlfn.STDEV.P($J$2:$J$2186)</f>
        <v>844.29910975602149</v>
      </c>
      <c r="H2">
        <v>0</v>
      </c>
      <c r="I2" t="s">
        <v>8219</v>
      </c>
      <c r="J2">
        <v>182</v>
      </c>
      <c r="K2">
        <v>160</v>
      </c>
      <c r="L2" t="s">
        <v>8221</v>
      </c>
      <c r="M2">
        <v>0</v>
      </c>
      <c r="N2">
        <v>120</v>
      </c>
      <c r="O2" t="s">
        <v>8220</v>
      </c>
      <c r="P2">
        <v>1</v>
      </c>
    </row>
    <row r="3" spans="1:16" x14ac:dyDescent="0.4">
      <c r="A3" s="11" t="s">
        <v>8388</v>
      </c>
      <c r="B3">
        <f>AVERAGE($M$2:$M$1531)</f>
        <v>17.709803921568628</v>
      </c>
      <c r="C3">
        <f>MEDIAN($M$2:$M$1531)</f>
        <v>4</v>
      </c>
      <c r="D3">
        <f>MIN($M$2:$M$1531)</f>
        <v>0</v>
      </c>
      <c r="E3">
        <f>MAX($M$2:$M$1531)</f>
        <v>1293</v>
      </c>
      <c r="F3">
        <f>_xlfn.VAR.P($M$2:$M$1531)</f>
        <v>3773.2216685890044</v>
      </c>
      <c r="G3">
        <f>_xlfn.STDEV.P($M$2:$M$1531)</f>
        <v>61.426555076684906</v>
      </c>
      <c r="H3">
        <v>1</v>
      </c>
      <c r="I3" t="s">
        <v>8219</v>
      </c>
      <c r="J3">
        <v>79</v>
      </c>
      <c r="K3">
        <v>161</v>
      </c>
      <c r="L3" t="s">
        <v>8221</v>
      </c>
      <c r="M3">
        <v>1</v>
      </c>
      <c r="N3">
        <v>121</v>
      </c>
      <c r="O3" t="s">
        <v>8220</v>
      </c>
      <c r="P3">
        <v>1</v>
      </c>
    </row>
    <row r="4" spans="1:16" x14ac:dyDescent="0.4">
      <c r="A4" s="11" t="s">
        <v>8389</v>
      </c>
      <c r="B4">
        <f>AVERAGE($P$2:$P$350)</f>
        <v>27.306590257879655</v>
      </c>
      <c r="C4">
        <f>MEDIAN($P$2:$P$350)</f>
        <v>2</v>
      </c>
      <c r="D4">
        <f>MIN($P$2:$P$350)</f>
        <v>0</v>
      </c>
      <c r="E4">
        <f>MAX($P$2:$P$350)</f>
        <v>1501</v>
      </c>
      <c r="F4">
        <f>_xlfn.VAR.P($P$2:$P$350)</f>
        <v>11615.077922184548</v>
      </c>
      <c r="G4">
        <f>_xlfn.STDEV.P($P$2:$P$350)</f>
        <v>107.77327090788582</v>
      </c>
      <c r="H4">
        <v>2</v>
      </c>
      <c r="I4" t="s">
        <v>8219</v>
      </c>
      <c r="J4">
        <v>35</v>
      </c>
      <c r="K4">
        <v>162</v>
      </c>
      <c r="L4" t="s">
        <v>8221</v>
      </c>
      <c r="M4">
        <v>10</v>
      </c>
      <c r="N4">
        <v>122</v>
      </c>
      <c r="O4" t="s">
        <v>8220</v>
      </c>
      <c r="P4">
        <v>0</v>
      </c>
    </row>
    <row r="5" spans="1:16" x14ac:dyDescent="0.4">
      <c r="A5" s="11" t="s">
        <v>8390</v>
      </c>
      <c r="B5">
        <f>AVERAGE($M$2:$M$1531,$P$2:$P$350)</f>
        <v>19.492283129324107</v>
      </c>
      <c r="C5">
        <f>MEDIAN($M$2:$M$1531,$P$2:$P$350)</f>
        <v>3</v>
      </c>
      <c r="D5">
        <f>MIN($M$2:$M$1531,$P$2:$P$350)</f>
        <v>0</v>
      </c>
      <c r="E5">
        <f>MAX($M$2:$M$1531,$P$2:$P$350)</f>
        <v>1501</v>
      </c>
      <c r="F5">
        <f>_xlfn.VAR.P($M$2:$M$1531,$P$2:$P$350)</f>
        <v>5243.674102238092</v>
      </c>
      <c r="G5">
        <f>_xlfn.STDEV.P($M$2:$M$1531,$P$2:$P$350)</f>
        <v>72.413217731558461</v>
      </c>
      <c r="H5">
        <v>3</v>
      </c>
      <c r="I5" t="s">
        <v>8219</v>
      </c>
      <c r="J5">
        <v>150</v>
      </c>
      <c r="K5">
        <v>163</v>
      </c>
      <c r="L5" t="s">
        <v>8221</v>
      </c>
      <c r="M5">
        <v>0</v>
      </c>
      <c r="N5">
        <v>123</v>
      </c>
      <c r="O5" t="s">
        <v>8220</v>
      </c>
      <c r="P5">
        <v>6</v>
      </c>
    </row>
    <row r="6" spans="1:16" x14ac:dyDescent="0.4">
      <c r="H6">
        <v>4</v>
      </c>
      <c r="I6" t="s">
        <v>8219</v>
      </c>
      <c r="J6">
        <v>284</v>
      </c>
      <c r="K6">
        <v>164</v>
      </c>
      <c r="L6" t="s">
        <v>8221</v>
      </c>
      <c r="M6">
        <v>7</v>
      </c>
      <c r="N6">
        <v>124</v>
      </c>
      <c r="O6" t="s">
        <v>8220</v>
      </c>
      <c r="P6">
        <v>0</v>
      </c>
    </row>
    <row r="7" spans="1:16" x14ac:dyDescent="0.4">
      <c r="H7">
        <v>5</v>
      </c>
      <c r="I7" t="s">
        <v>8219</v>
      </c>
      <c r="J7">
        <v>47</v>
      </c>
      <c r="K7">
        <v>165</v>
      </c>
      <c r="L7" t="s">
        <v>8221</v>
      </c>
      <c r="M7">
        <v>0</v>
      </c>
      <c r="N7">
        <v>125</v>
      </c>
      <c r="O7" t="s">
        <v>8220</v>
      </c>
      <c r="P7">
        <v>6</v>
      </c>
    </row>
    <row r="8" spans="1:16" x14ac:dyDescent="0.4">
      <c r="H8">
        <v>6</v>
      </c>
      <c r="I8" t="s">
        <v>8219</v>
      </c>
      <c r="J8">
        <v>58</v>
      </c>
      <c r="K8">
        <v>166</v>
      </c>
      <c r="L8" t="s">
        <v>8221</v>
      </c>
      <c r="M8">
        <v>1</v>
      </c>
      <c r="N8">
        <v>126</v>
      </c>
      <c r="O8" t="s">
        <v>8220</v>
      </c>
      <c r="P8">
        <v>13</v>
      </c>
    </row>
    <row r="9" spans="1:16" x14ac:dyDescent="0.4">
      <c r="H9">
        <v>7</v>
      </c>
      <c r="I9" t="s">
        <v>8219</v>
      </c>
      <c r="J9">
        <v>57</v>
      </c>
      <c r="K9">
        <v>167</v>
      </c>
      <c r="L9" t="s">
        <v>8221</v>
      </c>
      <c r="M9">
        <v>2</v>
      </c>
      <c r="N9">
        <v>127</v>
      </c>
      <c r="O9" t="s">
        <v>8220</v>
      </c>
      <c r="P9">
        <v>4</v>
      </c>
    </row>
    <row r="10" spans="1:16" x14ac:dyDescent="0.4">
      <c r="H10">
        <v>8</v>
      </c>
      <c r="I10" t="s">
        <v>8219</v>
      </c>
      <c r="J10">
        <v>12</v>
      </c>
      <c r="K10">
        <v>168</v>
      </c>
      <c r="L10" t="s">
        <v>8221</v>
      </c>
      <c r="M10">
        <v>3</v>
      </c>
      <c r="N10">
        <v>128</v>
      </c>
      <c r="O10" t="s">
        <v>8220</v>
      </c>
      <c r="P10">
        <v>6</v>
      </c>
    </row>
    <row r="11" spans="1:16" x14ac:dyDescent="0.4">
      <c r="H11">
        <v>9</v>
      </c>
      <c r="I11" t="s">
        <v>8219</v>
      </c>
      <c r="J11">
        <v>20</v>
      </c>
      <c r="K11">
        <v>169</v>
      </c>
      <c r="L11" t="s">
        <v>8221</v>
      </c>
      <c r="M11">
        <v>10</v>
      </c>
      <c r="N11">
        <v>129</v>
      </c>
      <c r="O11" t="s">
        <v>8220</v>
      </c>
      <c r="P11">
        <v>0</v>
      </c>
    </row>
    <row r="12" spans="1:16" x14ac:dyDescent="0.4">
      <c r="H12">
        <v>10</v>
      </c>
      <c r="I12" t="s">
        <v>8219</v>
      </c>
      <c r="J12">
        <v>19</v>
      </c>
      <c r="K12">
        <v>170</v>
      </c>
      <c r="L12" t="s">
        <v>8221</v>
      </c>
      <c r="M12">
        <v>10</v>
      </c>
      <c r="N12">
        <v>130</v>
      </c>
      <c r="O12" t="s">
        <v>8220</v>
      </c>
      <c r="P12">
        <v>0</v>
      </c>
    </row>
    <row r="13" spans="1:16" x14ac:dyDescent="0.4">
      <c r="H13">
        <v>11</v>
      </c>
      <c r="I13" t="s">
        <v>8219</v>
      </c>
      <c r="J13">
        <v>75</v>
      </c>
      <c r="K13">
        <v>171</v>
      </c>
      <c r="L13" t="s">
        <v>8221</v>
      </c>
      <c r="M13">
        <v>1</v>
      </c>
      <c r="N13">
        <v>131</v>
      </c>
      <c r="O13" t="s">
        <v>8220</v>
      </c>
      <c r="P13">
        <v>0</v>
      </c>
    </row>
    <row r="14" spans="1:16" x14ac:dyDescent="0.4">
      <c r="H14">
        <v>12</v>
      </c>
      <c r="I14" t="s">
        <v>8219</v>
      </c>
      <c r="J14">
        <v>827</v>
      </c>
      <c r="K14">
        <v>172</v>
      </c>
      <c r="L14" t="s">
        <v>8221</v>
      </c>
      <c r="M14">
        <v>0</v>
      </c>
      <c r="N14">
        <v>132</v>
      </c>
      <c r="O14" t="s">
        <v>8220</v>
      </c>
      <c r="P14">
        <v>81</v>
      </c>
    </row>
    <row r="15" spans="1:16" x14ac:dyDescent="0.4">
      <c r="H15">
        <v>13</v>
      </c>
      <c r="I15" t="s">
        <v>8219</v>
      </c>
      <c r="J15">
        <v>51</v>
      </c>
      <c r="K15">
        <v>173</v>
      </c>
      <c r="L15" t="s">
        <v>8221</v>
      </c>
      <c r="M15">
        <v>0</v>
      </c>
      <c r="N15">
        <v>133</v>
      </c>
      <c r="O15" t="s">
        <v>8220</v>
      </c>
      <c r="P15">
        <v>0</v>
      </c>
    </row>
    <row r="16" spans="1:16" x14ac:dyDescent="0.4">
      <c r="H16">
        <v>14</v>
      </c>
      <c r="I16" t="s">
        <v>8219</v>
      </c>
      <c r="J16">
        <v>41</v>
      </c>
      <c r="K16">
        <v>174</v>
      </c>
      <c r="L16" t="s">
        <v>8221</v>
      </c>
      <c r="M16">
        <v>0</v>
      </c>
      <c r="N16">
        <v>134</v>
      </c>
      <c r="O16" t="s">
        <v>8220</v>
      </c>
      <c r="P16">
        <v>0</v>
      </c>
    </row>
    <row r="17" spans="8:16" x14ac:dyDescent="0.4">
      <c r="H17">
        <v>15</v>
      </c>
      <c r="I17" t="s">
        <v>8219</v>
      </c>
      <c r="J17">
        <v>98</v>
      </c>
      <c r="K17">
        <v>175</v>
      </c>
      <c r="L17" t="s">
        <v>8221</v>
      </c>
      <c r="M17">
        <v>26</v>
      </c>
      <c r="N17">
        <v>135</v>
      </c>
      <c r="O17" t="s">
        <v>8220</v>
      </c>
      <c r="P17">
        <v>5</v>
      </c>
    </row>
    <row r="18" spans="8:16" x14ac:dyDescent="0.4">
      <c r="H18">
        <v>16</v>
      </c>
      <c r="I18" t="s">
        <v>8219</v>
      </c>
      <c r="J18">
        <v>70</v>
      </c>
      <c r="K18">
        <v>176</v>
      </c>
      <c r="L18" t="s">
        <v>8221</v>
      </c>
      <c r="M18">
        <v>0</v>
      </c>
      <c r="N18">
        <v>136</v>
      </c>
      <c r="O18" t="s">
        <v>8220</v>
      </c>
      <c r="P18">
        <v>0</v>
      </c>
    </row>
    <row r="19" spans="8:16" x14ac:dyDescent="0.4">
      <c r="H19">
        <v>17</v>
      </c>
      <c r="I19" t="s">
        <v>8219</v>
      </c>
      <c r="J19">
        <v>36</v>
      </c>
      <c r="K19">
        <v>177</v>
      </c>
      <c r="L19" t="s">
        <v>8221</v>
      </c>
      <c r="M19">
        <v>7</v>
      </c>
      <c r="N19">
        <v>137</v>
      </c>
      <c r="O19" t="s">
        <v>8220</v>
      </c>
      <c r="P19">
        <v>0</v>
      </c>
    </row>
    <row r="20" spans="8:16" x14ac:dyDescent="0.4">
      <c r="H20">
        <v>18</v>
      </c>
      <c r="I20" t="s">
        <v>8219</v>
      </c>
      <c r="J20">
        <v>342</v>
      </c>
      <c r="K20">
        <v>178</v>
      </c>
      <c r="L20" t="s">
        <v>8221</v>
      </c>
      <c r="M20">
        <v>0</v>
      </c>
      <c r="N20">
        <v>138</v>
      </c>
      <c r="O20" t="s">
        <v>8220</v>
      </c>
      <c r="P20">
        <v>58</v>
      </c>
    </row>
    <row r="21" spans="8:16" x14ac:dyDescent="0.4">
      <c r="H21">
        <v>19</v>
      </c>
      <c r="I21" t="s">
        <v>8219</v>
      </c>
      <c r="J21">
        <v>22</v>
      </c>
      <c r="K21">
        <v>179</v>
      </c>
      <c r="L21" t="s">
        <v>8221</v>
      </c>
      <c r="M21">
        <v>2</v>
      </c>
      <c r="N21">
        <v>139</v>
      </c>
      <c r="O21" t="s">
        <v>8220</v>
      </c>
      <c r="P21">
        <v>1</v>
      </c>
    </row>
    <row r="22" spans="8:16" x14ac:dyDescent="0.4">
      <c r="H22">
        <v>20</v>
      </c>
      <c r="I22" t="s">
        <v>8219</v>
      </c>
      <c r="J22">
        <v>25</v>
      </c>
      <c r="K22">
        <v>180</v>
      </c>
      <c r="L22" t="s">
        <v>8221</v>
      </c>
      <c r="M22">
        <v>13</v>
      </c>
      <c r="N22">
        <v>140</v>
      </c>
      <c r="O22" t="s">
        <v>8220</v>
      </c>
      <c r="P22">
        <v>0</v>
      </c>
    </row>
    <row r="23" spans="8:16" x14ac:dyDescent="0.4">
      <c r="H23">
        <v>21</v>
      </c>
      <c r="I23" t="s">
        <v>8219</v>
      </c>
      <c r="J23">
        <v>101</v>
      </c>
      <c r="K23">
        <v>181</v>
      </c>
      <c r="L23" t="s">
        <v>8221</v>
      </c>
      <c r="M23">
        <v>4</v>
      </c>
      <c r="N23">
        <v>141</v>
      </c>
      <c r="O23" t="s">
        <v>8220</v>
      </c>
      <c r="P23">
        <v>28</v>
      </c>
    </row>
    <row r="24" spans="8:16" x14ac:dyDescent="0.4">
      <c r="H24">
        <v>22</v>
      </c>
      <c r="I24" t="s">
        <v>8219</v>
      </c>
      <c r="J24">
        <v>8</v>
      </c>
      <c r="K24">
        <v>182</v>
      </c>
      <c r="L24" t="s">
        <v>8221</v>
      </c>
      <c r="M24">
        <v>0</v>
      </c>
      <c r="N24">
        <v>142</v>
      </c>
      <c r="O24" t="s">
        <v>8220</v>
      </c>
      <c r="P24">
        <v>1</v>
      </c>
    </row>
    <row r="25" spans="8:16" x14ac:dyDescent="0.4">
      <c r="H25">
        <v>23</v>
      </c>
      <c r="I25" t="s">
        <v>8219</v>
      </c>
      <c r="J25">
        <v>23</v>
      </c>
      <c r="K25">
        <v>183</v>
      </c>
      <c r="L25" t="s">
        <v>8221</v>
      </c>
      <c r="M25">
        <v>12</v>
      </c>
      <c r="N25">
        <v>143</v>
      </c>
      <c r="O25" t="s">
        <v>8220</v>
      </c>
      <c r="P25">
        <v>0</v>
      </c>
    </row>
    <row r="26" spans="8:16" x14ac:dyDescent="0.4">
      <c r="H26">
        <v>24</v>
      </c>
      <c r="I26" t="s">
        <v>8219</v>
      </c>
      <c r="J26">
        <v>574</v>
      </c>
      <c r="K26">
        <v>184</v>
      </c>
      <c r="L26" t="s">
        <v>8221</v>
      </c>
      <c r="M26">
        <v>2</v>
      </c>
      <c r="N26">
        <v>144</v>
      </c>
      <c r="O26" t="s">
        <v>8220</v>
      </c>
      <c r="P26">
        <v>37</v>
      </c>
    </row>
    <row r="27" spans="8:16" x14ac:dyDescent="0.4">
      <c r="H27">
        <v>25</v>
      </c>
      <c r="I27" t="s">
        <v>8219</v>
      </c>
      <c r="J27">
        <v>14</v>
      </c>
      <c r="K27">
        <v>185</v>
      </c>
      <c r="L27" t="s">
        <v>8221</v>
      </c>
      <c r="M27">
        <v>10</v>
      </c>
      <c r="N27">
        <v>145</v>
      </c>
      <c r="O27" t="s">
        <v>8220</v>
      </c>
      <c r="P27">
        <v>9</v>
      </c>
    </row>
    <row r="28" spans="8:16" x14ac:dyDescent="0.4">
      <c r="H28">
        <v>26</v>
      </c>
      <c r="I28" t="s">
        <v>8219</v>
      </c>
      <c r="J28">
        <v>19</v>
      </c>
      <c r="K28">
        <v>186</v>
      </c>
      <c r="L28" t="s">
        <v>8221</v>
      </c>
      <c r="M28">
        <v>0</v>
      </c>
      <c r="N28">
        <v>146</v>
      </c>
      <c r="O28" t="s">
        <v>8220</v>
      </c>
      <c r="P28">
        <v>3</v>
      </c>
    </row>
    <row r="29" spans="8:16" x14ac:dyDescent="0.4">
      <c r="H29">
        <v>27</v>
      </c>
      <c r="I29" t="s">
        <v>8219</v>
      </c>
      <c r="J29">
        <v>150</v>
      </c>
      <c r="K29">
        <v>187</v>
      </c>
      <c r="L29" t="s">
        <v>8221</v>
      </c>
      <c r="M29">
        <v>5</v>
      </c>
      <c r="N29">
        <v>147</v>
      </c>
      <c r="O29" t="s">
        <v>8220</v>
      </c>
      <c r="P29">
        <v>0</v>
      </c>
    </row>
    <row r="30" spans="8:16" x14ac:dyDescent="0.4">
      <c r="H30">
        <v>28</v>
      </c>
      <c r="I30" t="s">
        <v>8219</v>
      </c>
      <c r="J30">
        <v>71</v>
      </c>
      <c r="K30">
        <v>188</v>
      </c>
      <c r="L30" t="s">
        <v>8221</v>
      </c>
      <c r="M30">
        <v>0</v>
      </c>
      <c r="N30">
        <v>148</v>
      </c>
      <c r="O30" t="s">
        <v>8220</v>
      </c>
      <c r="P30">
        <v>2</v>
      </c>
    </row>
    <row r="31" spans="8:16" x14ac:dyDescent="0.4">
      <c r="H31">
        <v>29</v>
      </c>
      <c r="I31" t="s">
        <v>8219</v>
      </c>
      <c r="J31">
        <v>117</v>
      </c>
      <c r="K31">
        <v>189</v>
      </c>
      <c r="L31" t="s">
        <v>8221</v>
      </c>
      <c r="M31">
        <v>5</v>
      </c>
      <c r="N31">
        <v>149</v>
      </c>
      <c r="O31" t="s">
        <v>8220</v>
      </c>
      <c r="P31">
        <v>6</v>
      </c>
    </row>
    <row r="32" spans="8:16" x14ac:dyDescent="0.4">
      <c r="H32">
        <v>30</v>
      </c>
      <c r="I32" t="s">
        <v>8219</v>
      </c>
      <c r="J32">
        <v>53</v>
      </c>
      <c r="K32">
        <v>190</v>
      </c>
      <c r="L32" t="s">
        <v>8221</v>
      </c>
      <c r="M32">
        <v>1</v>
      </c>
      <c r="N32">
        <v>150</v>
      </c>
      <c r="O32" t="s">
        <v>8220</v>
      </c>
      <c r="P32">
        <v>67</v>
      </c>
    </row>
    <row r="33" spans="8:16" x14ac:dyDescent="0.4">
      <c r="H33">
        <v>31</v>
      </c>
      <c r="I33" t="s">
        <v>8219</v>
      </c>
      <c r="J33">
        <v>1</v>
      </c>
      <c r="K33">
        <v>191</v>
      </c>
      <c r="L33" t="s">
        <v>8221</v>
      </c>
      <c r="M33">
        <v>3</v>
      </c>
      <c r="N33">
        <v>151</v>
      </c>
      <c r="O33" t="s">
        <v>8220</v>
      </c>
      <c r="P33">
        <v>5</v>
      </c>
    </row>
    <row r="34" spans="8:16" x14ac:dyDescent="0.4">
      <c r="H34">
        <v>32</v>
      </c>
      <c r="I34" t="s">
        <v>8219</v>
      </c>
      <c r="J34">
        <v>89</v>
      </c>
      <c r="K34">
        <v>192</v>
      </c>
      <c r="L34" t="s">
        <v>8221</v>
      </c>
      <c r="M34">
        <v>3</v>
      </c>
      <c r="N34">
        <v>152</v>
      </c>
      <c r="O34" t="s">
        <v>8220</v>
      </c>
      <c r="P34">
        <v>2</v>
      </c>
    </row>
    <row r="35" spans="8:16" x14ac:dyDescent="0.4">
      <c r="H35">
        <v>33</v>
      </c>
      <c r="I35" t="s">
        <v>8219</v>
      </c>
      <c r="J35">
        <v>64</v>
      </c>
      <c r="K35">
        <v>193</v>
      </c>
      <c r="L35" t="s">
        <v>8221</v>
      </c>
      <c r="M35">
        <v>0</v>
      </c>
      <c r="N35">
        <v>153</v>
      </c>
      <c r="O35" t="s">
        <v>8220</v>
      </c>
      <c r="P35">
        <v>10</v>
      </c>
    </row>
    <row r="36" spans="8:16" x14ac:dyDescent="0.4">
      <c r="H36">
        <v>34</v>
      </c>
      <c r="I36" t="s">
        <v>8219</v>
      </c>
      <c r="J36">
        <v>68</v>
      </c>
      <c r="K36">
        <v>194</v>
      </c>
      <c r="L36" t="s">
        <v>8221</v>
      </c>
      <c r="M36">
        <v>3</v>
      </c>
      <c r="N36">
        <v>154</v>
      </c>
      <c r="O36" t="s">
        <v>8220</v>
      </c>
      <c r="P36">
        <v>3</v>
      </c>
    </row>
    <row r="37" spans="8:16" x14ac:dyDescent="0.4">
      <c r="H37">
        <v>35</v>
      </c>
      <c r="I37" t="s">
        <v>8219</v>
      </c>
      <c r="J37">
        <v>28</v>
      </c>
      <c r="K37">
        <v>195</v>
      </c>
      <c r="L37" t="s">
        <v>8221</v>
      </c>
      <c r="M37">
        <v>0</v>
      </c>
      <c r="N37">
        <v>155</v>
      </c>
      <c r="O37" t="s">
        <v>8220</v>
      </c>
      <c r="P37">
        <v>4</v>
      </c>
    </row>
    <row r="38" spans="8:16" x14ac:dyDescent="0.4">
      <c r="H38">
        <v>36</v>
      </c>
      <c r="I38" t="s">
        <v>8219</v>
      </c>
      <c r="J38">
        <v>44</v>
      </c>
      <c r="K38">
        <v>196</v>
      </c>
      <c r="L38" t="s">
        <v>8221</v>
      </c>
      <c r="M38">
        <v>19</v>
      </c>
      <c r="N38">
        <v>156</v>
      </c>
      <c r="O38" t="s">
        <v>8220</v>
      </c>
      <c r="P38">
        <v>15</v>
      </c>
    </row>
    <row r="39" spans="8:16" x14ac:dyDescent="0.4">
      <c r="H39">
        <v>37</v>
      </c>
      <c r="I39" t="s">
        <v>8219</v>
      </c>
      <c r="J39">
        <v>253</v>
      </c>
      <c r="K39">
        <v>197</v>
      </c>
      <c r="L39" t="s">
        <v>8221</v>
      </c>
      <c r="M39">
        <v>8</v>
      </c>
      <c r="N39">
        <v>157</v>
      </c>
      <c r="O39" t="s">
        <v>8220</v>
      </c>
      <c r="P39">
        <v>2</v>
      </c>
    </row>
    <row r="40" spans="8:16" x14ac:dyDescent="0.4">
      <c r="H40">
        <v>38</v>
      </c>
      <c r="I40" t="s">
        <v>8219</v>
      </c>
      <c r="J40">
        <v>66</v>
      </c>
      <c r="K40">
        <v>198</v>
      </c>
      <c r="L40" t="s">
        <v>8221</v>
      </c>
      <c r="M40">
        <v>6</v>
      </c>
      <c r="N40">
        <v>158</v>
      </c>
      <c r="O40" t="s">
        <v>8220</v>
      </c>
      <c r="P40">
        <v>0</v>
      </c>
    </row>
    <row r="41" spans="8:16" x14ac:dyDescent="0.4">
      <c r="H41">
        <v>39</v>
      </c>
      <c r="I41" t="s">
        <v>8219</v>
      </c>
      <c r="J41">
        <v>217</v>
      </c>
      <c r="K41">
        <v>199</v>
      </c>
      <c r="L41" t="s">
        <v>8221</v>
      </c>
      <c r="M41">
        <v>0</v>
      </c>
      <c r="N41">
        <v>159</v>
      </c>
      <c r="O41" t="s">
        <v>8220</v>
      </c>
      <c r="P41">
        <v>1</v>
      </c>
    </row>
    <row r="42" spans="8:16" x14ac:dyDescent="0.4">
      <c r="H42">
        <v>40</v>
      </c>
      <c r="I42" t="s">
        <v>8219</v>
      </c>
      <c r="J42">
        <v>16</v>
      </c>
      <c r="K42">
        <v>200</v>
      </c>
      <c r="L42" t="s">
        <v>8221</v>
      </c>
      <c r="M42">
        <v>18</v>
      </c>
      <c r="N42">
        <v>600</v>
      </c>
      <c r="O42" t="s">
        <v>8220</v>
      </c>
      <c r="P42">
        <v>1</v>
      </c>
    </row>
    <row r="43" spans="8:16" x14ac:dyDescent="0.4">
      <c r="H43">
        <v>41</v>
      </c>
      <c r="I43" t="s">
        <v>8219</v>
      </c>
      <c r="J43">
        <v>19</v>
      </c>
      <c r="K43">
        <v>201</v>
      </c>
      <c r="L43" t="s">
        <v>8221</v>
      </c>
      <c r="M43">
        <v>7</v>
      </c>
      <c r="N43">
        <v>601</v>
      </c>
      <c r="O43" t="s">
        <v>8220</v>
      </c>
      <c r="P43">
        <v>6</v>
      </c>
    </row>
    <row r="44" spans="8:16" x14ac:dyDescent="0.4">
      <c r="H44">
        <v>42</v>
      </c>
      <c r="I44" t="s">
        <v>8219</v>
      </c>
      <c r="J44">
        <v>169</v>
      </c>
      <c r="K44">
        <v>202</v>
      </c>
      <c r="L44" t="s">
        <v>8221</v>
      </c>
      <c r="M44">
        <v>0</v>
      </c>
      <c r="N44">
        <v>602</v>
      </c>
      <c r="O44" t="s">
        <v>8220</v>
      </c>
      <c r="P44">
        <v>0</v>
      </c>
    </row>
    <row r="45" spans="8:16" x14ac:dyDescent="0.4">
      <c r="H45">
        <v>43</v>
      </c>
      <c r="I45" t="s">
        <v>8219</v>
      </c>
      <c r="J45">
        <v>263</v>
      </c>
      <c r="K45">
        <v>203</v>
      </c>
      <c r="L45" t="s">
        <v>8221</v>
      </c>
      <c r="M45">
        <v>8</v>
      </c>
      <c r="N45">
        <v>603</v>
      </c>
      <c r="O45" t="s">
        <v>8220</v>
      </c>
      <c r="P45">
        <v>13</v>
      </c>
    </row>
    <row r="46" spans="8:16" x14ac:dyDescent="0.4">
      <c r="H46">
        <v>44</v>
      </c>
      <c r="I46" t="s">
        <v>8219</v>
      </c>
      <c r="J46">
        <v>15</v>
      </c>
      <c r="K46">
        <v>204</v>
      </c>
      <c r="L46" t="s">
        <v>8221</v>
      </c>
      <c r="M46">
        <v>1293</v>
      </c>
      <c r="N46">
        <v>604</v>
      </c>
      <c r="O46" t="s">
        <v>8220</v>
      </c>
      <c r="P46">
        <v>0</v>
      </c>
    </row>
    <row r="47" spans="8:16" x14ac:dyDescent="0.4">
      <c r="H47">
        <v>45</v>
      </c>
      <c r="I47" t="s">
        <v>8219</v>
      </c>
      <c r="J47">
        <v>61</v>
      </c>
      <c r="K47">
        <v>205</v>
      </c>
      <c r="L47" t="s">
        <v>8221</v>
      </c>
      <c r="M47">
        <v>17</v>
      </c>
      <c r="N47">
        <v>605</v>
      </c>
      <c r="O47" t="s">
        <v>8220</v>
      </c>
      <c r="P47">
        <v>8</v>
      </c>
    </row>
    <row r="48" spans="8:16" x14ac:dyDescent="0.4">
      <c r="H48">
        <v>46</v>
      </c>
      <c r="I48" t="s">
        <v>8219</v>
      </c>
      <c r="J48">
        <v>45</v>
      </c>
      <c r="K48">
        <v>206</v>
      </c>
      <c r="L48" t="s">
        <v>8221</v>
      </c>
      <c r="M48">
        <v>0</v>
      </c>
      <c r="N48">
        <v>606</v>
      </c>
      <c r="O48" t="s">
        <v>8220</v>
      </c>
      <c r="P48">
        <v>1</v>
      </c>
    </row>
    <row r="49" spans="8:16" x14ac:dyDescent="0.4">
      <c r="H49">
        <v>47</v>
      </c>
      <c r="I49" t="s">
        <v>8219</v>
      </c>
      <c r="J49">
        <v>70</v>
      </c>
      <c r="K49">
        <v>207</v>
      </c>
      <c r="L49" t="s">
        <v>8221</v>
      </c>
      <c r="M49">
        <v>13</v>
      </c>
      <c r="N49">
        <v>607</v>
      </c>
      <c r="O49" t="s">
        <v>8220</v>
      </c>
      <c r="P49">
        <v>0</v>
      </c>
    </row>
    <row r="50" spans="8:16" x14ac:dyDescent="0.4">
      <c r="H50">
        <v>48</v>
      </c>
      <c r="I50" t="s">
        <v>8219</v>
      </c>
      <c r="J50">
        <v>38</v>
      </c>
      <c r="K50">
        <v>208</v>
      </c>
      <c r="L50" t="s">
        <v>8221</v>
      </c>
      <c r="M50">
        <v>0</v>
      </c>
      <c r="N50">
        <v>608</v>
      </c>
      <c r="O50" t="s">
        <v>8220</v>
      </c>
      <c r="P50">
        <v>5</v>
      </c>
    </row>
    <row r="51" spans="8:16" x14ac:dyDescent="0.4">
      <c r="H51">
        <v>49</v>
      </c>
      <c r="I51" t="s">
        <v>8219</v>
      </c>
      <c r="J51">
        <v>87</v>
      </c>
      <c r="K51">
        <v>209</v>
      </c>
      <c r="L51" t="s">
        <v>8221</v>
      </c>
      <c r="M51">
        <v>0</v>
      </c>
      <c r="N51">
        <v>609</v>
      </c>
      <c r="O51" t="s">
        <v>8220</v>
      </c>
      <c r="P51">
        <v>1</v>
      </c>
    </row>
    <row r="52" spans="8:16" x14ac:dyDescent="0.4">
      <c r="H52">
        <v>50</v>
      </c>
      <c r="I52" t="s">
        <v>8219</v>
      </c>
      <c r="J52">
        <v>22</v>
      </c>
      <c r="K52">
        <v>210</v>
      </c>
      <c r="L52" t="s">
        <v>8221</v>
      </c>
      <c r="M52">
        <v>33</v>
      </c>
      <c r="N52">
        <v>610</v>
      </c>
      <c r="O52" t="s">
        <v>8220</v>
      </c>
      <c r="P52">
        <v>0</v>
      </c>
    </row>
    <row r="53" spans="8:16" x14ac:dyDescent="0.4">
      <c r="H53">
        <v>51</v>
      </c>
      <c r="I53" t="s">
        <v>8219</v>
      </c>
      <c r="J53">
        <v>119</v>
      </c>
      <c r="K53">
        <v>211</v>
      </c>
      <c r="L53" t="s">
        <v>8221</v>
      </c>
      <c r="M53">
        <v>12</v>
      </c>
      <c r="N53">
        <v>611</v>
      </c>
      <c r="O53" t="s">
        <v>8220</v>
      </c>
      <c r="P53">
        <v>0</v>
      </c>
    </row>
    <row r="54" spans="8:16" x14ac:dyDescent="0.4">
      <c r="H54">
        <v>52</v>
      </c>
      <c r="I54" t="s">
        <v>8219</v>
      </c>
      <c r="J54">
        <v>52</v>
      </c>
      <c r="K54">
        <v>212</v>
      </c>
      <c r="L54" t="s">
        <v>8221</v>
      </c>
      <c r="M54">
        <v>1</v>
      </c>
      <c r="N54">
        <v>612</v>
      </c>
      <c r="O54" t="s">
        <v>8220</v>
      </c>
      <c r="P54">
        <v>0</v>
      </c>
    </row>
    <row r="55" spans="8:16" x14ac:dyDescent="0.4">
      <c r="H55">
        <v>53</v>
      </c>
      <c r="I55" t="s">
        <v>8219</v>
      </c>
      <c r="J55">
        <v>117</v>
      </c>
      <c r="K55">
        <v>213</v>
      </c>
      <c r="L55" t="s">
        <v>8221</v>
      </c>
      <c r="M55">
        <v>1</v>
      </c>
      <c r="N55">
        <v>613</v>
      </c>
      <c r="O55" t="s">
        <v>8220</v>
      </c>
      <c r="P55">
        <v>121</v>
      </c>
    </row>
    <row r="56" spans="8:16" x14ac:dyDescent="0.4">
      <c r="H56">
        <v>54</v>
      </c>
      <c r="I56" t="s">
        <v>8219</v>
      </c>
      <c r="J56">
        <v>52</v>
      </c>
      <c r="K56">
        <v>214</v>
      </c>
      <c r="L56" t="s">
        <v>8221</v>
      </c>
      <c r="M56">
        <v>1</v>
      </c>
      <c r="N56">
        <v>614</v>
      </c>
      <c r="O56" t="s">
        <v>8220</v>
      </c>
      <c r="P56">
        <v>0</v>
      </c>
    </row>
    <row r="57" spans="8:16" x14ac:dyDescent="0.4">
      <c r="H57">
        <v>55</v>
      </c>
      <c r="I57" t="s">
        <v>8219</v>
      </c>
      <c r="J57">
        <v>86</v>
      </c>
      <c r="K57">
        <v>215</v>
      </c>
      <c r="L57" t="s">
        <v>8221</v>
      </c>
      <c r="M57">
        <v>1</v>
      </c>
      <c r="N57">
        <v>615</v>
      </c>
      <c r="O57" t="s">
        <v>8220</v>
      </c>
      <c r="P57">
        <v>0</v>
      </c>
    </row>
    <row r="58" spans="8:16" x14ac:dyDescent="0.4">
      <c r="H58">
        <v>56</v>
      </c>
      <c r="I58" t="s">
        <v>8219</v>
      </c>
      <c r="J58">
        <v>174</v>
      </c>
      <c r="K58">
        <v>216</v>
      </c>
      <c r="L58" t="s">
        <v>8221</v>
      </c>
      <c r="M58">
        <v>84</v>
      </c>
      <c r="N58">
        <v>616</v>
      </c>
      <c r="O58" t="s">
        <v>8220</v>
      </c>
      <c r="P58">
        <v>0</v>
      </c>
    </row>
    <row r="59" spans="8:16" x14ac:dyDescent="0.4">
      <c r="H59">
        <v>57</v>
      </c>
      <c r="I59" t="s">
        <v>8219</v>
      </c>
      <c r="J59">
        <v>69</v>
      </c>
      <c r="K59">
        <v>217</v>
      </c>
      <c r="L59" t="s">
        <v>8221</v>
      </c>
      <c r="M59">
        <v>38</v>
      </c>
      <c r="N59">
        <v>617</v>
      </c>
      <c r="O59" t="s">
        <v>8220</v>
      </c>
      <c r="P59">
        <v>3</v>
      </c>
    </row>
    <row r="60" spans="8:16" x14ac:dyDescent="0.4">
      <c r="H60">
        <v>58</v>
      </c>
      <c r="I60" t="s">
        <v>8219</v>
      </c>
      <c r="J60">
        <v>75</v>
      </c>
      <c r="K60">
        <v>218</v>
      </c>
      <c r="L60" t="s">
        <v>8221</v>
      </c>
      <c r="M60">
        <v>1</v>
      </c>
      <c r="N60">
        <v>618</v>
      </c>
      <c r="O60" t="s">
        <v>8220</v>
      </c>
      <c r="P60">
        <v>0</v>
      </c>
    </row>
    <row r="61" spans="8:16" x14ac:dyDescent="0.4">
      <c r="H61">
        <v>59</v>
      </c>
      <c r="I61" t="s">
        <v>8219</v>
      </c>
      <c r="J61">
        <v>33</v>
      </c>
      <c r="K61">
        <v>219</v>
      </c>
      <c r="L61" t="s">
        <v>8221</v>
      </c>
      <c r="M61">
        <v>76</v>
      </c>
      <c r="N61">
        <v>619</v>
      </c>
      <c r="O61" t="s">
        <v>8220</v>
      </c>
      <c r="P61">
        <v>1</v>
      </c>
    </row>
    <row r="62" spans="8:16" x14ac:dyDescent="0.4">
      <c r="H62">
        <v>60</v>
      </c>
      <c r="I62" t="s">
        <v>8219</v>
      </c>
      <c r="J62">
        <v>108</v>
      </c>
      <c r="K62">
        <v>220</v>
      </c>
      <c r="L62" t="s">
        <v>8221</v>
      </c>
      <c r="M62">
        <v>3</v>
      </c>
      <c r="N62">
        <v>620</v>
      </c>
      <c r="O62" t="s">
        <v>8220</v>
      </c>
      <c r="P62">
        <v>1</v>
      </c>
    </row>
    <row r="63" spans="8:16" x14ac:dyDescent="0.4">
      <c r="H63">
        <v>61</v>
      </c>
      <c r="I63" t="s">
        <v>8219</v>
      </c>
      <c r="J63">
        <v>23</v>
      </c>
      <c r="K63">
        <v>221</v>
      </c>
      <c r="L63" t="s">
        <v>8221</v>
      </c>
      <c r="M63">
        <v>0</v>
      </c>
      <c r="N63">
        <v>621</v>
      </c>
      <c r="O63" t="s">
        <v>8220</v>
      </c>
      <c r="P63">
        <v>3</v>
      </c>
    </row>
    <row r="64" spans="8:16" x14ac:dyDescent="0.4">
      <c r="H64">
        <v>62</v>
      </c>
      <c r="I64" t="s">
        <v>8219</v>
      </c>
      <c r="J64">
        <v>48</v>
      </c>
      <c r="K64">
        <v>222</v>
      </c>
      <c r="L64" t="s">
        <v>8221</v>
      </c>
      <c r="M64">
        <v>2</v>
      </c>
      <c r="N64">
        <v>622</v>
      </c>
      <c r="O64" t="s">
        <v>8220</v>
      </c>
      <c r="P64">
        <v>9</v>
      </c>
    </row>
    <row r="65" spans="8:16" x14ac:dyDescent="0.4">
      <c r="H65">
        <v>63</v>
      </c>
      <c r="I65" t="s">
        <v>8219</v>
      </c>
      <c r="J65">
        <v>64</v>
      </c>
      <c r="K65">
        <v>223</v>
      </c>
      <c r="L65" t="s">
        <v>8221</v>
      </c>
      <c r="M65">
        <v>0</v>
      </c>
      <c r="N65">
        <v>623</v>
      </c>
      <c r="O65" t="s">
        <v>8220</v>
      </c>
      <c r="P65">
        <v>0</v>
      </c>
    </row>
    <row r="66" spans="8:16" x14ac:dyDescent="0.4">
      <c r="H66">
        <v>64</v>
      </c>
      <c r="I66" t="s">
        <v>8219</v>
      </c>
      <c r="J66">
        <v>24</v>
      </c>
      <c r="K66">
        <v>224</v>
      </c>
      <c r="L66" t="s">
        <v>8221</v>
      </c>
      <c r="M66">
        <v>0</v>
      </c>
      <c r="N66">
        <v>624</v>
      </c>
      <c r="O66" t="s">
        <v>8220</v>
      </c>
      <c r="P66">
        <v>0</v>
      </c>
    </row>
    <row r="67" spans="8:16" x14ac:dyDescent="0.4">
      <c r="H67">
        <v>65</v>
      </c>
      <c r="I67" t="s">
        <v>8219</v>
      </c>
      <c r="J67">
        <v>57</v>
      </c>
      <c r="K67">
        <v>225</v>
      </c>
      <c r="L67" t="s">
        <v>8221</v>
      </c>
      <c r="M67">
        <v>0</v>
      </c>
      <c r="N67">
        <v>625</v>
      </c>
      <c r="O67" t="s">
        <v>8220</v>
      </c>
      <c r="P67">
        <v>0</v>
      </c>
    </row>
    <row r="68" spans="8:16" x14ac:dyDescent="0.4">
      <c r="H68">
        <v>66</v>
      </c>
      <c r="I68" t="s">
        <v>8219</v>
      </c>
      <c r="J68">
        <v>26</v>
      </c>
      <c r="K68">
        <v>226</v>
      </c>
      <c r="L68" t="s">
        <v>8221</v>
      </c>
      <c r="M68">
        <v>2</v>
      </c>
      <c r="N68">
        <v>626</v>
      </c>
      <c r="O68" t="s">
        <v>8220</v>
      </c>
      <c r="P68">
        <v>39</v>
      </c>
    </row>
    <row r="69" spans="8:16" x14ac:dyDescent="0.4">
      <c r="H69">
        <v>67</v>
      </c>
      <c r="I69" t="s">
        <v>8219</v>
      </c>
      <c r="J69">
        <v>20</v>
      </c>
      <c r="K69">
        <v>227</v>
      </c>
      <c r="L69" t="s">
        <v>8221</v>
      </c>
      <c r="M69">
        <v>0</v>
      </c>
      <c r="N69">
        <v>627</v>
      </c>
      <c r="O69" t="s">
        <v>8220</v>
      </c>
      <c r="P69">
        <v>1</v>
      </c>
    </row>
    <row r="70" spans="8:16" x14ac:dyDescent="0.4">
      <c r="H70">
        <v>68</v>
      </c>
      <c r="I70" t="s">
        <v>8219</v>
      </c>
      <c r="J70">
        <v>36</v>
      </c>
      <c r="K70">
        <v>228</v>
      </c>
      <c r="L70" t="s">
        <v>8221</v>
      </c>
      <c r="M70">
        <v>0</v>
      </c>
      <c r="N70">
        <v>628</v>
      </c>
      <c r="O70" t="s">
        <v>8220</v>
      </c>
      <c r="P70">
        <v>0</v>
      </c>
    </row>
    <row r="71" spans="8:16" x14ac:dyDescent="0.4">
      <c r="H71">
        <v>69</v>
      </c>
      <c r="I71" t="s">
        <v>8219</v>
      </c>
      <c r="J71">
        <v>178</v>
      </c>
      <c r="K71">
        <v>229</v>
      </c>
      <c r="L71" t="s">
        <v>8221</v>
      </c>
      <c r="M71">
        <v>0</v>
      </c>
      <c r="N71">
        <v>629</v>
      </c>
      <c r="O71" t="s">
        <v>8220</v>
      </c>
      <c r="P71">
        <v>3</v>
      </c>
    </row>
    <row r="72" spans="8:16" x14ac:dyDescent="0.4">
      <c r="H72">
        <v>70</v>
      </c>
      <c r="I72" t="s">
        <v>8219</v>
      </c>
      <c r="J72">
        <v>17</v>
      </c>
      <c r="K72">
        <v>230</v>
      </c>
      <c r="L72" t="s">
        <v>8221</v>
      </c>
      <c r="M72">
        <v>2</v>
      </c>
      <c r="N72">
        <v>630</v>
      </c>
      <c r="O72" t="s">
        <v>8220</v>
      </c>
      <c r="P72">
        <v>1</v>
      </c>
    </row>
    <row r="73" spans="8:16" x14ac:dyDescent="0.4">
      <c r="H73">
        <v>71</v>
      </c>
      <c r="I73" t="s">
        <v>8219</v>
      </c>
      <c r="J73">
        <v>32</v>
      </c>
      <c r="K73">
        <v>231</v>
      </c>
      <c r="L73" t="s">
        <v>8221</v>
      </c>
      <c r="M73">
        <v>0</v>
      </c>
      <c r="N73">
        <v>631</v>
      </c>
      <c r="O73" t="s">
        <v>8220</v>
      </c>
      <c r="P73">
        <v>9</v>
      </c>
    </row>
    <row r="74" spans="8:16" x14ac:dyDescent="0.4">
      <c r="H74">
        <v>72</v>
      </c>
      <c r="I74" t="s">
        <v>8219</v>
      </c>
      <c r="J74">
        <v>41</v>
      </c>
      <c r="K74">
        <v>232</v>
      </c>
      <c r="L74" t="s">
        <v>8221</v>
      </c>
      <c r="M74">
        <v>7</v>
      </c>
      <c r="N74">
        <v>632</v>
      </c>
      <c r="O74" t="s">
        <v>8220</v>
      </c>
      <c r="P74">
        <v>0</v>
      </c>
    </row>
    <row r="75" spans="8:16" x14ac:dyDescent="0.4">
      <c r="H75">
        <v>73</v>
      </c>
      <c r="I75" t="s">
        <v>8219</v>
      </c>
      <c r="J75">
        <v>18</v>
      </c>
      <c r="K75">
        <v>233</v>
      </c>
      <c r="L75" t="s">
        <v>8221</v>
      </c>
      <c r="M75">
        <v>0</v>
      </c>
      <c r="N75">
        <v>633</v>
      </c>
      <c r="O75" t="s">
        <v>8220</v>
      </c>
      <c r="P75">
        <v>25</v>
      </c>
    </row>
    <row r="76" spans="8:16" x14ac:dyDescent="0.4">
      <c r="H76">
        <v>74</v>
      </c>
      <c r="I76" t="s">
        <v>8219</v>
      </c>
      <c r="J76">
        <v>29</v>
      </c>
      <c r="K76">
        <v>234</v>
      </c>
      <c r="L76" t="s">
        <v>8221</v>
      </c>
      <c r="M76">
        <v>5</v>
      </c>
      <c r="N76">
        <v>634</v>
      </c>
      <c r="O76" t="s">
        <v>8220</v>
      </c>
      <c r="P76">
        <v>1</v>
      </c>
    </row>
    <row r="77" spans="8:16" x14ac:dyDescent="0.4">
      <c r="H77">
        <v>75</v>
      </c>
      <c r="I77" t="s">
        <v>8219</v>
      </c>
      <c r="J77">
        <v>47</v>
      </c>
      <c r="K77">
        <v>235</v>
      </c>
      <c r="L77" t="s">
        <v>8221</v>
      </c>
      <c r="M77">
        <v>0</v>
      </c>
      <c r="N77">
        <v>635</v>
      </c>
      <c r="O77" t="s">
        <v>8220</v>
      </c>
      <c r="P77">
        <v>1</v>
      </c>
    </row>
    <row r="78" spans="8:16" x14ac:dyDescent="0.4">
      <c r="H78">
        <v>76</v>
      </c>
      <c r="I78" t="s">
        <v>8219</v>
      </c>
      <c r="J78">
        <v>15</v>
      </c>
      <c r="K78">
        <v>236</v>
      </c>
      <c r="L78" t="s">
        <v>8221</v>
      </c>
      <c r="M78">
        <v>0</v>
      </c>
      <c r="N78">
        <v>636</v>
      </c>
      <c r="O78" t="s">
        <v>8220</v>
      </c>
      <c r="P78">
        <v>1</v>
      </c>
    </row>
    <row r="79" spans="8:16" x14ac:dyDescent="0.4">
      <c r="H79">
        <v>77</v>
      </c>
      <c r="I79" t="s">
        <v>8219</v>
      </c>
      <c r="J79">
        <v>26</v>
      </c>
      <c r="K79">
        <v>237</v>
      </c>
      <c r="L79" t="s">
        <v>8221</v>
      </c>
      <c r="M79">
        <v>1</v>
      </c>
      <c r="N79">
        <v>637</v>
      </c>
      <c r="O79" t="s">
        <v>8220</v>
      </c>
      <c r="P79">
        <v>0</v>
      </c>
    </row>
    <row r="80" spans="8:16" x14ac:dyDescent="0.4">
      <c r="H80">
        <v>78</v>
      </c>
      <c r="I80" t="s">
        <v>8219</v>
      </c>
      <c r="J80">
        <v>35</v>
      </c>
      <c r="K80">
        <v>238</v>
      </c>
      <c r="L80" t="s">
        <v>8221</v>
      </c>
      <c r="M80">
        <v>0</v>
      </c>
      <c r="N80">
        <v>638</v>
      </c>
      <c r="O80" t="s">
        <v>8220</v>
      </c>
      <c r="P80">
        <v>6</v>
      </c>
    </row>
    <row r="81" spans="8:16" x14ac:dyDescent="0.4">
      <c r="H81">
        <v>79</v>
      </c>
      <c r="I81" t="s">
        <v>8219</v>
      </c>
      <c r="J81">
        <v>41</v>
      </c>
      <c r="K81">
        <v>239</v>
      </c>
      <c r="L81" t="s">
        <v>8221</v>
      </c>
      <c r="M81">
        <v>5</v>
      </c>
      <c r="N81">
        <v>639</v>
      </c>
      <c r="O81" t="s">
        <v>8220</v>
      </c>
      <c r="P81">
        <v>1</v>
      </c>
    </row>
    <row r="82" spans="8:16" x14ac:dyDescent="0.4">
      <c r="H82">
        <v>80</v>
      </c>
      <c r="I82" t="s">
        <v>8219</v>
      </c>
      <c r="J82">
        <v>47</v>
      </c>
      <c r="K82">
        <v>420</v>
      </c>
      <c r="L82" t="s">
        <v>8221</v>
      </c>
      <c r="M82">
        <v>3</v>
      </c>
      <c r="N82">
        <v>1000</v>
      </c>
      <c r="O82" t="s">
        <v>8220</v>
      </c>
      <c r="P82">
        <v>6</v>
      </c>
    </row>
    <row r="83" spans="8:16" x14ac:dyDescent="0.4">
      <c r="H83">
        <v>81</v>
      </c>
      <c r="I83" t="s">
        <v>8219</v>
      </c>
      <c r="J83">
        <v>28</v>
      </c>
      <c r="K83">
        <v>421</v>
      </c>
      <c r="L83" t="s">
        <v>8221</v>
      </c>
      <c r="M83">
        <v>6</v>
      </c>
      <c r="N83">
        <v>1001</v>
      </c>
      <c r="O83" t="s">
        <v>8220</v>
      </c>
      <c r="P83">
        <v>4</v>
      </c>
    </row>
    <row r="84" spans="8:16" x14ac:dyDescent="0.4">
      <c r="H84">
        <v>82</v>
      </c>
      <c r="I84" t="s">
        <v>8219</v>
      </c>
      <c r="J84">
        <v>100</v>
      </c>
      <c r="K84">
        <v>422</v>
      </c>
      <c r="L84" t="s">
        <v>8221</v>
      </c>
      <c r="M84">
        <v>12</v>
      </c>
      <c r="N84">
        <v>1002</v>
      </c>
      <c r="O84" t="s">
        <v>8220</v>
      </c>
      <c r="P84">
        <v>22</v>
      </c>
    </row>
    <row r="85" spans="8:16" x14ac:dyDescent="0.4">
      <c r="H85">
        <v>83</v>
      </c>
      <c r="I85" t="s">
        <v>8219</v>
      </c>
      <c r="J85">
        <v>13</v>
      </c>
      <c r="K85">
        <v>423</v>
      </c>
      <c r="L85" t="s">
        <v>8221</v>
      </c>
      <c r="M85">
        <v>13</v>
      </c>
      <c r="N85">
        <v>1003</v>
      </c>
      <c r="O85" t="s">
        <v>8220</v>
      </c>
      <c r="P85">
        <v>15</v>
      </c>
    </row>
    <row r="86" spans="8:16" x14ac:dyDescent="0.4">
      <c r="H86">
        <v>84</v>
      </c>
      <c r="I86" t="s">
        <v>8219</v>
      </c>
      <c r="J86">
        <v>7</v>
      </c>
      <c r="K86">
        <v>424</v>
      </c>
      <c r="L86" t="s">
        <v>8221</v>
      </c>
      <c r="M86">
        <v>5</v>
      </c>
      <c r="N86">
        <v>1004</v>
      </c>
      <c r="O86" t="s">
        <v>8220</v>
      </c>
      <c r="P86">
        <v>95</v>
      </c>
    </row>
    <row r="87" spans="8:16" x14ac:dyDescent="0.4">
      <c r="H87">
        <v>85</v>
      </c>
      <c r="I87" t="s">
        <v>8219</v>
      </c>
      <c r="J87">
        <v>21</v>
      </c>
      <c r="K87">
        <v>425</v>
      </c>
      <c r="L87" t="s">
        <v>8221</v>
      </c>
      <c r="M87">
        <v>2</v>
      </c>
      <c r="N87">
        <v>1005</v>
      </c>
      <c r="O87" t="s">
        <v>8220</v>
      </c>
      <c r="P87">
        <v>161</v>
      </c>
    </row>
    <row r="88" spans="8:16" x14ac:dyDescent="0.4">
      <c r="H88">
        <v>86</v>
      </c>
      <c r="I88" t="s">
        <v>8219</v>
      </c>
      <c r="J88">
        <v>17</v>
      </c>
      <c r="K88">
        <v>426</v>
      </c>
      <c r="L88" t="s">
        <v>8221</v>
      </c>
      <c r="M88">
        <v>8</v>
      </c>
      <c r="N88">
        <v>1006</v>
      </c>
      <c r="O88" t="s">
        <v>8220</v>
      </c>
      <c r="P88">
        <v>8</v>
      </c>
    </row>
    <row r="89" spans="8:16" x14ac:dyDescent="0.4">
      <c r="H89">
        <v>87</v>
      </c>
      <c r="I89" t="s">
        <v>8219</v>
      </c>
      <c r="J89">
        <v>25</v>
      </c>
      <c r="K89">
        <v>427</v>
      </c>
      <c r="L89" t="s">
        <v>8221</v>
      </c>
      <c r="M89">
        <v>0</v>
      </c>
      <c r="N89">
        <v>1007</v>
      </c>
      <c r="O89" t="s">
        <v>8220</v>
      </c>
      <c r="P89">
        <v>76</v>
      </c>
    </row>
    <row r="90" spans="8:16" x14ac:dyDescent="0.4">
      <c r="H90">
        <v>88</v>
      </c>
      <c r="I90" t="s">
        <v>8219</v>
      </c>
      <c r="J90">
        <v>60</v>
      </c>
      <c r="K90">
        <v>428</v>
      </c>
      <c r="L90" t="s">
        <v>8221</v>
      </c>
      <c r="M90">
        <v>13</v>
      </c>
      <c r="N90">
        <v>1008</v>
      </c>
      <c r="O90" t="s">
        <v>8220</v>
      </c>
      <c r="P90">
        <v>1</v>
      </c>
    </row>
    <row r="91" spans="8:16" x14ac:dyDescent="0.4">
      <c r="H91">
        <v>89</v>
      </c>
      <c r="I91" t="s">
        <v>8219</v>
      </c>
      <c r="J91">
        <v>56</v>
      </c>
      <c r="K91">
        <v>429</v>
      </c>
      <c r="L91" t="s">
        <v>8221</v>
      </c>
      <c r="M91">
        <v>0</v>
      </c>
      <c r="N91">
        <v>1009</v>
      </c>
      <c r="O91" t="s">
        <v>8220</v>
      </c>
      <c r="P91">
        <v>101</v>
      </c>
    </row>
    <row r="92" spans="8:16" x14ac:dyDescent="0.4">
      <c r="H92">
        <v>90</v>
      </c>
      <c r="I92" t="s">
        <v>8219</v>
      </c>
      <c r="J92">
        <v>16</v>
      </c>
      <c r="K92">
        <v>430</v>
      </c>
      <c r="L92" t="s">
        <v>8221</v>
      </c>
      <c r="M92">
        <v>5</v>
      </c>
      <c r="N92">
        <v>1010</v>
      </c>
      <c r="O92" t="s">
        <v>8220</v>
      </c>
      <c r="P92">
        <v>4</v>
      </c>
    </row>
    <row r="93" spans="8:16" x14ac:dyDescent="0.4">
      <c r="H93">
        <v>91</v>
      </c>
      <c r="I93" t="s">
        <v>8219</v>
      </c>
      <c r="J93">
        <v>46</v>
      </c>
      <c r="K93">
        <v>431</v>
      </c>
      <c r="L93" t="s">
        <v>8221</v>
      </c>
      <c r="M93">
        <v>8</v>
      </c>
      <c r="N93">
        <v>1011</v>
      </c>
      <c r="O93" t="s">
        <v>8220</v>
      </c>
      <c r="P93">
        <v>1</v>
      </c>
    </row>
    <row r="94" spans="8:16" x14ac:dyDescent="0.4">
      <c r="H94">
        <v>92</v>
      </c>
      <c r="I94" t="s">
        <v>8219</v>
      </c>
      <c r="J94">
        <v>43</v>
      </c>
      <c r="K94">
        <v>432</v>
      </c>
      <c r="L94" t="s">
        <v>8221</v>
      </c>
      <c r="M94">
        <v>8</v>
      </c>
      <c r="N94">
        <v>1012</v>
      </c>
      <c r="O94" t="s">
        <v>8220</v>
      </c>
      <c r="P94">
        <v>775</v>
      </c>
    </row>
    <row r="95" spans="8:16" x14ac:dyDescent="0.4">
      <c r="H95">
        <v>93</v>
      </c>
      <c r="I95" t="s">
        <v>8219</v>
      </c>
      <c r="J95">
        <v>15</v>
      </c>
      <c r="K95">
        <v>433</v>
      </c>
      <c r="L95" t="s">
        <v>8221</v>
      </c>
      <c r="M95">
        <v>0</v>
      </c>
      <c r="N95">
        <v>1013</v>
      </c>
      <c r="O95" t="s">
        <v>8220</v>
      </c>
      <c r="P95">
        <v>90</v>
      </c>
    </row>
    <row r="96" spans="8:16" x14ac:dyDescent="0.4">
      <c r="H96">
        <v>94</v>
      </c>
      <c r="I96" t="s">
        <v>8219</v>
      </c>
      <c r="J96">
        <v>12</v>
      </c>
      <c r="K96">
        <v>434</v>
      </c>
      <c r="L96" t="s">
        <v>8221</v>
      </c>
      <c r="M96">
        <v>2</v>
      </c>
      <c r="N96">
        <v>1014</v>
      </c>
      <c r="O96" t="s">
        <v>8220</v>
      </c>
      <c r="P96">
        <v>16</v>
      </c>
    </row>
    <row r="97" spans="8:16" x14ac:dyDescent="0.4">
      <c r="H97">
        <v>95</v>
      </c>
      <c r="I97" t="s">
        <v>8219</v>
      </c>
      <c r="J97">
        <v>21</v>
      </c>
      <c r="K97">
        <v>435</v>
      </c>
      <c r="L97" t="s">
        <v>8221</v>
      </c>
      <c r="M97">
        <v>3</v>
      </c>
      <c r="N97">
        <v>1015</v>
      </c>
      <c r="O97" t="s">
        <v>8220</v>
      </c>
      <c r="P97">
        <v>6</v>
      </c>
    </row>
    <row r="98" spans="8:16" x14ac:dyDescent="0.4">
      <c r="H98">
        <v>96</v>
      </c>
      <c r="I98" t="s">
        <v>8219</v>
      </c>
      <c r="J98">
        <v>34</v>
      </c>
      <c r="K98">
        <v>436</v>
      </c>
      <c r="L98" t="s">
        <v>8221</v>
      </c>
      <c r="M98">
        <v>0</v>
      </c>
      <c r="N98">
        <v>1016</v>
      </c>
      <c r="O98" t="s">
        <v>8220</v>
      </c>
      <c r="P98">
        <v>38</v>
      </c>
    </row>
    <row r="99" spans="8:16" x14ac:dyDescent="0.4">
      <c r="H99">
        <v>97</v>
      </c>
      <c r="I99" t="s">
        <v>8219</v>
      </c>
      <c r="J99">
        <v>8</v>
      </c>
      <c r="K99">
        <v>437</v>
      </c>
      <c r="L99" t="s">
        <v>8221</v>
      </c>
      <c r="M99">
        <v>0</v>
      </c>
      <c r="N99">
        <v>1017</v>
      </c>
      <c r="O99" t="s">
        <v>8220</v>
      </c>
      <c r="P99">
        <v>355</v>
      </c>
    </row>
    <row r="100" spans="8:16" x14ac:dyDescent="0.4">
      <c r="H100">
        <v>98</v>
      </c>
      <c r="I100" t="s">
        <v>8219</v>
      </c>
      <c r="J100">
        <v>60</v>
      </c>
      <c r="K100">
        <v>438</v>
      </c>
      <c r="L100" t="s">
        <v>8221</v>
      </c>
      <c r="M100">
        <v>11</v>
      </c>
      <c r="N100">
        <v>1018</v>
      </c>
      <c r="O100" t="s">
        <v>8220</v>
      </c>
      <c r="P100">
        <v>7</v>
      </c>
    </row>
    <row r="101" spans="8:16" x14ac:dyDescent="0.4">
      <c r="H101">
        <v>99</v>
      </c>
      <c r="I101" t="s">
        <v>8219</v>
      </c>
      <c r="J101">
        <v>39</v>
      </c>
      <c r="K101">
        <v>439</v>
      </c>
      <c r="L101" t="s">
        <v>8221</v>
      </c>
      <c r="M101">
        <v>0</v>
      </c>
      <c r="N101">
        <v>1019</v>
      </c>
      <c r="O101" t="s">
        <v>8220</v>
      </c>
      <c r="P101">
        <v>400</v>
      </c>
    </row>
    <row r="102" spans="8:16" x14ac:dyDescent="0.4">
      <c r="H102">
        <v>100</v>
      </c>
      <c r="I102" t="s">
        <v>8219</v>
      </c>
      <c r="J102">
        <v>26</v>
      </c>
      <c r="K102">
        <v>440</v>
      </c>
      <c r="L102" t="s">
        <v>8221</v>
      </c>
      <c r="M102">
        <v>1</v>
      </c>
      <c r="N102">
        <v>1040</v>
      </c>
      <c r="O102" t="s">
        <v>8220</v>
      </c>
      <c r="P102">
        <v>1</v>
      </c>
    </row>
    <row r="103" spans="8:16" x14ac:dyDescent="0.4">
      <c r="H103">
        <v>101</v>
      </c>
      <c r="I103" t="s">
        <v>8219</v>
      </c>
      <c r="J103">
        <v>35</v>
      </c>
      <c r="K103">
        <v>441</v>
      </c>
      <c r="L103" t="s">
        <v>8221</v>
      </c>
      <c r="M103">
        <v>0</v>
      </c>
      <c r="N103">
        <v>1041</v>
      </c>
      <c r="O103" t="s">
        <v>8220</v>
      </c>
      <c r="P103">
        <v>0</v>
      </c>
    </row>
    <row r="104" spans="8:16" x14ac:dyDescent="0.4">
      <c r="H104">
        <v>102</v>
      </c>
      <c r="I104" t="s">
        <v>8219</v>
      </c>
      <c r="J104">
        <v>65</v>
      </c>
      <c r="K104">
        <v>442</v>
      </c>
      <c r="L104" t="s">
        <v>8221</v>
      </c>
      <c r="M104">
        <v>17</v>
      </c>
      <c r="N104">
        <v>1042</v>
      </c>
      <c r="O104" t="s">
        <v>8220</v>
      </c>
      <c r="P104">
        <v>1</v>
      </c>
    </row>
    <row r="105" spans="8:16" x14ac:dyDescent="0.4">
      <c r="H105">
        <v>103</v>
      </c>
      <c r="I105" t="s">
        <v>8219</v>
      </c>
      <c r="J105">
        <v>49</v>
      </c>
      <c r="K105">
        <v>443</v>
      </c>
      <c r="L105" t="s">
        <v>8221</v>
      </c>
      <c r="M105">
        <v>2</v>
      </c>
      <c r="N105">
        <v>1043</v>
      </c>
      <c r="O105" t="s">
        <v>8220</v>
      </c>
      <c r="P105">
        <v>292</v>
      </c>
    </row>
    <row r="106" spans="8:16" x14ac:dyDescent="0.4">
      <c r="H106">
        <v>104</v>
      </c>
      <c r="I106" t="s">
        <v>8219</v>
      </c>
      <c r="J106">
        <v>10</v>
      </c>
      <c r="K106">
        <v>444</v>
      </c>
      <c r="L106" t="s">
        <v>8221</v>
      </c>
      <c r="M106">
        <v>1</v>
      </c>
      <c r="N106">
        <v>1044</v>
      </c>
      <c r="O106" t="s">
        <v>8220</v>
      </c>
      <c r="P106">
        <v>2</v>
      </c>
    </row>
    <row r="107" spans="8:16" x14ac:dyDescent="0.4">
      <c r="H107">
        <v>105</v>
      </c>
      <c r="I107" t="s">
        <v>8219</v>
      </c>
      <c r="J107">
        <v>60</v>
      </c>
      <c r="K107">
        <v>445</v>
      </c>
      <c r="L107" t="s">
        <v>8221</v>
      </c>
      <c r="M107">
        <v>2</v>
      </c>
      <c r="N107">
        <v>1045</v>
      </c>
      <c r="O107" t="s">
        <v>8220</v>
      </c>
      <c r="P107">
        <v>8</v>
      </c>
    </row>
    <row r="108" spans="8:16" x14ac:dyDescent="0.4">
      <c r="H108">
        <v>106</v>
      </c>
      <c r="I108" t="s">
        <v>8219</v>
      </c>
      <c r="J108">
        <v>27</v>
      </c>
      <c r="K108">
        <v>446</v>
      </c>
      <c r="L108" t="s">
        <v>8221</v>
      </c>
      <c r="M108">
        <v>16</v>
      </c>
      <c r="N108">
        <v>1046</v>
      </c>
      <c r="O108" t="s">
        <v>8220</v>
      </c>
      <c r="P108">
        <v>0</v>
      </c>
    </row>
    <row r="109" spans="8:16" x14ac:dyDescent="0.4">
      <c r="H109">
        <v>107</v>
      </c>
      <c r="I109" t="s">
        <v>8219</v>
      </c>
      <c r="J109">
        <v>69</v>
      </c>
      <c r="K109">
        <v>447</v>
      </c>
      <c r="L109" t="s">
        <v>8221</v>
      </c>
      <c r="M109">
        <v>1</v>
      </c>
      <c r="N109">
        <v>1047</v>
      </c>
      <c r="O109" t="s">
        <v>8220</v>
      </c>
      <c r="P109">
        <v>1</v>
      </c>
    </row>
    <row r="110" spans="8:16" x14ac:dyDescent="0.4">
      <c r="H110">
        <v>108</v>
      </c>
      <c r="I110" t="s">
        <v>8219</v>
      </c>
      <c r="J110">
        <v>47</v>
      </c>
      <c r="K110">
        <v>448</v>
      </c>
      <c r="L110" t="s">
        <v>8221</v>
      </c>
      <c r="M110">
        <v>4</v>
      </c>
      <c r="N110">
        <v>1048</v>
      </c>
      <c r="O110" t="s">
        <v>8220</v>
      </c>
      <c r="P110">
        <v>4</v>
      </c>
    </row>
    <row r="111" spans="8:16" x14ac:dyDescent="0.4">
      <c r="H111">
        <v>109</v>
      </c>
      <c r="I111" t="s">
        <v>8219</v>
      </c>
      <c r="J111">
        <v>47</v>
      </c>
      <c r="K111">
        <v>449</v>
      </c>
      <c r="L111" t="s">
        <v>8221</v>
      </c>
      <c r="M111">
        <v>5</v>
      </c>
      <c r="N111">
        <v>1049</v>
      </c>
      <c r="O111" t="s">
        <v>8220</v>
      </c>
      <c r="P111">
        <v>0</v>
      </c>
    </row>
    <row r="112" spans="8:16" x14ac:dyDescent="0.4">
      <c r="H112">
        <v>110</v>
      </c>
      <c r="I112" t="s">
        <v>8219</v>
      </c>
      <c r="J112">
        <v>26</v>
      </c>
      <c r="K112">
        <v>450</v>
      </c>
      <c r="L112" t="s">
        <v>8221</v>
      </c>
      <c r="M112">
        <v>7</v>
      </c>
      <c r="N112">
        <v>1050</v>
      </c>
      <c r="O112" t="s">
        <v>8220</v>
      </c>
      <c r="P112">
        <v>0</v>
      </c>
    </row>
    <row r="113" spans="8:16" x14ac:dyDescent="0.4">
      <c r="H113">
        <v>111</v>
      </c>
      <c r="I113" t="s">
        <v>8219</v>
      </c>
      <c r="J113">
        <v>53</v>
      </c>
      <c r="K113">
        <v>451</v>
      </c>
      <c r="L113" t="s">
        <v>8221</v>
      </c>
      <c r="M113">
        <v>0</v>
      </c>
      <c r="N113">
        <v>1051</v>
      </c>
      <c r="O113" t="s">
        <v>8220</v>
      </c>
      <c r="P113">
        <v>0</v>
      </c>
    </row>
    <row r="114" spans="8:16" x14ac:dyDescent="0.4">
      <c r="H114">
        <v>112</v>
      </c>
      <c r="I114" t="s">
        <v>8219</v>
      </c>
      <c r="J114">
        <v>81</v>
      </c>
      <c r="K114">
        <v>452</v>
      </c>
      <c r="L114" t="s">
        <v>8221</v>
      </c>
      <c r="M114">
        <v>12</v>
      </c>
      <c r="N114">
        <v>1052</v>
      </c>
      <c r="O114" t="s">
        <v>8220</v>
      </c>
      <c r="P114">
        <v>0</v>
      </c>
    </row>
    <row r="115" spans="8:16" x14ac:dyDescent="0.4">
      <c r="H115">
        <v>113</v>
      </c>
      <c r="I115" t="s">
        <v>8219</v>
      </c>
      <c r="J115">
        <v>78</v>
      </c>
      <c r="K115">
        <v>453</v>
      </c>
      <c r="L115" t="s">
        <v>8221</v>
      </c>
      <c r="M115">
        <v>2</v>
      </c>
      <c r="N115">
        <v>1053</v>
      </c>
      <c r="O115" t="s">
        <v>8220</v>
      </c>
      <c r="P115">
        <v>1</v>
      </c>
    </row>
    <row r="116" spans="8:16" x14ac:dyDescent="0.4">
      <c r="H116">
        <v>114</v>
      </c>
      <c r="I116" t="s">
        <v>8219</v>
      </c>
      <c r="J116">
        <v>35</v>
      </c>
      <c r="K116">
        <v>454</v>
      </c>
      <c r="L116" t="s">
        <v>8221</v>
      </c>
      <c r="M116">
        <v>5</v>
      </c>
      <c r="N116">
        <v>1054</v>
      </c>
      <c r="O116" t="s">
        <v>8220</v>
      </c>
      <c r="P116">
        <v>0</v>
      </c>
    </row>
    <row r="117" spans="8:16" x14ac:dyDescent="0.4">
      <c r="H117">
        <v>115</v>
      </c>
      <c r="I117" t="s">
        <v>8219</v>
      </c>
      <c r="J117">
        <v>22</v>
      </c>
      <c r="K117">
        <v>455</v>
      </c>
      <c r="L117" t="s">
        <v>8221</v>
      </c>
      <c r="M117">
        <v>2</v>
      </c>
      <c r="N117">
        <v>1055</v>
      </c>
      <c r="O117" t="s">
        <v>8220</v>
      </c>
      <c r="P117">
        <v>0</v>
      </c>
    </row>
    <row r="118" spans="8:16" x14ac:dyDescent="0.4">
      <c r="H118">
        <v>116</v>
      </c>
      <c r="I118" t="s">
        <v>8219</v>
      </c>
      <c r="J118">
        <v>57</v>
      </c>
      <c r="K118">
        <v>456</v>
      </c>
      <c r="L118" t="s">
        <v>8221</v>
      </c>
      <c r="M118">
        <v>3</v>
      </c>
      <c r="N118">
        <v>1056</v>
      </c>
      <c r="O118" t="s">
        <v>8220</v>
      </c>
      <c r="P118">
        <v>0</v>
      </c>
    </row>
    <row r="119" spans="8:16" x14ac:dyDescent="0.4">
      <c r="H119">
        <v>117</v>
      </c>
      <c r="I119" t="s">
        <v>8219</v>
      </c>
      <c r="J119">
        <v>27</v>
      </c>
      <c r="K119">
        <v>457</v>
      </c>
      <c r="L119" t="s">
        <v>8221</v>
      </c>
      <c r="M119">
        <v>0</v>
      </c>
      <c r="N119">
        <v>1057</v>
      </c>
      <c r="O119" t="s">
        <v>8220</v>
      </c>
      <c r="P119">
        <v>0</v>
      </c>
    </row>
    <row r="120" spans="8:16" x14ac:dyDescent="0.4">
      <c r="H120">
        <v>118</v>
      </c>
      <c r="I120" t="s">
        <v>8219</v>
      </c>
      <c r="J120">
        <v>39</v>
      </c>
      <c r="K120">
        <v>458</v>
      </c>
      <c r="L120" t="s">
        <v>8221</v>
      </c>
      <c r="M120">
        <v>49</v>
      </c>
      <c r="N120">
        <v>1058</v>
      </c>
      <c r="O120" t="s">
        <v>8220</v>
      </c>
      <c r="P120">
        <v>0</v>
      </c>
    </row>
    <row r="121" spans="8:16" x14ac:dyDescent="0.4">
      <c r="H121">
        <v>119</v>
      </c>
      <c r="I121" t="s">
        <v>8219</v>
      </c>
      <c r="J121">
        <v>37</v>
      </c>
      <c r="K121">
        <v>459</v>
      </c>
      <c r="L121" t="s">
        <v>8221</v>
      </c>
      <c r="M121">
        <v>1</v>
      </c>
      <c r="N121">
        <v>1059</v>
      </c>
      <c r="O121" t="s">
        <v>8220</v>
      </c>
      <c r="P121">
        <v>0</v>
      </c>
    </row>
    <row r="122" spans="8:16" x14ac:dyDescent="0.4">
      <c r="H122">
        <v>240</v>
      </c>
      <c r="I122" t="s">
        <v>8219</v>
      </c>
      <c r="J122">
        <v>137</v>
      </c>
      <c r="K122">
        <v>460</v>
      </c>
      <c r="L122" t="s">
        <v>8221</v>
      </c>
      <c r="M122">
        <v>2</v>
      </c>
      <c r="N122">
        <v>1060</v>
      </c>
      <c r="O122" t="s">
        <v>8220</v>
      </c>
      <c r="P122">
        <v>1</v>
      </c>
    </row>
    <row r="123" spans="8:16" x14ac:dyDescent="0.4">
      <c r="H123">
        <v>241</v>
      </c>
      <c r="I123" t="s">
        <v>8219</v>
      </c>
      <c r="J123">
        <v>376</v>
      </c>
      <c r="K123">
        <v>461</v>
      </c>
      <c r="L123" t="s">
        <v>8221</v>
      </c>
      <c r="M123">
        <v>0</v>
      </c>
      <c r="N123">
        <v>1061</v>
      </c>
      <c r="O123" t="s">
        <v>8220</v>
      </c>
      <c r="P123">
        <v>0</v>
      </c>
    </row>
    <row r="124" spans="8:16" x14ac:dyDescent="0.4">
      <c r="H124">
        <v>242</v>
      </c>
      <c r="I124" t="s">
        <v>8219</v>
      </c>
      <c r="J124">
        <v>202</v>
      </c>
      <c r="K124">
        <v>462</v>
      </c>
      <c r="L124" t="s">
        <v>8221</v>
      </c>
      <c r="M124">
        <v>0</v>
      </c>
      <c r="N124">
        <v>1062</v>
      </c>
      <c r="O124" t="s">
        <v>8220</v>
      </c>
      <c r="P124">
        <v>4</v>
      </c>
    </row>
    <row r="125" spans="8:16" x14ac:dyDescent="0.4">
      <c r="H125">
        <v>243</v>
      </c>
      <c r="I125" t="s">
        <v>8219</v>
      </c>
      <c r="J125">
        <v>328</v>
      </c>
      <c r="K125">
        <v>463</v>
      </c>
      <c r="L125" t="s">
        <v>8221</v>
      </c>
      <c r="M125">
        <v>11</v>
      </c>
      <c r="N125">
        <v>1063</v>
      </c>
      <c r="O125" t="s">
        <v>8220</v>
      </c>
      <c r="P125">
        <v>0</v>
      </c>
    </row>
    <row r="126" spans="8:16" x14ac:dyDescent="0.4">
      <c r="H126">
        <v>244</v>
      </c>
      <c r="I126" t="s">
        <v>8219</v>
      </c>
      <c r="J126">
        <v>84</v>
      </c>
      <c r="K126">
        <v>464</v>
      </c>
      <c r="L126" t="s">
        <v>8221</v>
      </c>
      <c r="M126">
        <v>1</v>
      </c>
      <c r="N126">
        <v>1224</v>
      </c>
      <c r="O126" t="s">
        <v>8220</v>
      </c>
      <c r="P126">
        <v>18</v>
      </c>
    </row>
    <row r="127" spans="8:16" x14ac:dyDescent="0.4">
      <c r="H127">
        <v>245</v>
      </c>
      <c r="I127" t="s">
        <v>8219</v>
      </c>
      <c r="J127">
        <v>96</v>
      </c>
      <c r="K127">
        <v>465</v>
      </c>
      <c r="L127" t="s">
        <v>8221</v>
      </c>
      <c r="M127">
        <v>8</v>
      </c>
      <c r="N127">
        <v>1225</v>
      </c>
      <c r="O127" t="s">
        <v>8220</v>
      </c>
      <c r="P127">
        <v>3</v>
      </c>
    </row>
    <row r="128" spans="8:16" x14ac:dyDescent="0.4">
      <c r="H128">
        <v>246</v>
      </c>
      <c r="I128" t="s">
        <v>8219</v>
      </c>
      <c r="J128">
        <v>223</v>
      </c>
      <c r="K128">
        <v>466</v>
      </c>
      <c r="L128" t="s">
        <v>8221</v>
      </c>
      <c r="M128">
        <v>5</v>
      </c>
      <c r="N128">
        <v>1226</v>
      </c>
      <c r="O128" t="s">
        <v>8220</v>
      </c>
      <c r="P128">
        <v>40</v>
      </c>
    </row>
    <row r="129" spans="8:16" x14ac:dyDescent="0.4">
      <c r="H129">
        <v>247</v>
      </c>
      <c r="I129" t="s">
        <v>8219</v>
      </c>
      <c r="J129">
        <v>62</v>
      </c>
      <c r="K129">
        <v>467</v>
      </c>
      <c r="L129" t="s">
        <v>8221</v>
      </c>
      <c r="M129">
        <v>39</v>
      </c>
      <c r="N129">
        <v>1227</v>
      </c>
      <c r="O129" t="s">
        <v>8220</v>
      </c>
      <c r="P129">
        <v>0</v>
      </c>
    </row>
    <row r="130" spans="8:16" x14ac:dyDescent="0.4">
      <c r="H130">
        <v>248</v>
      </c>
      <c r="I130" t="s">
        <v>8219</v>
      </c>
      <c r="J130">
        <v>146</v>
      </c>
      <c r="K130">
        <v>468</v>
      </c>
      <c r="L130" t="s">
        <v>8221</v>
      </c>
      <c r="M130">
        <v>0</v>
      </c>
      <c r="N130">
        <v>1228</v>
      </c>
      <c r="O130" t="s">
        <v>8220</v>
      </c>
      <c r="P130">
        <v>24</v>
      </c>
    </row>
    <row r="131" spans="8:16" x14ac:dyDescent="0.4">
      <c r="H131">
        <v>249</v>
      </c>
      <c r="I131" t="s">
        <v>8219</v>
      </c>
      <c r="J131">
        <v>235</v>
      </c>
      <c r="K131">
        <v>469</v>
      </c>
      <c r="L131" t="s">
        <v>8221</v>
      </c>
      <c r="M131">
        <v>0</v>
      </c>
      <c r="N131">
        <v>1229</v>
      </c>
      <c r="O131" t="s">
        <v>8220</v>
      </c>
      <c r="P131">
        <v>1</v>
      </c>
    </row>
    <row r="132" spans="8:16" x14ac:dyDescent="0.4">
      <c r="H132">
        <v>250</v>
      </c>
      <c r="I132" t="s">
        <v>8219</v>
      </c>
      <c r="J132">
        <v>437</v>
      </c>
      <c r="K132">
        <v>470</v>
      </c>
      <c r="L132" t="s">
        <v>8221</v>
      </c>
      <c r="M132">
        <v>2</v>
      </c>
      <c r="N132">
        <v>1230</v>
      </c>
      <c r="O132" t="s">
        <v>8220</v>
      </c>
      <c r="P132">
        <v>0</v>
      </c>
    </row>
    <row r="133" spans="8:16" x14ac:dyDescent="0.4">
      <c r="H133">
        <v>251</v>
      </c>
      <c r="I133" t="s">
        <v>8219</v>
      </c>
      <c r="J133">
        <v>77</v>
      </c>
      <c r="K133">
        <v>471</v>
      </c>
      <c r="L133" t="s">
        <v>8221</v>
      </c>
      <c r="M133">
        <v>170</v>
      </c>
      <c r="N133">
        <v>1231</v>
      </c>
      <c r="O133" t="s">
        <v>8220</v>
      </c>
      <c r="P133">
        <v>0</v>
      </c>
    </row>
    <row r="134" spans="8:16" x14ac:dyDescent="0.4">
      <c r="H134">
        <v>252</v>
      </c>
      <c r="I134" t="s">
        <v>8219</v>
      </c>
      <c r="J134">
        <v>108</v>
      </c>
      <c r="K134">
        <v>472</v>
      </c>
      <c r="L134" t="s">
        <v>8221</v>
      </c>
      <c r="M134">
        <v>5</v>
      </c>
      <c r="N134">
        <v>1232</v>
      </c>
      <c r="O134" t="s">
        <v>8220</v>
      </c>
      <c r="P134">
        <v>1</v>
      </c>
    </row>
    <row r="135" spans="8:16" x14ac:dyDescent="0.4">
      <c r="H135">
        <v>253</v>
      </c>
      <c r="I135" t="s">
        <v>8219</v>
      </c>
      <c r="J135">
        <v>7</v>
      </c>
      <c r="K135">
        <v>473</v>
      </c>
      <c r="L135" t="s">
        <v>8221</v>
      </c>
      <c r="M135">
        <v>14</v>
      </c>
      <c r="N135">
        <v>1233</v>
      </c>
      <c r="O135" t="s">
        <v>8220</v>
      </c>
      <c r="P135">
        <v>6</v>
      </c>
    </row>
    <row r="136" spans="8:16" x14ac:dyDescent="0.4">
      <c r="H136">
        <v>254</v>
      </c>
      <c r="I136" t="s">
        <v>8219</v>
      </c>
      <c r="J136">
        <v>314</v>
      </c>
      <c r="K136">
        <v>474</v>
      </c>
      <c r="L136" t="s">
        <v>8221</v>
      </c>
      <c r="M136">
        <v>1</v>
      </c>
      <c r="N136">
        <v>1234</v>
      </c>
      <c r="O136" t="s">
        <v>8220</v>
      </c>
      <c r="P136">
        <v>0</v>
      </c>
    </row>
    <row r="137" spans="8:16" x14ac:dyDescent="0.4">
      <c r="H137">
        <v>255</v>
      </c>
      <c r="I137" t="s">
        <v>8219</v>
      </c>
      <c r="J137">
        <v>188</v>
      </c>
      <c r="K137">
        <v>475</v>
      </c>
      <c r="L137" t="s">
        <v>8221</v>
      </c>
      <c r="M137">
        <v>0</v>
      </c>
      <c r="N137">
        <v>1235</v>
      </c>
      <c r="O137" t="s">
        <v>8220</v>
      </c>
      <c r="P137">
        <v>6</v>
      </c>
    </row>
    <row r="138" spans="8:16" x14ac:dyDescent="0.4">
      <c r="H138">
        <v>256</v>
      </c>
      <c r="I138" t="s">
        <v>8219</v>
      </c>
      <c r="J138">
        <v>275</v>
      </c>
      <c r="K138">
        <v>476</v>
      </c>
      <c r="L138" t="s">
        <v>8221</v>
      </c>
      <c r="M138">
        <v>124</v>
      </c>
      <c r="N138">
        <v>1236</v>
      </c>
      <c r="O138" t="s">
        <v>8220</v>
      </c>
      <c r="P138">
        <v>0</v>
      </c>
    </row>
    <row r="139" spans="8:16" x14ac:dyDescent="0.4">
      <c r="H139">
        <v>257</v>
      </c>
      <c r="I139" t="s">
        <v>8219</v>
      </c>
      <c r="J139">
        <v>560</v>
      </c>
      <c r="K139">
        <v>477</v>
      </c>
      <c r="L139" t="s">
        <v>8221</v>
      </c>
      <c r="M139">
        <v>0</v>
      </c>
      <c r="N139">
        <v>1237</v>
      </c>
      <c r="O139" t="s">
        <v>8220</v>
      </c>
      <c r="P139">
        <v>0</v>
      </c>
    </row>
    <row r="140" spans="8:16" x14ac:dyDescent="0.4">
      <c r="H140">
        <v>258</v>
      </c>
      <c r="I140" t="s">
        <v>8219</v>
      </c>
      <c r="J140">
        <v>688</v>
      </c>
      <c r="K140">
        <v>478</v>
      </c>
      <c r="L140" t="s">
        <v>8221</v>
      </c>
      <c r="M140">
        <v>0</v>
      </c>
      <c r="N140">
        <v>1238</v>
      </c>
      <c r="O140" t="s">
        <v>8220</v>
      </c>
      <c r="P140">
        <v>3</v>
      </c>
    </row>
    <row r="141" spans="8:16" x14ac:dyDescent="0.4">
      <c r="H141">
        <v>259</v>
      </c>
      <c r="I141" t="s">
        <v>8219</v>
      </c>
      <c r="J141">
        <v>942</v>
      </c>
      <c r="K141">
        <v>479</v>
      </c>
      <c r="L141" t="s">
        <v>8221</v>
      </c>
      <c r="M141">
        <v>55</v>
      </c>
      <c r="N141">
        <v>1239</v>
      </c>
      <c r="O141" t="s">
        <v>8220</v>
      </c>
      <c r="P141">
        <v>0</v>
      </c>
    </row>
    <row r="142" spans="8:16" x14ac:dyDescent="0.4">
      <c r="H142">
        <v>260</v>
      </c>
      <c r="I142" t="s">
        <v>8219</v>
      </c>
      <c r="J142">
        <v>88</v>
      </c>
      <c r="K142">
        <v>480</v>
      </c>
      <c r="L142" t="s">
        <v>8221</v>
      </c>
      <c r="M142">
        <v>140</v>
      </c>
      <c r="N142">
        <v>1240</v>
      </c>
      <c r="O142" t="s">
        <v>8220</v>
      </c>
      <c r="P142">
        <v>8</v>
      </c>
    </row>
    <row r="143" spans="8:16" x14ac:dyDescent="0.4">
      <c r="H143">
        <v>261</v>
      </c>
      <c r="I143" t="s">
        <v>8219</v>
      </c>
      <c r="J143">
        <v>220</v>
      </c>
      <c r="K143">
        <v>481</v>
      </c>
      <c r="L143" t="s">
        <v>8221</v>
      </c>
      <c r="M143">
        <v>21</v>
      </c>
      <c r="N143">
        <v>1241</v>
      </c>
      <c r="O143" t="s">
        <v>8220</v>
      </c>
      <c r="P143">
        <v>34</v>
      </c>
    </row>
    <row r="144" spans="8:16" x14ac:dyDescent="0.4">
      <c r="H144">
        <v>262</v>
      </c>
      <c r="I144" t="s">
        <v>8219</v>
      </c>
      <c r="J144">
        <v>145</v>
      </c>
      <c r="K144">
        <v>482</v>
      </c>
      <c r="L144" t="s">
        <v>8221</v>
      </c>
      <c r="M144">
        <v>1</v>
      </c>
      <c r="N144">
        <v>1242</v>
      </c>
      <c r="O144" t="s">
        <v>8220</v>
      </c>
      <c r="P144">
        <v>1</v>
      </c>
    </row>
    <row r="145" spans="8:16" x14ac:dyDescent="0.4">
      <c r="H145">
        <v>263</v>
      </c>
      <c r="I145" t="s">
        <v>8219</v>
      </c>
      <c r="J145">
        <v>963</v>
      </c>
      <c r="K145">
        <v>483</v>
      </c>
      <c r="L145" t="s">
        <v>8221</v>
      </c>
      <c r="M145">
        <v>147</v>
      </c>
      <c r="N145">
        <v>1243</v>
      </c>
      <c r="O145" t="s">
        <v>8220</v>
      </c>
      <c r="P145">
        <v>38</v>
      </c>
    </row>
    <row r="146" spans="8:16" x14ac:dyDescent="0.4">
      <c r="H146">
        <v>264</v>
      </c>
      <c r="I146" t="s">
        <v>8219</v>
      </c>
      <c r="J146">
        <v>91</v>
      </c>
      <c r="K146">
        <v>484</v>
      </c>
      <c r="L146" t="s">
        <v>8221</v>
      </c>
      <c r="M146">
        <v>11</v>
      </c>
      <c r="N146">
        <v>1304</v>
      </c>
      <c r="O146" t="s">
        <v>8220</v>
      </c>
      <c r="P146">
        <v>104</v>
      </c>
    </row>
    <row r="147" spans="8:16" x14ac:dyDescent="0.4">
      <c r="H147">
        <v>265</v>
      </c>
      <c r="I147" t="s">
        <v>8219</v>
      </c>
      <c r="J147">
        <v>58</v>
      </c>
      <c r="K147">
        <v>485</v>
      </c>
      <c r="L147" t="s">
        <v>8221</v>
      </c>
      <c r="M147">
        <v>125</v>
      </c>
      <c r="N147">
        <v>1305</v>
      </c>
      <c r="O147" t="s">
        <v>8220</v>
      </c>
      <c r="P147">
        <v>86</v>
      </c>
    </row>
    <row r="148" spans="8:16" x14ac:dyDescent="0.4">
      <c r="H148">
        <v>266</v>
      </c>
      <c r="I148" t="s">
        <v>8219</v>
      </c>
      <c r="J148">
        <v>36</v>
      </c>
      <c r="K148">
        <v>486</v>
      </c>
      <c r="L148" t="s">
        <v>8221</v>
      </c>
      <c r="M148">
        <v>1</v>
      </c>
      <c r="N148">
        <v>1306</v>
      </c>
      <c r="O148" t="s">
        <v>8220</v>
      </c>
      <c r="P148">
        <v>356</v>
      </c>
    </row>
    <row r="149" spans="8:16" x14ac:dyDescent="0.4">
      <c r="H149">
        <v>267</v>
      </c>
      <c r="I149" t="s">
        <v>8219</v>
      </c>
      <c r="J149">
        <v>165</v>
      </c>
      <c r="K149">
        <v>487</v>
      </c>
      <c r="L149" t="s">
        <v>8221</v>
      </c>
      <c r="M149">
        <v>0</v>
      </c>
      <c r="N149">
        <v>1307</v>
      </c>
      <c r="O149" t="s">
        <v>8220</v>
      </c>
      <c r="P149">
        <v>45</v>
      </c>
    </row>
    <row r="150" spans="8:16" x14ac:dyDescent="0.4">
      <c r="H150">
        <v>268</v>
      </c>
      <c r="I150" t="s">
        <v>8219</v>
      </c>
      <c r="J150">
        <v>111</v>
      </c>
      <c r="K150">
        <v>488</v>
      </c>
      <c r="L150" t="s">
        <v>8221</v>
      </c>
      <c r="M150">
        <v>0</v>
      </c>
      <c r="N150">
        <v>1308</v>
      </c>
      <c r="O150" t="s">
        <v>8220</v>
      </c>
      <c r="P150">
        <v>38</v>
      </c>
    </row>
    <row r="151" spans="8:16" x14ac:dyDescent="0.4">
      <c r="H151">
        <v>269</v>
      </c>
      <c r="I151" t="s">
        <v>8219</v>
      </c>
      <c r="J151">
        <v>1596</v>
      </c>
      <c r="K151">
        <v>489</v>
      </c>
      <c r="L151" t="s">
        <v>8221</v>
      </c>
      <c r="M151">
        <v>3</v>
      </c>
      <c r="N151">
        <v>1309</v>
      </c>
      <c r="O151" t="s">
        <v>8220</v>
      </c>
      <c r="P151">
        <v>35</v>
      </c>
    </row>
    <row r="152" spans="8:16" x14ac:dyDescent="0.4">
      <c r="H152">
        <v>270</v>
      </c>
      <c r="I152" t="s">
        <v>8219</v>
      </c>
      <c r="J152">
        <v>61</v>
      </c>
      <c r="K152">
        <v>490</v>
      </c>
      <c r="L152" t="s">
        <v>8221</v>
      </c>
      <c r="M152">
        <v>0</v>
      </c>
      <c r="N152">
        <v>1310</v>
      </c>
      <c r="O152" t="s">
        <v>8220</v>
      </c>
      <c r="P152">
        <v>24</v>
      </c>
    </row>
    <row r="153" spans="8:16" x14ac:dyDescent="0.4">
      <c r="H153">
        <v>271</v>
      </c>
      <c r="I153" t="s">
        <v>8219</v>
      </c>
      <c r="J153">
        <v>287</v>
      </c>
      <c r="K153">
        <v>491</v>
      </c>
      <c r="L153" t="s">
        <v>8221</v>
      </c>
      <c r="M153">
        <v>0</v>
      </c>
      <c r="N153">
        <v>1311</v>
      </c>
      <c r="O153" t="s">
        <v>8220</v>
      </c>
      <c r="P153">
        <v>100</v>
      </c>
    </row>
    <row r="154" spans="8:16" x14ac:dyDescent="0.4">
      <c r="H154">
        <v>272</v>
      </c>
      <c r="I154" t="s">
        <v>8219</v>
      </c>
      <c r="J154">
        <v>65</v>
      </c>
      <c r="K154">
        <v>492</v>
      </c>
      <c r="L154" t="s">
        <v>8221</v>
      </c>
      <c r="M154">
        <v>0</v>
      </c>
      <c r="N154">
        <v>1312</v>
      </c>
      <c r="O154" t="s">
        <v>8220</v>
      </c>
      <c r="P154">
        <v>1</v>
      </c>
    </row>
    <row r="155" spans="8:16" x14ac:dyDescent="0.4">
      <c r="H155">
        <v>273</v>
      </c>
      <c r="I155" t="s">
        <v>8219</v>
      </c>
      <c r="J155">
        <v>118</v>
      </c>
      <c r="K155">
        <v>493</v>
      </c>
      <c r="L155" t="s">
        <v>8221</v>
      </c>
      <c r="M155">
        <v>0</v>
      </c>
      <c r="N155">
        <v>1313</v>
      </c>
      <c r="O155" t="s">
        <v>8220</v>
      </c>
      <c r="P155">
        <v>122</v>
      </c>
    </row>
    <row r="156" spans="8:16" x14ac:dyDescent="0.4">
      <c r="H156">
        <v>274</v>
      </c>
      <c r="I156" t="s">
        <v>8219</v>
      </c>
      <c r="J156">
        <v>113</v>
      </c>
      <c r="K156">
        <v>494</v>
      </c>
      <c r="L156" t="s">
        <v>8221</v>
      </c>
      <c r="M156">
        <v>3</v>
      </c>
      <c r="N156">
        <v>1314</v>
      </c>
      <c r="O156" t="s">
        <v>8220</v>
      </c>
      <c r="P156">
        <v>11</v>
      </c>
    </row>
    <row r="157" spans="8:16" x14ac:dyDescent="0.4">
      <c r="H157">
        <v>275</v>
      </c>
      <c r="I157" t="s">
        <v>8219</v>
      </c>
      <c r="J157">
        <v>332</v>
      </c>
      <c r="K157">
        <v>495</v>
      </c>
      <c r="L157" t="s">
        <v>8221</v>
      </c>
      <c r="M157">
        <v>0</v>
      </c>
      <c r="N157">
        <v>1315</v>
      </c>
      <c r="O157" t="s">
        <v>8220</v>
      </c>
      <c r="P157">
        <v>248</v>
      </c>
    </row>
    <row r="158" spans="8:16" x14ac:dyDescent="0.4">
      <c r="H158">
        <v>276</v>
      </c>
      <c r="I158" t="s">
        <v>8219</v>
      </c>
      <c r="J158">
        <v>62</v>
      </c>
      <c r="K158">
        <v>496</v>
      </c>
      <c r="L158" t="s">
        <v>8221</v>
      </c>
      <c r="M158">
        <v>1</v>
      </c>
      <c r="N158">
        <v>1316</v>
      </c>
      <c r="O158" t="s">
        <v>8220</v>
      </c>
      <c r="P158">
        <v>1</v>
      </c>
    </row>
    <row r="159" spans="8:16" x14ac:dyDescent="0.4">
      <c r="H159">
        <v>277</v>
      </c>
      <c r="I159" t="s">
        <v>8219</v>
      </c>
      <c r="J159">
        <v>951</v>
      </c>
      <c r="K159">
        <v>497</v>
      </c>
      <c r="L159" t="s">
        <v>8221</v>
      </c>
      <c r="M159">
        <v>3</v>
      </c>
      <c r="N159">
        <v>1317</v>
      </c>
      <c r="O159" t="s">
        <v>8220</v>
      </c>
      <c r="P159">
        <v>19</v>
      </c>
    </row>
    <row r="160" spans="8:16" x14ac:dyDescent="0.4">
      <c r="H160">
        <v>278</v>
      </c>
      <c r="I160" t="s">
        <v>8219</v>
      </c>
      <c r="J160">
        <v>415</v>
      </c>
      <c r="K160">
        <v>498</v>
      </c>
      <c r="L160" t="s">
        <v>8221</v>
      </c>
      <c r="M160">
        <v>22</v>
      </c>
      <c r="N160">
        <v>1318</v>
      </c>
      <c r="O160" t="s">
        <v>8220</v>
      </c>
      <c r="P160">
        <v>135</v>
      </c>
    </row>
    <row r="161" spans="8:16" x14ac:dyDescent="0.4">
      <c r="H161">
        <v>279</v>
      </c>
      <c r="I161" t="s">
        <v>8219</v>
      </c>
      <c r="J161">
        <v>305</v>
      </c>
      <c r="K161">
        <v>499</v>
      </c>
      <c r="L161" t="s">
        <v>8221</v>
      </c>
      <c r="M161">
        <v>26</v>
      </c>
      <c r="N161">
        <v>1319</v>
      </c>
      <c r="O161" t="s">
        <v>8220</v>
      </c>
      <c r="P161">
        <v>9</v>
      </c>
    </row>
    <row r="162" spans="8:16" x14ac:dyDescent="0.4">
      <c r="H162">
        <v>280</v>
      </c>
      <c r="I162" t="s">
        <v>8219</v>
      </c>
      <c r="J162">
        <v>2139</v>
      </c>
      <c r="K162">
        <v>500</v>
      </c>
      <c r="L162" t="s">
        <v>8221</v>
      </c>
      <c r="M162">
        <v>4</v>
      </c>
      <c r="N162">
        <v>1320</v>
      </c>
      <c r="O162" t="s">
        <v>8220</v>
      </c>
      <c r="P162">
        <v>3</v>
      </c>
    </row>
    <row r="163" spans="8:16" x14ac:dyDescent="0.4">
      <c r="H163">
        <v>281</v>
      </c>
      <c r="I163" t="s">
        <v>8219</v>
      </c>
      <c r="J163">
        <v>79</v>
      </c>
      <c r="K163">
        <v>501</v>
      </c>
      <c r="L163" t="s">
        <v>8221</v>
      </c>
      <c r="M163">
        <v>0</v>
      </c>
      <c r="N163">
        <v>1321</v>
      </c>
      <c r="O163" t="s">
        <v>8220</v>
      </c>
      <c r="P163">
        <v>7</v>
      </c>
    </row>
    <row r="164" spans="8:16" x14ac:dyDescent="0.4">
      <c r="H164">
        <v>282</v>
      </c>
      <c r="I164" t="s">
        <v>8219</v>
      </c>
      <c r="J164">
        <v>179</v>
      </c>
      <c r="K164">
        <v>502</v>
      </c>
      <c r="L164" t="s">
        <v>8221</v>
      </c>
      <c r="M164">
        <v>4</v>
      </c>
      <c r="N164">
        <v>1322</v>
      </c>
      <c r="O164" t="s">
        <v>8220</v>
      </c>
      <c r="P164">
        <v>4</v>
      </c>
    </row>
    <row r="165" spans="8:16" x14ac:dyDescent="0.4">
      <c r="H165">
        <v>283</v>
      </c>
      <c r="I165" t="s">
        <v>8219</v>
      </c>
      <c r="J165">
        <v>202</v>
      </c>
      <c r="K165">
        <v>503</v>
      </c>
      <c r="L165" t="s">
        <v>8221</v>
      </c>
      <c r="M165">
        <v>9</v>
      </c>
      <c r="N165">
        <v>1323</v>
      </c>
      <c r="O165" t="s">
        <v>8220</v>
      </c>
      <c r="P165">
        <v>44</v>
      </c>
    </row>
    <row r="166" spans="8:16" x14ac:dyDescent="0.4">
      <c r="H166">
        <v>284</v>
      </c>
      <c r="I166" t="s">
        <v>8219</v>
      </c>
      <c r="J166">
        <v>760</v>
      </c>
      <c r="K166">
        <v>504</v>
      </c>
      <c r="L166" t="s">
        <v>8221</v>
      </c>
      <c r="M166">
        <v>5</v>
      </c>
      <c r="N166">
        <v>1324</v>
      </c>
      <c r="O166" t="s">
        <v>8220</v>
      </c>
      <c r="P166">
        <v>90</v>
      </c>
    </row>
    <row r="167" spans="8:16" x14ac:dyDescent="0.4">
      <c r="H167">
        <v>285</v>
      </c>
      <c r="I167" t="s">
        <v>8219</v>
      </c>
      <c r="J167">
        <v>563</v>
      </c>
      <c r="K167">
        <v>505</v>
      </c>
      <c r="L167" t="s">
        <v>8221</v>
      </c>
      <c r="M167">
        <v>14</v>
      </c>
      <c r="N167">
        <v>1325</v>
      </c>
      <c r="O167" t="s">
        <v>8220</v>
      </c>
      <c r="P167">
        <v>8</v>
      </c>
    </row>
    <row r="168" spans="8:16" x14ac:dyDescent="0.4">
      <c r="H168">
        <v>286</v>
      </c>
      <c r="I168" t="s">
        <v>8219</v>
      </c>
      <c r="J168">
        <v>135</v>
      </c>
      <c r="K168">
        <v>506</v>
      </c>
      <c r="L168" t="s">
        <v>8221</v>
      </c>
      <c r="M168">
        <v>1</v>
      </c>
      <c r="N168">
        <v>1326</v>
      </c>
      <c r="O168" t="s">
        <v>8220</v>
      </c>
      <c r="P168">
        <v>11</v>
      </c>
    </row>
    <row r="169" spans="8:16" x14ac:dyDescent="0.4">
      <c r="H169">
        <v>287</v>
      </c>
      <c r="I169" t="s">
        <v>8219</v>
      </c>
      <c r="J169">
        <v>290</v>
      </c>
      <c r="K169">
        <v>507</v>
      </c>
      <c r="L169" t="s">
        <v>8221</v>
      </c>
      <c r="M169">
        <v>10</v>
      </c>
      <c r="N169">
        <v>1327</v>
      </c>
      <c r="O169" t="s">
        <v>8220</v>
      </c>
      <c r="P169">
        <v>41</v>
      </c>
    </row>
    <row r="170" spans="8:16" x14ac:dyDescent="0.4">
      <c r="H170">
        <v>288</v>
      </c>
      <c r="I170" t="s">
        <v>8219</v>
      </c>
      <c r="J170">
        <v>447</v>
      </c>
      <c r="K170">
        <v>508</v>
      </c>
      <c r="L170" t="s">
        <v>8221</v>
      </c>
      <c r="M170">
        <v>3</v>
      </c>
      <c r="N170">
        <v>1328</v>
      </c>
      <c r="O170" t="s">
        <v>8220</v>
      </c>
      <c r="P170">
        <v>15</v>
      </c>
    </row>
    <row r="171" spans="8:16" x14ac:dyDescent="0.4">
      <c r="H171">
        <v>289</v>
      </c>
      <c r="I171" t="s">
        <v>8219</v>
      </c>
      <c r="J171">
        <v>232</v>
      </c>
      <c r="K171">
        <v>509</v>
      </c>
      <c r="L171" t="s">
        <v>8221</v>
      </c>
      <c r="M171">
        <v>1</v>
      </c>
      <c r="N171">
        <v>1329</v>
      </c>
      <c r="O171" t="s">
        <v>8220</v>
      </c>
      <c r="P171">
        <v>9</v>
      </c>
    </row>
    <row r="172" spans="8:16" x14ac:dyDescent="0.4">
      <c r="H172">
        <v>290</v>
      </c>
      <c r="I172" t="s">
        <v>8219</v>
      </c>
      <c r="J172">
        <v>168</v>
      </c>
      <c r="K172">
        <v>510</v>
      </c>
      <c r="L172" t="s">
        <v>8221</v>
      </c>
      <c r="M172">
        <v>0</v>
      </c>
      <c r="N172">
        <v>1330</v>
      </c>
      <c r="O172" t="s">
        <v>8220</v>
      </c>
      <c r="P172">
        <v>50</v>
      </c>
    </row>
    <row r="173" spans="8:16" x14ac:dyDescent="0.4">
      <c r="H173">
        <v>291</v>
      </c>
      <c r="I173" t="s">
        <v>8219</v>
      </c>
      <c r="J173">
        <v>128</v>
      </c>
      <c r="K173">
        <v>511</v>
      </c>
      <c r="L173" t="s">
        <v>8221</v>
      </c>
      <c r="M173">
        <v>5</v>
      </c>
      <c r="N173">
        <v>1331</v>
      </c>
      <c r="O173" t="s">
        <v>8220</v>
      </c>
      <c r="P173">
        <v>34</v>
      </c>
    </row>
    <row r="174" spans="8:16" x14ac:dyDescent="0.4">
      <c r="H174">
        <v>292</v>
      </c>
      <c r="I174" t="s">
        <v>8219</v>
      </c>
      <c r="J174">
        <v>493</v>
      </c>
      <c r="K174">
        <v>512</v>
      </c>
      <c r="L174" t="s">
        <v>8221</v>
      </c>
      <c r="M174">
        <v>2</v>
      </c>
      <c r="N174">
        <v>1332</v>
      </c>
      <c r="O174" t="s">
        <v>8220</v>
      </c>
      <c r="P174">
        <v>0</v>
      </c>
    </row>
    <row r="175" spans="8:16" x14ac:dyDescent="0.4">
      <c r="H175">
        <v>293</v>
      </c>
      <c r="I175" t="s">
        <v>8219</v>
      </c>
      <c r="J175">
        <v>131</v>
      </c>
      <c r="K175">
        <v>513</v>
      </c>
      <c r="L175" t="s">
        <v>8221</v>
      </c>
      <c r="M175">
        <v>68</v>
      </c>
      <c r="N175">
        <v>1333</v>
      </c>
      <c r="O175" t="s">
        <v>8220</v>
      </c>
      <c r="P175">
        <v>0</v>
      </c>
    </row>
    <row r="176" spans="8:16" x14ac:dyDescent="0.4">
      <c r="H176">
        <v>294</v>
      </c>
      <c r="I176" t="s">
        <v>8219</v>
      </c>
      <c r="J176">
        <v>50</v>
      </c>
      <c r="K176">
        <v>514</v>
      </c>
      <c r="L176" t="s">
        <v>8221</v>
      </c>
      <c r="M176">
        <v>3</v>
      </c>
      <c r="N176">
        <v>1334</v>
      </c>
      <c r="O176" t="s">
        <v>8220</v>
      </c>
      <c r="P176">
        <v>276</v>
      </c>
    </row>
    <row r="177" spans="8:16" x14ac:dyDescent="0.4">
      <c r="H177">
        <v>295</v>
      </c>
      <c r="I177" t="s">
        <v>8219</v>
      </c>
      <c r="J177">
        <v>665</v>
      </c>
      <c r="K177">
        <v>515</v>
      </c>
      <c r="L177" t="s">
        <v>8221</v>
      </c>
      <c r="M177">
        <v>34</v>
      </c>
      <c r="N177">
        <v>1335</v>
      </c>
      <c r="O177" t="s">
        <v>8220</v>
      </c>
      <c r="P177">
        <v>16</v>
      </c>
    </row>
    <row r="178" spans="8:16" x14ac:dyDescent="0.4">
      <c r="H178">
        <v>296</v>
      </c>
      <c r="I178" t="s">
        <v>8219</v>
      </c>
      <c r="J178">
        <v>129</v>
      </c>
      <c r="K178">
        <v>516</v>
      </c>
      <c r="L178" t="s">
        <v>8221</v>
      </c>
      <c r="M178">
        <v>0</v>
      </c>
      <c r="N178">
        <v>1336</v>
      </c>
      <c r="O178" t="s">
        <v>8220</v>
      </c>
      <c r="P178">
        <v>224</v>
      </c>
    </row>
    <row r="179" spans="8:16" x14ac:dyDescent="0.4">
      <c r="H179">
        <v>297</v>
      </c>
      <c r="I179" t="s">
        <v>8219</v>
      </c>
      <c r="J179">
        <v>142</v>
      </c>
      <c r="K179">
        <v>517</v>
      </c>
      <c r="L179" t="s">
        <v>8221</v>
      </c>
      <c r="M179">
        <v>3</v>
      </c>
      <c r="N179">
        <v>1337</v>
      </c>
      <c r="O179" t="s">
        <v>8220</v>
      </c>
      <c r="P179">
        <v>140</v>
      </c>
    </row>
    <row r="180" spans="8:16" x14ac:dyDescent="0.4">
      <c r="H180">
        <v>298</v>
      </c>
      <c r="I180" t="s">
        <v>8219</v>
      </c>
      <c r="J180">
        <v>2436</v>
      </c>
      <c r="K180">
        <v>518</v>
      </c>
      <c r="L180" t="s">
        <v>8221</v>
      </c>
      <c r="M180">
        <v>0</v>
      </c>
      <c r="N180">
        <v>1338</v>
      </c>
      <c r="O180" t="s">
        <v>8220</v>
      </c>
      <c r="P180">
        <v>15</v>
      </c>
    </row>
    <row r="181" spans="8:16" x14ac:dyDescent="0.4">
      <c r="H181">
        <v>299</v>
      </c>
      <c r="I181" t="s">
        <v>8219</v>
      </c>
      <c r="J181">
        <v>244</v>
      </c>
      <c r="K181">
        <v>519</v>
      </c>
      <c r="L181" t="s">
        <v>8221</v>
      </c>
      <c r="M181">
        <v>70</v>
      </c>
      <c r="N181">
        <v>1339</v>
      </c>
      <c r="O181" t="s">
        <v>8220</v>
      </c>
      <c r="P181">
        <v>37</v>
      </c>
    </row>
    <row r="182" spans="8:16" x14ac:dyDescent="0.4">
      <c r="H182">
        <v>300</v>
      </c>
      <c r="I182" t="s">
        <v>8219</v>
      </c>
      <c r="J182">
        <v>298</v>
      </c>
      <c r="K182">
        <v>540</v>
      </c>
      <c r="L182" t="s">
        <v>8221</v>
      </c>
      <c r="M182">
        <v>1</v>
      </c>
      <c r="N182">
        <v>1340</v>
      </c>
      <c r="O182" t="s">
        <v>8220</v>
      </c>
      <c r="P182">
        <v>0</v>
      </c>
    </row>
    <row r="183" spans="8:16" x14ac:dyDescent="0.4">
      <c r="H183">
        <v>301</v>
      </c>
      <c r="I183" t="s">
        <v>8219</v>
      </c>
      <c r="J183">
        <v>251</v>
      </c>
      <c r="K183">
        <v>541</v>
      </c>
      <c r="L183" t="s">
        <v>8221</v>
      </c>
      <c r="M183">
        <v>1</v>
      </c>
      <c r="N183">
        <v>1341</v>
      </c>
      <c r="O183" t="s">
        <v>8220</v>
      </c>
      <c r="P183">
        <v>46</v>
      </c>
    </row>
    <row r="184" spans="8:16" x14ac:dyDescent="0.4">
      <c r="H184">
        <v>302</v>
      </c>
      <c r="I184" t="s">
        <v>8219</v>
      </c>
      <c r="J184">
        <v>108</v>
      </c>
      <c r="K184">
        <v>542</v>
      </c>
      <c r="L184" t="s">
        <v>8221</v>
      </c>
      <c r="M184">
        <v>1</v>
      </c>
      <c r="N184">
        <v>1342</v>
      </c>
      <c r="O184" t="s">
        <v>8220</v>
      </c>
      <c r="P184">
        <v>1</v>
      </c>
    </row>
    <row r="185" spans="8:16" x14ac:dyDescent="0.4">
      <c r="H185">
        <v>303</v>
      </c>
      <c r="I185" t="s">
        <v>8219</v>
      </c>
      <c r="J185">
        <v>82</v>
      </c>
      <c r="K185">
        <v>543</v>
      </c>
      <c r="L185" t="s">
        <v>8221</v>
      </c>
      <c r="M185">
        <v>2</v>
      </c>
      <c r="N185">
        <v>1343</v>
      </c>
      <c r="O185" t="s">
        <v>8220</v>
      </c>
      <c r="P185">
        <v>323</v>
      </c>
    </row>
    <row r="186" spans="8:16" x14ac:dyDescent="0.4">
      <c r="H186">
        <v>304</v>
      </c>
      <c r="I186" t="s">
        <v>8219</v>
      </c>
      <c r="J186">
        <v>74</v>
      </c>
      <c r="K186">
        <v>544</v>
      </c>
      <c r="L186" t="s">
        <v>8221</v>
      </c>
      <c r="M186">
        <v>2</v>
      </c>
      <c r="N186">
        <v>1451</v>
      </c>
      <c r="O186" t="s">
        <v>8220</v>
      </c>
      <c r="P186">
        <v>2</v>
      </c>
    </row>
    <row r="187" spans="8:16" x14ac:dyDescent="0.4">
      <c r="H187">
        <v>305</v>
      </c>
      <c r="I187" t="s">
        <v>8219</v>
      </c>
      <c r="J187">
        <v>189</v>
      </c>
      <c r="K187">
        <v>545</v>
      </c>
      <c r="L187" t="s">
        <v>8221</v>
      </c>
      <c r="M187">
        <v>34</v>
      </c>
      <c r="N187">
        <v>1452</v>
      </c>
      <c r="O187" t="s">
        <v>8220</v>
      </c>
      <c r="P187">
        <v>0</v>
      </c>
    </row>
    <row r="188" spans="8:16" x14ac:dyDescent="0.4">
      <c r="H188">
        <v>306</v>
      </c>
      <c r="I188" t="s">
        <v>8219</v>
      </c>
      <c r="J188">
        <v>80</v>
      </c>
      <c r="K188">
        <v>546</v>
      </c>
      <c r="L188" t="s">
        <v>8221</v>
      </c>
      <c r="M188">
        <v>2</v>
      </c>
      <c r="N188">
        <v>1453</v>
      </c>
      <c r="O188" t="s">
        <v>8220</v>
      </c>
      <c r="P188">
        <v>0</v>
      </c>
    </row>
    <row r="189" spans="8:16" x14ac:dyDescent="0.4">
      <c r="H189">
        <v>307</v>
      </c>
      <c r="I189" t="s">
        <v>8219</v>
      </c>
      <c r="J189">
        <v>576</v>
      </c>
      <c r="K189">
        <v>547</v>
      </c>
      <c r="L189" t="s">
        <v>8221</v>
      </c>
      <c r="M189">
        <v>0</v>
      </c>
      <c r="N189">
        <v>1454</v>
      </c>
      <c r="O189" t="s">
        <v>8220</v>
      </c>
      <c r="P189">
        <v>1</v>
      </c>
    </row>
    <row r="190" spans="8:16" x14ac:dyDescent="0.4">
      <c r="H190">
        <v>308</v>
      </c>
      <c r="I190" t="s">
        <v>8219</v>
      </c>
      <c r="J190">
        <v>202</v>
      </c>
      <c r="K190">
        <v>548</v>
      </c>
      <c r="L190" t="s">
        <v>8221</v>
      </c>
      <c r="M190">
        <v>1</v>
      </c>
      <c r="N190">
        <v>1455</v>
      </c>
      <c r="O190" t="s">
        <v>8220</v>
      </c>
      <c r="P190">
        <v>7</v>
      </c>
    </row>
    <row r="191" spans="8:16" x14ac:dyDescent="0.4">
      <c r="H191">
        <v>309</v>
      </c>
      <c r="I191" t="s">
        <v>8219</v>
      </c>
      <c r="J191">
        <v>238</v>
      </c>
      <c r="K191">
        <v>549</v>
      </c>
      <c r="L191" t="s">
        <v>8221</v>
      </c>
      <c r="M191">
        <v>8</v>
      </c>
      <c r="N191">
        <v>1456</v>
      </c>
      <c r="O191" t="s">
        <v>8220</v>
      </c>
      <c r="P191">
        <v>3</v>
      </c>
    </row>
    <row r="192" spans="8:16" x14ac:dyDescent="0.4">
      <c r="H192">
        <v>310</v>
      </c>
      <c r="I192" t="s">
        <v>8219</v>
      </c>
      <c r="J192">
        <v>36</v>
      </c>
      <c r="K192">
        <v>550</v>
      </c>
      <c r="L192" t="s">
        <v>8221</v>
      </c>
      <c r="M192">
        <v>4</v>
      </c>
      <c r="N192">
        <v>1457</v>
      </c>
      <c r="O192" t="s">
        <v>8220</v>
      </c>
      <c r="P192">
        <v>0</v>
      </c>
    </row>
    <row r="193" spans="8:16" x14ac:dyDescent="0.4">
      <c r="H193">
        <v>311</v>
      </c>
      <c r="I193" t="s">
        <v>8219</v>
      </c>
      <c r="J193">
        <v>150</v>
      </c>
      <c r="K193">
        <v>551</v>
      </c>
      <c r="L193" t="s">
        <v>8221</v>
      </c>
      <c r="M193">
        <v>28</v>
      </c>
      <c r="N193">
        <v>1458</v>
      </c>
      <c r="O193" t="s">
        <v>8220</v>
      </c>
      <c r="P193">
        <v>0</v>
      </c>
    </row>
    <row r="194" spans="8:16" x14ac:dyDescent="0.4">
      <c r="H194">
        <v>312</v>
      </c>
      <c r="I194" t="s">
        <v>8219</v>
      </c>
      <c r="J194">
        <v>146</v>
      </c>
      <c r="K194">
        <v>552</v>
      </c>
      <c r="L194" t="s">
        <v>8221</v>
      </c>
      <c r="M194">
        <v>0</v>
      </c>
      <c r="N194">
        <v>1459</v>
      </c>
      <c r="O194" t="s">
        <v>8220</v>
      </c>
      <c r="P194">
        <v>0</v>
      </c>
    </row>
    <row r="195" spans="8:16" x14ac:dyDescent="0.4">
      <c r="H195">
        <v>313</v>
      </c>
      <c r="I195" t="s">
        <v>8219</v>
      </c>
      <c r="J195">
        <v>222</v>
      </c>
      <c r="K195">
        <v>553</v>
      </c>
      <c r="L195" t="s">
        <v>8221</v>
      </c>
      <c r="M195">
        <v>6</v>
      </c>
      <c r="N195">
        <v>1460</v>
      </c>
      <c r="O195" t="s">
        <v>8220</v>
      </c>
      <c r="P195">
        <v>0</v>
      </c>
    </row>
    <row r="196" spans="8:16" x14ac:dyDescent="0.4">
      <c r="H196">
        <v>314</v>
      </c>
      <c r="I196" t="s">
        <v>8219</v>
      </c>
      <c r="J196">
        <v>120</v>
      </c>
      <c r="K196">
        <v>554</v>
      </c>
      <c r="L196" t="s">
        <v>8221</v>
      </c>
      <c r="M196">
        <v>22</v>
      </c>
      <c r="N196">
        <v>1561</v>
      </c>
      <c r="O196" t="s">
        <v>8220</v>
      </c>
      <c r="P196">
        <v>1</v>
      </c>
    </row>
    <row r="197" spans="8:16" x14ac:dyDescent="0.4">
      <c r="H197">
        <v>315</v>
      </c>
      <c r="I197" t="s">
        <v>8219</v>
      </c>
      <c r="J197">
        <v>126</v>
      </c>
      <c r="K197">
        <v>555</v>
      </c>
      <c r="L197" t="s">
        <v>8221</v>
      </c>
      <c r="M197">
        <v>0</v>
      </c>
      <c r="N197">
        <v>1562</v>
      </c>
      <c r="O197" t="s">
        <v>8220</v>
      </c>
      <c r="P197">
        <v>0</v>
      </c>
    </row>
    <row r="198" spans="8:16" x14ac:dyDescent="0.4">
      <c r="H198">
        <v>316</v>
      </c>
      <c r="I198" t="s">
        <v>8219</v>
      </c>
      <c r="J198">
        <v>158</v>
      </c>
      <c r="K198">
        <v>556</v>
      </c>
      <c r="L198" t="s">
        <v>8221</v>
      </c>
      <c r="M198">
        <v>1</v>
      </c>
      <c r="N198">
        <v>1563</v>
      </c>
      <c r="O198" t="s">
        <v>8220</v>
      </c>
      <c r="P198">
        <v>2</v>
      </c>
    </row>
    <row r="199" spans="8:16" x14ac:dyDescent="0.4">
      <c r="H199">
        <v>317</v>
      </c>
      <c r="I199" t="s">
        <v>8219</v>
      </c>
      <c r="J199">
        <v>316</v>
      </c>
      <c r="K199">
        <v>557</v>
      </c>
      <c r="L199" t="s">
        <v>8221</v>
      </c>
      <c r="M199">
        <v>20</v>
      </c>
      <c r="N199">
        <v>1564</v>
      </c>
      <c r="O199" t="s">
        <v>8220</v>
      </c>
      <c r="P199">
        <v>1</v>
      </c>
    </row>
    <row r="200" spans="8:16" x14ac:dyDescent="0.4">
      <c r="H200">
        <v>318</v>
      </c>
      <c r="I200" t="s">
        <v>8219</v>
      </c>
      <c r="J200">
        <v>284</v>
      </c>
      <c r="K200">
        <v>558</v>
      </c>
      <c r="L200" t="s">
        <v>8221</v>
      </c>
      <c r="M200">
        <v>0</v>
      </c>
      <c r="N200">
        <v>1565</v>
      </c>
      <c r="O200" t="s">
        <v>8220</v>
      </c>
      <c r="P200">
        <v>1</v>
      </c>
    </row>
    <row r="201" spans="8:16" x14ac:dyDescent="0.4">
      <c r="H201">
        <v>319</v>
      </c>
      <c r="I201" t="s">
        <v>8219</v>
      </c>
      <c r="J201">
        <v>51</v>
      </c>
      <c r="K201">
        <v>559</v>
      </c>
      <c r="L201" t="s">
        <v>8221</v>
      </c>
      <c r="M201">
        <v>1</v>
      </c>
      <c r="N201">
        <v>1566</v>
      </c>
      <c r="O201" t="s">
        <v>8220</v>
      </c>
      <c r="P201">
        <v>59</v>
      </c>
    </row>
    <row r="202" spans="8:16" x14ac:dyDescent="0.4">
      <c r="H202">
        <v>320</v>
      </c>
      <c r="I202" t="s">
        <v>8219</v>
      </c>
      <c r="J202">
        <v>158</v>
      </c>
      <c r="K202">
        <v>560</v>
      </c>
      <c r="L202" t="s">
        <v>8221</v>
      </c>
      <c r="M202">
        <v>3</v>
      </c>
      <c r="N202">
        <v>1567</v>
      </c>
      <c r="O202" t="s">
        <v>8220</v>
      </c>
      <c r="P202">
        <v>13</v>
      </c>
    </row>
    <row r="203" spans="8:16" x14ac:dyDescent="0.4">
      <c r="H203">
        <v>321</v>
      </c>
      <c r="I203" t="s">
        <v>8219</v>
      </c>
      <c r="J203">
        <v>337</v>
      </c>
      <c r="K203">
        <v>561</v>
      </c>
      <c r="L203" t="s">
        <v>8221</v>
      </c>
      <c r="M203">
        <v>2</v>
      </c>
      <c r="N203">
        <v>1568</v>
      </c>
      <c r="O203" t="s">
        <v>8220</v>
      </c>
      <c r="P203">
        <v>22</v>
      </c>
    </row>
    <row r="204" spans="8:16" x14ac:dyDescent="0.4">
      <c r="H204">
        <v>322</v>
      </c>
      <c r="I204" t="s">
        <v>8219</v>
      </c>
      <c r="J204">
        <v>186</v>
      </c>
      <c r="K204">
        <v>562</v>
      </c>
      <c r="L204" t="s">
        <v>8221</v>
      </c>
      <c r="M204">
        <v>0</v>
      </c>
      <c r="N204">
        <v>1569</v>
      </c>
      <c r="O204" t="s">
        <v>8220</v>
      </c>
      <c r="P204">
        <v>0</v>
      </c>
    </row>
    <row r="205" spans="8:16" x14ac:dyDescent="0.4">
      <c r="H205">
        <v>323</v>
      </c>
      <c r="I205" t="s">
        <v>8219</v>
      </c>
      <c r="J205">
        <v>58</v>
      </c>
      <c r="K205">
        <v>563</v>
      </c>
      <c r="L205" t="s">
        <v>8221</v>
      </c>
      <c r="M205">
        <v>2</v>
      </c>
      <c r="N205">
        <v>1570</v>
      </c>
      <c r="O205" t="s">
        <v>8220</v>
      </c>
      <c r="P205">
        <v>52</v>
      </c>
    </row>
    <row r="206" spans="8:16" x14ac:dyDescent="0.4">
      <c r="H206">
        <v>324</v>
      </c>
      <c r="I206" t="s">
        <v>8219</v>
      </c>
      <c r="J206">
        <v>82</v>
      </c>
      <c r="K206">
        <v>564</v>
      </c>
      <c r="L206" t="s">
        <v>8221</v>
      </c>
      <c r="M206">
        <v>1</v>
      </c>
      <c r="N206">
        <v>1571</v>
      </c>
      <c r="O206" t="s">
        <v>8220</v>
      </c>
      <c r="P206">
        <v>4</v>
      </c>
    </row>
    <row r="207" spans="8:16" x14ac:dyDescent="0.4">
      <c r="H207">
        <v>325</v>
      </c>
      <c r="I207" t="s">
        <v>8219</v>
      </c>
      <c r="J207">
        <v>736</v>
      </c>
      <c r="K207">
        <v>565</v>
      </c>
      <c r="L207" t="s">
        <v>8221</v>
      </c>
      <c r="M207">
        <v>0</v>
      </c>
      <c r="N207">
        <v>1572</v>
      </c>
      <c r="O207" t="s">
        <v>8220</v>
      </c>
      <c r="P207">
        <v>3</v>
      </c>
    </row>
    <row r="208" spans="8:16" x14ac:dyDescent="0.4">
      <c r="H208">
        <v>326</v>
      </c>
      <c r="I208" t="s">
        <v>8219</v>
      </c>
      <c r="J208">
        <v>1151</v>
      </c>
      <c r="K208">
        <v>566</v>
      </c>
      <c r="L208" t="s">
        <v>8221</v>
      </c>
      <c r="M208">
        <v>1</v>
      </c>
      <c r="N208">
        <v>1573</v>
      </c>
      <c r="O208" t="s">
        <v>8220</v>
      </c>
      <c r="P208">
        <v>3</v>
      </c>
    </row>
    <row r="209" spans="8:16" x14ac:dyDescent="0.4">
      <c r="H209">
        <v>327</v>
      </c>
      <c r="I209" t="s">
        <v>8219</v>
      </c>
      <c r="J209">
        <v>34</v>
      </c>
      <c r="K209">
        <v>567</v>
      </c>
      <c r="L209" t="s">
        <v>8221</v>
      </c>
      <c r="M209">
        <v>0</v>
      </c>
      <c r="N209">
        <v>1574</v>
      </c>
      <c r="O209" t="s">
        <v>8220</v>
      </c>
      <c r="P209">
        <v>6</v>
      </c>
    </row>
    <row r="210" spans="8:16" x14ac:dyDescent="0.4">
      <c r="H210">
        <v>328</v>
      </c>
      <c r="I210" t="s">
        <v>8219</v>
      </c>
      <c r="J210">
        <v>498</v>
      </c>
      <c r="K210">
        <v>568</v>
      </c>
      <c r="L210" t="s">
        <v>8221</v>
      </c>
      <c r="M210">
        <v>5</v>
      </c>
      <c r="N210">
        <v>1575</v>
      </c>
      <c r="O210" t="s">
        <v>8220</v>
      </c>
      <c r="P210">
        <v>35</v>
      </c>
    </row>
    <row r="211" spans="8:16" x14ac:dyDescent="0.4">
      <c r="H211">
        <v>329</v>
      </c>
      <c r="I211" t="s">
        <v>8219</v>
      </c>
      <c r="J211">
        <v>167</v>
      </c>
      <c r="K211">
        <v>569</v>
      </c>
      <c r="L211" t="s">
        <v>8221</v>
      </c>
      <c r="M211">
        <v>1</v>
      </c>
      <c r="N211">
        <v>1576</v>
      </c>
      <c r="O211" t="s">
        <v>8220</v>
      </c>
      <c r="P211">
        <v>10</v>
      </c>
    </row>
    <row r="212" spans="8:16" x14ac:dyDescent="0.4">
      <c r="H212">
        <v>330</v>
      </c>
      <c r="I212" t="s">
        <v>8219</v>
      </c>
      <c r="J212">
        <v>340</v>
      </c>
      <c r="K212">
        <v>570</v>
      </c>
      <c r="L212" t="s">
        <v>8221</v>
      </c>
      <c r="M212">
        <v>1</v>
      </c>
      <c r="N212">
        <v>1577</v>
      </c>
      <c r="O212" t="s">
        <v>8220</v>
      </c>
      <c r="P212">
        <v>2</v>
      </c>
    </row>
    <row r="213" spans="8:16" x14ac:dyDescent="0.4">
      <c r="H213">
        <v>331</v>
      </c>
      <c r="I213" t="s">
        <v>8219</v>
      </c>
      <c r="J213">
        <v>438</v>
      </c>
      <c r="K213">
        <v>571</v>
      </c>
      <c r="L213" t="s">
        <v>8221</v>
      </c>
      <c r="M213">
        <v>2</v>
      </c>
      <c r="N213">
        <v>1578</v>
      </c>
      <c r="O213" t="s">
        <v>8220</v>
      </c>
      <c r="P213">
        <v>4</v>
      </c>
    </row>
    <row r="214" spans="8:16" x14ac:dyDescent="0.4">
      <c r="H214">
        <v>332</v>
      </c>
      <c r="I214" t="s">
        <v>8219</v>
      </c>
      <c r="J214">
        <v>555</v>
      </c>
      <c r="K214">
        <v>572</v>
      </c>
      <c r="L214" t="s">
        <v>8221</v>
      </c>
      <c r="M214">
        <v>0</v>
      </c>
      <c r="N214">
        <v>1579</v>
      </c>
      <c r="O214" t="s">
        <v>8220</v>
      </c>
      <c r="P214">
        <v>2</v>
      </c>
    </row>
    <row r="215" spans="8:16" x14ac:dyDescent="0.4">
      <c r="H215">
        <v>333</v>
      </c>
      <c r="I215" t="s">
        <v>8219</v>
      </c>
      <c r="J215">
        <v>266</v>
      </c>
      <c r="K215">
        <v>573</v>
      </c>
      <c r="L215" t="s">
        <v>8221</v>
      </c>
      <c r="M215">
        <v>9</v>
      </c>
      <c r="N215">
        <v>1580</v>
      </c>
      <c r="O215" t="s">
        <v>8220</v>
      </c>
      <c r="P215">
        <v>0</v>
      </c>
    </row>
    <row r="216" spans="8:16" x14ac:dyDescent="0.4">
      <c r="H216">
        <v>334</v>
      </c>
      <c r="I216" t="s">
        <v>8219</v>
      </c>
      <c r="J216">
        <v>69</v>
      </c>
      <c r="K216">
        <v>574</v>
      </c>
      <c r="L216" t="s">
        <v>8221</v>
      </c>
      <c r="M216">
        <v>4</v>
      </c>
      <c r="N216">
        <v>2341</v>
      </c>
      <c r="O216" t="s">
        <v>8220</v>
      </c>
      <c r="P216">
        <v>0</v>
      </c>
    </row>
    <row r="217" spans="8:16" x14ac:dyDescent="0.4">
      <c r="H217">
        <v>335</v>
      </c>
      <c r="I217" t="s">
        <v>8219</v>
      </c>
      <c r="J217">
        <v>80</v>
      </c>
      <c r="K217">
        <v>575</v>
      </c>
      <c r="L217" t="s">
        <v>8221</v>
      </c>
      <c r="M217">
        <v>4</v>
      </c>
      <c r="N217">
        <v>2342</v>
      </c>
      <c r="O217" t="s">
        <v>8220</v>
      </c>
      <c r="P217">
        <v>0</v>
      </c>
    </row>
    <row r="218" spans="8:16" x14ac:dyDescent="0.4">
      <c r="H218">
        <v>336</v>
      </c>
      <c r="I218" t="s">
        <v>8219</v>
      </c>
      <c r="J218">
        <v>493</v>
      </c>
      <c r="K218">
        <v>576</v>
      </c>
      <c r="L218" t="s">
        <v>8221</v>
      </c>
      <c r="M218">
        <v>1</v>
      </c>
      <c r="N218">
        <v>2343</v>
      </c>
      <c r="O218" t="s">
        <v>8220</v>
      </c>
      <c r="P218">
        <v>1</v>
      </c>
    </row>
    <row r="219" spans="8:16" x14ac:dyDescent="0.4">
      <c r="H219">
        <v>337</v>
      </c>
      <c r="I219" t="s">
        <v>8219</v>
      </c>
      <c r="J219">
        <v>31</v>
      </c>
      <c r="K219">
        <v>577</v>
      </c>
      <c r="L219" t="s">
        <v>8221</v>
      </c>
      <c r="M219">
        <v>1</v>
      </c>
      <c r="N219">
        <v>2344</v>
      </c>
      <c r="O219" t="s">
        <v>8220</v>
      </c>
      <c r="P219">
        <v>1</v>
      </c>
    </row>
    <row r="220" spans="8:16" x14ac:dyDescent="0.4">
      <c r="H220">
        <v>338</v>
      </c>
      <c r="I220" t="s">
        <v>8219</v>
      </c>
      <c r="J220">
        <v>236</v>
      </c>
      <c r="K220">
        <v>578</v>
      </c>
      <c r="L220" t="s">
        <v>8221</v>
      </c>
      <c r="M220">
        <v>7</v>
      </c>
      <c r="N220">
        <v>2345</v>
      </c>
      <c r="O220" t="s">
        <v>8220</v>
      </c>
      <c r="P220">
        <v>0</v>
      </c>
    </row>
    <row r="221" spans="8:16" x14ac:dyDescent="0.4">
      <c r="H221">
        <v>339</v>
      </c>
      <c r="I221" t="s">
        <v>8219</v>
      </c>
      <c r="J221">
        <v>89</v>
      </c>
      <c r="K221">
        <v>579</v>
      </c>
      <c r="L221" t="s">
        <v>8221</v>
      </c>
      <c r="M221">
        <v>5</v>
      </c>
      <c r="N221">
        <v>2346</v>
      </c>
      <c r="O221" t="s">
        <v>8220</v>
      </c>
      <c r="P221">
        <v>3</v>
      </c>
    </row>
    <row r="222" spans="8:16" x14ac:dyDescent="0.4">
      <c r="H222">
        <v>340</v>
      </c>
      <c r="I222" t="s">
        <v>8219</v>
      </c>
      <c r="J222">
        <v>299</v>
      </c>
      <c r="K222">
        <v>580</v>
      </c>
      <c r="L222" t="s">
        <v>8221</v>
      </c>
      <c r="M222">
        <v>1</v>
      </c>
      <c r="N222">
        <v>2347</v>
      </c>
      <c r="O222" t="s">
        <v>8220</v>
      </c>
      <c r="P222">
        <v>1</v>
      </c>
    </row>
    <row r="223" spans="8:16" x14ac:dyDescent="0.4">
      <c r="H223">
        <v>341</v>
      </c>
      <c r="I223" t="s">
        <v>8219</v>
      </c>
      <c r="J223">
        <v>55</v>
      </c>
      <c r="K223">
        <v>581</v>
      </c>
      <c r="L223" t="s">
        <v>8221</v>
      </c>
      <c r="M223">
        <v>0</v>
      </c>
      <c r="N223">
        <v>2348</v>
      </c>
      <c r="O223" t="s">
        <v>8220</v>
      </c>
      <c r="P223">
        <v>5</v>
      </c>
    </row>
    <row r="224" spans="8:16" x14ac:dyDescent="0.4">
      <c r="H224">
        <v>342</v>
      </c>
      <c r="I224" t="s">
        <v>8219</v>
      </c>
      <c r="J224">
        <v>325</v>
      </c>
      <c r="K224">
        <v>582</v>
      </c>
      <c r="L224" t="s">
        <v>8221</v>
      </c>
      <c r="M224">
        <v>0</v>
      </c>
      <c r="N224">
        <v>2349</v>
      </c>
      <c r="O224" t="s">
        <v>8220</v>
      </c>
      <c r="P224">
        <v>0</v>
      </c>
    </row>
    <row r="225" spans="8:16" x14ac:dyDescent="0.4">
      <c r="H225">
        <v>343</v>
      </c>
      <c r="I225" t="s">
        <v>8219</v>
      </c>
      <c r="J225">
        <v>524</v>
      </c>
      <c r="K225">
        <v>583</v>
      </c>
      <c r="L225" t="s">
        <v>8221</v>
      </c>
      <c r="M225">
        <v>1</v>
      </c>
      <c r="N225">
        <v>2350</v>
      </c>
      <c r="O225" t="s">
        <v>8220</v>
      </c>
      <c r="P225">
        <v>0</v>
      </c>
    </row>
    <row r="226" spans="8:16" x14ac:dyDescent="0.4">
      <c r="H226">
        <v>344</v>
      </c>
      <c r="I226" t="s">
        <v>8219</v>
      </c>
      <c r="J226">
        <v>285</v>
      </c>
      <c r="K226">
        <v>584</v>
      </c>
      <c r="L226" t="s">
        <v>8221</v>
      </c>
      <c r="M226">
        <v>2</v>
      </c>
      <c r="N226">
        <v>2351</v>
      </c>
      <c r="O226" t="s">
        <v>8220</v>
      </c>
      <c r="P226">
        <v>7</v>
      </c>
    </row>
    <row r="227" spans="8:16" x14ac:dyDescent="0.4">
      <c r="H227">
        <v>345</v>
      </c>
      <c r="I227" t="s">
        <v>8219</v>
      </c>
      <c r="J227">
        <v>179</v>
      </c>
      <c r="K227">
        <v>585</v>
      </c>
      <c r="L227" t="s">
        <v>8221</v>
      </c>
      <c r="M227">
        <v>0</v>
      </c>
      <c r="N227">
        <v>2352</v>
      </c>
      <c r="O227" t="s">
        <v>8220</v>
      </c>
      <c r="P227">
        <v>0</v>
      </c>
    </row>
    <row r="228" spans="8:16" x14ac:dyDescent="0.4">
      <c r="H228">
        <v>346</v>
      </c>
      <c r="I228" t="s">
        <v>8219</v>
      </c>
      <c r="J228">
        <v>188</v>
      </c>
      <c r="K228">
        <v>586</v>
      </c>
      <c r="L228" t="s">
        <v>8221</v>
      </c>
      <c r="M228">
        <v>4</v>
      </c>
      <c r="N228">
        <v>2353</v>
      </c>
      <c r="O228" t="s">
        <v>8220</v>
      </c>
      <c r="P228">
        <v>0</v>
      </c>
    </row>
    <row r="229" spans="8:16" x14ac:dyDescent="0.4">
      <c r="H229">
        <v>347</v>
      </c>
      <c r="I229" t="s">
        <v>8219</v>
      </c>
      <c r="J229">
        <v>379</v>
      </c>
      <c r="K229">
        <v>587</v>
      </c>
      <c r="L229" t="s">
        <v>8221</v>
      </c>
      <c r="M229">
        <v>7</v>
      </c>
      <c r="N229">
        <v>2354</v>
      </c>
      <c r="O229" t="s">
        <v>8220</v>
      </c>
      <c r="P229">
        <v>1</v>
      </c>
    </row>
    <row r="230" spans="8:16" x14ac:dyDescent="0.4">
      <c r="H230">
        <v>348</v>
      </c>
      <c r="I230" t="s">
        <v>8219</v>
      </c>
      <c r="J230">
        <v>119</v>
      </c>
      <c r="K230">
        <v>588</v>
      </c>
      <c r="L230" t="s">
        <v>8221</v>
      </c>
      <c r="M230">
        <v>2</v>
      </c>
      <c r="N230">
        <v>2355</v>
      </c>
      <c r="O230" t="s">
        <v>8220</v>
      </c>
      <c r="P230">
        <v>2</v>
      </c>
    </row>
    <row r="231" spans="8:16" x14ac:dyDescent="0.4">
      <c r="H231">
        <v>349</v>
      </c>
      <c r="I231" t="s">
        <v>8219</v>
      </c>
      <c r="J231">
        <v>167</v>
      </c>
      <c r="K231">
        <v>589</v>
      </c>
      <c r="L231" t="s">
        <v>8221</v>
      </c>
      <c r="M231">
        <v>1</v>
      </c>
      <c r="N231">
        <v>2356</v>
      </c>
      <c r="O231" t="s">
        <v>8220</v>
      </c>
      <c r="P231">
        <v>0</v>
      </c>
    </row>
    <row r="232" spans="8:16" x14ac:dyDescent="0.4">
      <c r="H232">
        <v>350</v>
      </c>
      <c r="I232" t="s">
        <v>8219</v>
      </c>
      <c r="J232">
        <v>221</v>
      </c>
      <c r="K232">
        <v>590</v>
      </c>
      <c r="L232" t="s">
        <v>8221</v>
      </c>
      <c r="M232">
        <v>9</v>
      </c>
      <c r="N232">
        <v>2357</v>
      </c>
      <c r="O232" t="s">
        <v>8220</v>
      </c>
      <c r="P232">
        <v>0</v>
      </c>
    </row>
    <row r="233" spans="8:16" x14ac:dyDescent="0.4">
      <c r="H233">
        <v>351</v>
      </c>
      <c r="I233" t="s">
        <v>8219</v>
      </c>
      <c r="J233">
        <v>964</v>
      </c>
      <c r="K233">
        <v>591</v>
      </c>
      <c r="L233" t="s">
        <v>8221</v>
      </c>
      <c r="M233">
        <v>2</v>
      </c>
      <c r="N233">
        <v>2358</v>
      </c>
      <c r="O233" t="s">
        <v>8220</v>
      </c>
      <c r="P233">
        <v>0</v>
      </c>
    </row>
    <row r="234" spans="8:16" x14ac:dyDescent="0.4">
      <c r="H234">
        <v>352</v>
      </c>
      <c r="I234" t="s">
        <v>8219</v>
      </c>
      <c r="J234">
        <v>286</v>
      </c>
      <c r="K234">
        <v>592</v>
      </c>
      <c r="L234" t="s">
        <v>8221</v>
      </c>
      <c r="M234">
        <v>1</v>
      </c>
      <c r="N234">
        <v>2359</v>
      </c>
      <c r="O234" t="s">
        <v>8220</v>
      </c>
      <c r="P234">
        <v>3</v>
      </c>
    </row>
    <row r="235" spans="8:16" x14ac:dyDescent="0.4">
      <c r="H235">
        <v>353</v>
      </c>
      <c r="I235" t="s">
        <v>8219</v>
      </c>
      <c r="J235">
        <v>613</v>
      </c>
      <c r="K235">
        <v>593</v>
      </c>
      <c r="L235" t="s">
        <v>8221</v>
      </c>
      <c r="M235">
        <v>7</v>
      </c>
      <c r="N235">
        <v>2360</v>
      </c>
      <c r="O235" t="s">
        <v>8220</v>
      </c>
      <c r="P235">
        <v>1</v>
      </c>
    </row>
    <row r="236" spans="8:16" x14ac:dyDescent="0.4">
      <c r="H236">
        <v>354</v>
      </c>
      <c r="I236" t="s">
        <v>8219</v>
      </c>
      <c r="J236">
        <v>29</v>
      </c>
      <c r="K236">
        <v>594</v>
      </c>
      <c r="L236" t="s">
        <v>8221</v>
      </c>
      <c r="M236">
        <v>2</v>
      </c>
      <c r="N236">
        <v>2361</v>
      </c>
      <c r="O236" t="s">
        <v>8220</v>
      </c>
      <c r="P236">
        <v>0</v>
      </c>
    </row>
    <row r="237" spans="8:16" x14ac:dyDescent="0.4">
      <c r="H237">
        <v>355</v>
      </c>
      <c r="I237" t="s">
        <v>8219</v>
      </c>
      <c r="J237">
        <v>165</v>
      </c>
      <c r="K237">
        <v>595</v>
      </c>
      <c r="L237" t="s">
        <v>8221</v>
      </c>
      <c r="M237">
        <v>8</v>
      </c>
      <c r="N237">
        <v>2362</v>
      </c>
      <c r="O237" t="s">
        <v>8220</v>
      </c>
      <c r="P237">
        <v>2</v>
      </c>
    </row>
    <row r="238" spans="8:16" x14ac:dyDescent="0.4">
      <c r="H238">
        <v>356</v>
      </c>
      <c r="I238" t="s">
        <v>8219</v>
      </c>
      <c r="J238">
        <v>97</v>
      </c>
      <c r="K238">
        <v>596</v>
      </c>
      <c r="L238" t="s">
        <v>8221</v>
      </c>
      <c r="M238">
        <v>2</v>
      </c>
      <c r="N238">
        <v>2363</v>
      </c>
      <c r="O238" t="s">
        <v>8220</v>
      </c>
      <c r="P238">
        <v>0</v>
      </c>
    </row>
    <row r="239" spans="8:16" x14ac:dyDescent="0.4">
      <c r="H239">
        <v>357</v>
      </c>
      <c r="I239" t="s">
        <v>8219</v>
      </c>
      <c r="J239">
        <v>303</v>
      </c>
      <c r="K239">
        <v>597</v>
      </c>
      <c r="L239" t="s">
        <v>8221</v>
      </c>
      <c r="M239">
        <v>2</v>
      </c>
      <c r="N239">
        <v>2364</v>
      </c>
      <c r="O239" t="s">
        <v>8220</v>
      </c>
      <c r="P239">
        <v>0</v>
      </c>
    </row>
    <row r="240" spans="8:16" x14ac:dyDescent="0.4">
      <c r="H240">
        <v>358</v>
      </c>
      <c r="I240" t="s">
        <v>8219</v>
      </c>
      <c r="J240">
        <v>267</v>
      </c>
      <c r="K240">
        <v>598</v>
      </c>
      <c r="L240" t="s">
        <v>8221</v>
      </c>
      <c r="M240">
        <v>7</v>
      </c>
      <c r="N240">
        <v>2365</v>
      </c>
      <c r="O240" t="s">
        <v>8220</v>
      </c>
      <c r="P240">
        <v>0</v>
      </c>
    </row>
    <row r="241" spans="8:16" x14ac:dyDescent="0.4">
      <c r="H241">
        <v>359</v>
      </c>
      <c r="I241" t="s">
        <v>8219</v>
      </c>
      <c r="J241">
        <v>302</v>
      </c>
      <c r="K241">
        <v>599</v>
      </c>
      <c r="L241" t="s">
        <v>8221</v>
      </c>
      <c r="M241">
        <v>2</v>
      </c>
      <c r="N241">
        <v>2366</v>
      </c>
      <c r="O241" t="s">
        <v>8220</v>
      </c>
      <c r="P241">
        <v>27</v>
      </c>
    </row>
    <row r="242" spans="8:16" x14ac:dyDescent="0.4">
      <c r="H242">
        <v>360</v>
      </c>
      <c r="I242" t="s">
        <v>8219</v>
      </c>
      <c r="J242">
        <v>87</v>
      </c>
      <c r="K242">
        <v>660</v>
      </c>
      <c r="L242" t="s">
        <v>8221</v>
      </c>
      <c r="M242">
        <v>18</v>
      </c>
      <c r="N242">
        <v>2367</v>
      </c>
      <c r="O242" t="s">
        <v>8220</v>
      </c>
      <c r="P242">
        <v>14</v>
      </c>
    </row>
    <row r="243" spans="8:16" x14ac:dyDescent="0.4">
      <c r="H243">
        <v>361</v>
      </c>
      <c r="I243" t="s">
        <v>8219</v>
      </c>
      <c r="J243">
        <v>354</v>
      </c>
      <c r="K243">
        <v>661</v>
      </c>
      <c r="L243" t="s">
        <v>8221</v>
      </c>
      <c r="M243">
        <v>9</v>
      </c>
      <c r="N243">
        <v>2368</v>
      </c>
      <c r="O243" t="s">
        <v>8220</v>
      </c>
      <c r="P243">
        <v>2</v>
      </c>
    </row>
    <row r="244" spans="8:16" x14ac:dyDescent="0.4">
      <c r="H244">
        <v>362</v>
      </c>
      <c r="I244" t="s">
        <v>8219</v>
      </c>
      <c r="J244">
        <v>86</v>
      </c>
      <c r="K244">
        <v>662</v>
      </c>
      <c r="L244" t="s">
        <v>8221</v>
      </c>
      <c r="M244">
        <v>4</v>
      </c>
      <c r="N244">
        <v>2369</v>
      </c>
      <c r="O244" t="s">
        <v>8220</v>
      </c>
      <c r="P244">
        <v>0</v>
      </c>
    </row>
    <row r="245" spans="8:16" x14ac:dyDescent="0.4">
      <c r="H245">
        <v>363</v>
      </c>
      <c r="I245" t="s">
        <v>8219</v>
      </c>
      <c r="J245">
        <v>26</v>
      </c>
      <c r="K245">
        <v>663</v>
      </c>
      <c r="L245" t="s">
        <v>8221</v>
      </c>
      <c r="M245">
        <v>7</v>
      </c>
      <c r="N245">
        <v>2370</v>
      </c>
      <c r="O245" t="s">
        <v>8220</v>
      </c>
      <c r="P245">
        <v>4</v>
      </c>
    </row>
    <row r="246" spans="8:16" x14ac:dyDescent="0.4">
      <c r="H246">
        <v>364</v>
      </c>
      <c r="I246" t="s">
        <v>8219</v>
      </c>
      <c r="J246">
        <v>113</v>
      </c>
      <c r="K246">
        <v>664</v>
      </c>
      <c r="L246" t="s">
        <v>8221</v>
      </c>
      <c r="M246">
        <v>29</v>
      </c>
      <c r="N246">
        <v>2371</v>
      </c>
      <c r="O246" t="s">
        <v>8220</v>
      </c>
      <c r="P246">
        <v>0</v>
      </c>
    </row>
    <row r="247" spans="8:16" x14ac:dyDescent="0.4">
      <c r="H247">
        <v>365</v>
      </c>
      <c r="I247" t="s">
        <v>8219</v>
      </c>
      <c r="J247">
        <v>65</v>
      </c>
      <c r="K247">
        <v>665</v>
      </c>
      <c r="L247" t="s">
        <v>8221</v>
      </c>
      <c r="M247">
        <v>12</v>
      </c>
      <c r="N247">
        <v>2372</v>
      </c>
      <c r="O247" t="s">
        <v>8220</v>
      </c>
      <c r="P247">
        <v>6</v>
      </c>
    </row>
    <row r="248" spans="8:16" x14ac:dyDescent="0.4">
      <c r="H248">
        <v>366</v>
      </c>
      <c r="I248" t="s">
        <v>8219</v>
      </c>
      <c r="J248">
        <v>134</v>
      </c>
      <c r="K248">
        <v>666</v>
      </c>
      <c r="L248" t="s">
        <v>8221</v>
      </c>
      <c r="M248">
        <v>4</v>
      </c>
      <c r="N248">
        <v>2373</v>
      </c>
      <c r="O248" t="s">
        <v>8220</v>
      </c>
      <c r="P248">
        <v>1</v>
      </c>
    </row>
    <row r="249" spans="8:16" x14ac:dyDescent="0.4">
      <c r="H249">
        <v>367</v>
      </c>
      <c r="I249" t="s">
        <v>8219</v>
      </c>
      <c r="J249">
        <v>119</v>
      </c>
      <c r="K249">
        <v>667</v>
      </c>
      <c r="L249" t="s">
        <v>8221</v>
      </c>
      <c r="M249">
        <v>28</v>
      </c>
      <c r="N249">
        <v>2374</v>
      </c>
      <c r="O249" t="s">
        <v>8220</v>
      </c>
      <c r="P249">
        <v>1</v>
      </c>
    </row>
    <row r="250" spans="8:16" x14ac:dyDescent="0.4">
      <c r="H250">
        <v>368</v>
      </c>
      <c r="I250" t="s">
        <v>8219</v>
      </c>
      <c r="J250">
        <v>159</v>
      </c>
      <c r="K250">
        <v>668</v>
      </c>
      <c r="L250" t="s">
        <v>8221</v>
      </c>
      <c r="M250">
        <v>25</v>
      </c>
      <c r="N250">
        <v>2375</v>
      </c>
      <c r="O250" t="s">
        <v>8220</v>
      </c>
      <c r="P250">
        <v>0</v>
      </c>
    </row>
    <row r="251" spans="8:16" x14ac:dyDescent="0.4">
      <c r="H251">
        <v>369</v>
      </c>
      <c r="I251" t="s">
        <v>8219</v>
      </c>
      <c r="J251">
        <v>167</v>
      </c>
      <c r="K251">
        <v>669</v>
      </c>
      <c r="L251" t="s">
        <v>8221</v>
      </c>
      <c r="M251">
        <v>28</v>
      </c>
      <c r="N251">
        <v>2376</v>
      </c>
      <c r="O251" t="s">
        <v>8220</v>
      </c>
      <c r="P251">
        <v>4</v>
      </c>
    </row>
    <row r="252" spans="8:16" x14ac:dyDescent="0.4">
      <c r="H252">
        <v>370</v>
      </c>
      <c r="I252" t="s">
        <v>8219</v>
      </c>
      <c r="J252">
        <v>43</v>
      </c>
      <c r="K252">
        <v>670</v>
      </c>
      <c r="L252" t="s">
        <v>8221</v>
      </c>
      <c r="M252">
        <v>310</v>
      </c>
      <c r="N252">
        <v>2377</v>
      </c>
      <c r="O252" t="s">
        <v>8220</v>
      </c>
      <c r="P252">
        <v>0</v>
      </c>
    </row>
    <row r="253" spans="8:16" x14ac:dyDescent="0.4">
      <c r="H253">
        <v>371</v>
      </c>
      <c r="I253" t="s">
        <v>8219</v>
      </c>
      <c r="J253">
        <v>1062</v>
      </c>
      <c r="K253">
        <v>671</v>
      </c>
      <c r="L253" t="s">
        <v>8221</v>
      </c>
      <c r="M253">
        <v>15</v>
      </c>
      <c r="N253">
        <v>2378</v>
      </c>
      <c r="O253" t="s">
        <v>8220</v>
      </c>
      <c r="P253">
        <v>0</v>
      </c>
    </row>
    <row r="254" spans="8:16" x14ac:dyDescent="0.4">
      <c r="H254">
        <v>372</v>
      </c>
      <c r="I254" t="s">
        <v>8219</v>
      </c>
      <c r="J254">
        <v>9</v>
      </c>
      <c r="K254">
        <v>672</v>
      </c>
      <c r="L254" t="s">
        <v>8221</v>
      </c>
      <c r="M254">
        <v>215</v>
      </c>
      <c r="N254">
        <v>2379</v>
      </c>
      <c r="O254" t="s">
        <v>8220</v>
      </c>
      <c r="P254">
        <v>0</v>
      </c>
    </row>
    <row r="255" spans="8:16" x14ac:dyDescent="0.4">
      <c r="H255">
        <v>373</v>
      </c>
      <c r="I255" t="s">
        <v>8219</v>
      </c>
      <c r="J255">
        <v>89</v>
      </c>
      <c r="K255">
        <v>673</v>
      </c>
      <c r="L255" t="s">
        <v>8221</v>
      </c>
      <c r="M255">
        <v>3</v>
      </c>
      <c r="N255">
        <v>2380</v>
      </c>
      <c r="O255" t="s">
        <v>8220</v>
      </c>
      <c r="P255">
        <v>3</v>
      </c>
    </row>
    <row r="256" spans="8:16" x14ac:dyDescent="0.4">
      <c r="H256">
        <v>374</v>
      </c>
      <c r="I256" t="s">
        <v>8219</v>
      </c>
      <c r="J256">
        <v>174</v>
      </c>
      <c r="K256">
        <v>674</v>
      </c>
      <c r="L256" t="s">
        <v>8221</v>
      </c>
      <c r="M256">
        <v>2</v>
      </c>
      <c r="N256">
        <v>2381</v>
      </c>
      <c r="O256" t="s">
        <v>8220</v>
      </c>
      <c r="P256">
        <v>7</v>
      </c>
    </row>
    <row r="257" spans="8:16" x14ac:dyDescent="0.4">
      <c r="H257">
        <v>375</v>
      </c>
      <c r="I257" t="s">
        <v>8219</v>
      </c>
      <c r="J257">
        <v>14</v>
      </c>
      <c r="K257">
        <v>675</v>
      </c>
      <c r="L257" t="s">
        <v>8221</v>
      </c>
      <c r="M257">
        <v>26</v>
      </c>
      <c r="N257">
        <v>2382</v>
      </c>
      <c r="O257" t="s">
        <v>8220</v>
      </c>
      <c r="P257">
        <v>2</v>
      </c>
    </row>
    <row r="258" spans="8:16" x14ac:dyDescent="0.4">
      <c r="H258">
        <v>376</v>
      </c>
      <c r="I258" t="s">
        <v>8219</v>
      </c>
      <c r="J258">
        <v>48</v>
      </c>
      <c r="K258">
        <v>676</v>
      </c>
      <c r="L258" t="s">
        <v>8221</v>
      </c>
      <c r="M258">
        <v>24</v>
      </c>
      <c r="N258">
        <v>2383</v>
      </c>
      <c r="O258" t="s">
        <v>8220</v>
      </c>
      <c r="P258">
        <v>3</v>
      </c>
    </row>
    <row r="259" spans="8:16" x14ac:dyDescent="0.4">
      <c r="H259">
        <v>377</v>
      </c>
      <c r="I259" t="s">
        <v>8219</v>
      </c>
      <c r="J259">
        <v>133</v>
      </c>
      <c r="K259">
        <v>677</v>
      </c>
      <c r="L259" t="s">
        <v>8221</v>
      </c>
      <c r="M259">
        <v>96</v>
      </c>
      <c r="N259">
        <v>2384</v>
      </c>
      <c r="O259" t="s">
        <v>8220</v>
      </c>
      <c r="P259">
        <v>8</v>
      </c>
    </row>
    <row r="260" spans="8:16" x14ac:dyDescent="0.4">
      <c r="H260">
        <v>378</v>
      </c>
      <c r="I260" t="s">
        <v>8219</v>
      </c>
      <c r="J260">
        <v>83</v>
      </c>
      <c r="K260">
        <v>678</v>
      </c>
      <c r="L260" t="s">
        <v>8221</v>
      </c>
      <c r="M260">
        <v>17</v>
      </c>
      <c r="N260">
        <v>2385</v>
      </c>
      <c r="O260" t="s">
        <v>8220</v>
      </c>
      <c r="P260">
        <v>7</v>
      </c>
    </row>
    <row r="261" spans="8:16" x14ac:dyDescent="0.4">
      <c r="H261">
        <v>379</v>
      </c>
      <c r="I261" t="s">
        <v>8219</v>
      </c>
      <c r="J261">
        <v>149</v>
      </c>
      <c r="K261">
        <v>679</v>
      </c>
      <c r="L261" t="s">
        <v>8221</v>
      </c>
      <c r="M261">
        <v>94</v>
      </c>
      <c r="N261">
        <v>2386</v>
      </c>
      <c r="O261" t="s">
        <v>8220</v>
      </c>
      <c r="P261">
        <v>0</v>
      </c>
    </row>
    <row r="262" spans="8:16" x14ac:dyDescent="0.4">
      <c r="H262">
        <v>380</v>
      </c>
      <c r="I262" t="s">
        <v>8219</v>
      </c>
      <c r="J262">
        <v>49</v>
      </c>
      <c r="K262">
        <v>680</v>
      </c>
      <c r="L262" t="s">
        <v>8221</v>
      </c>
      <c r="M262">
        <v>129</v>
      </c>
      <c r="N262">
        <v>2387</v>
      </c>
      <c r="O262" t="s">
        <v>8220</v>
      </c>
      <c r="P262">
        <v>3</v>
      </c>
    </row>
    <row r="263" spans="8:16" x14ac:dyDescent="0.4">
      <c r="H263">
        <v>381</v>
      </c>
      <c r="I263" t="s">
        <v>8219</v>
      </c>
      <c r="J263">
        <v>251</v>
      </c>
      <c r="K263">
        <v>681</v>
      </c>
      <c r="L263" t="s">
        <v>8221</v>
      </c>
      <c r="M263">
        <v>1</v>
      </c>
      <c r="N263">
        <v>2388</v>
      </c>
      <c r="O263" t="s">
        <v>8220</v>
      </c>
      <c r="P263">
        <v>8</v>
      </c>
    </row>
    <row r="264" spans="8:16" x14ac:dyDescent="0.4">
      <c r="H264">
        <v>382</v>
      </c>
      <c r="I264" t="s">
        <v>8219</v>
      </c>
      <c r="J264">
        <v>22</v>
      </c>
      <c r="K264">
        <v>682</v>
      </c>
      <c r="L264" t="s">
        <v>8221</v>
      </c>
      <c r="M264">
        <v>4</v>
      </c>
      <c r="N264">
        <v>2389</v>
      </c>
      <c r="O264" t="s">
        <v>8220</v>
      </c>
      <c r="P264">
        <v>1</v>
      </c>
    </row>
    <row r="265" spans="8:16" x14ac:dyDescent="0.4">
      <c r="H265">
        <v>383</v>
      </c>
      <c r="I265" t="s">
        <v>8219</v>
      </c>
      <c r="J265">
        <v>48</v>
      </c>
      <c r="K265">
        <v>683</v>
      </c>
      <c r="L265" t="s">
        <v>8221</v>
      </c>
      <c r="M265">
        <v>3</v>
      </c>
      <c r="N265">
        <v>2390</v>
      </c>
      <c r="O265" t="s">
        <v>8220</v>
      </c>
      <c r="P265">
        <v>0</v>
      </c>
    </row>
    <row r="266" spans="8:16" x14ac:dyDescent="0.4">
      <c r="H266">
        <v>384</v>
      </c>
      <c r="I266" t="s">
        <v>8219</v>
      </c>
      <c r="J266">
        <v>383</v>
      </c>
      <c r="K266">
        <v>684</v>
      </c>
      <c r="L266" t="s">
        <v>8221</v>
      </c>
      <c r="M266">
        <v>135</v>
      </c>
      <c r="N266">
        <v>2391</v>
      </c>
      <c r="O266" t="s">
        <v>8220</v>
      </c>
      <c r="P266">
        <v>1</v>
      </c>
    </row>
    <row r="267" spans="8:16" x14ac:dyDescent="0.4">
      <c r="H267">
        <v>385</v>
      </c>
      <c r="I267" t="s">
        <v>8219</v>
      </c>
      <c r="J267">
        <v>237</v>
      </c>
      <c r="K267">
        <v>685</v>
      </c>
      <c r="L267" t="s">
        <v>8221</v>
      </c>
      <c r="M267">
        <v>10</v>
      </c>
      <c r="N267">
        <v>2392</v>
      </c>
      <c r="O267" t="s">
        <v>8220</v>
      </c>
      <c r="P267">
        <v>0</v>
      </c>
    </row>
    <row r="268" spans="8:16" x14ac:dyDescent="0.4">
      <c r="H268">
        <v>386</v>
      </c>
      <c r="I268" t="s">
        <v>8219</v>
      </c>
      <c r="J268">
        <v>13</v>
      </c>
      <c r="K268">
        <v>686</v>
      </c>
      <c r="L268" t="s">
        <v>8221</v>
      </c>
      <c r="M268">
        <v>0</v>
      </c>
      <c r="N268">
        <v>2393</v>
      </c>
      <c r="O268" t="s">
        <v>8220</v>
      </c>
      <c r="P268">
        <v>1</v>
      </c>
    </row>
    <row r="269" spans="8:16" x14ac:dyDescent="0.4">
      <c r="H269">
        <v>387</v>
      </c>
      <c r="I269" t="s">
        <v>8219</v>
      </c>
      <c r="J269">
        <v>562</v>
      </c>
      <c r="K269">
        <v>687</v>
      </c>
      <c r="L269" t="s">
        <v>8221</v>
      </c>
      <c r="M269">
        <v>6</v>
      </c>
      <c r="N269">
        <v>2394</v>
      </c>
      <c r="O269" t="s">
        <v>8220</v>
      </c>
      <c r="P269">
        <v>2</v>
      </c>
    </row>
    <row r="270" spans="8:16" x14ac:dyDescent="0.4">
      <c r="H270">
        <v>388</v>
      </c>
      <c r="I270" t="s">
        <v>8219</v>
      </c>
      <c r="J270">
        <v>71</v>
      </c>
      <c r="K270">
        <v>688</v>
      </c>
      <c r="L270" t="s">
        <v>8221</v>
      </c>
      <c r="M270">
        <v>36</v>
      </c>
      <c r="N270">
        <v>2395</v>
      </c>
      <c r="O270" t="s">
        <v>8220</v>
      </c>
      <c r="P270">
        <v>0</v>
      </c>
    </row>
    <row r="271" spans="8:16" x14ac:dyDescent="0.4">
      <c r="H271">
        <v>389</v>
      </c>
      <c r="I271" t="s">
        <v>8219</v>
      </c>
      <c r="J271">
        <v>1510</v>
      </c>
      <c r="K271">
        <v>689</v>
      </c>
      <c r="L271" t="s">
        <v>8221</v>
      </c>
      <c r="M271">
        <v>336</v>
      </c>
      <c r="N271">
        <v>2396</v>
      </c>
      <c r="O271" t="s">
        <v>8220</v>
      </c>
      <c r="P271">
        <v>1</v>
      </c>
    </row>
    <row r="272" spans="8:16" x14ac:dyDescent="0.4">
      <c r="H272">
        <v>390</v>
      </c>
      <c r="I272" t="s">
        <v>8219</v>
      </c>
      <c r="J272">
        <v>14</v>
      </c>
      <c r="K272">
        <v>690</v>
      </c>
      <c r="L272" t="s">
        <v>8221</v>
      </c>
      <c r="M272">
        <v>34</v>
      </c>
      <c r="N272">
        <v>2397</v>
      </c>
      <c r="O272" t="s">
        <v>8220</v>
      </c>
      <c r="P272">
        <v>0</v>
      </c>
    </row>
    <row r="273" spans="8:16" x14ac:dyDescent="0.4">
      <c r="H273">
        <v>391</v>
      </c>
      <c r="I273" t="s">
        <v>8219</v>
      </c>
      <c r="J273">
        <v>193</v>
      </c>
      <c r="K273">
        <v>691</v>
      </c>
      <c r="L273" t="s">
        <v>8221</v>
      </c>
      <c r="M273">
        <v>10</v>
      </c>
      <c r="N273">
        <v>2398</v>
      </c>
      <c r="O273" t="s">
        <v>8220</v>
      </c>
      <c r="P273">
        <v>0</v>
      </c>
    </row>
    <row r="274" spans="8:16" x14ac:dyDescent="0.4">
      <c r="H274">
        <v>392</v>
      </c>
      <c r="I274" t="s">
        <v>8219</v>
      </c>
      <c r="J274">
        <v>206</v>
      </c>
      <c r="K274">
        <v>692</v>
      </c>
      <c r="L274" t="s">
        <v>8221</v>
      </c>
      <c r="M274">
        <v>201</v>
      </c>
      <c r="N274">
        <v>2399</v>
      </c>
      <c r="O274" t="s">
        <v>8220</v>
      </c>
      <c r="P274">
        <v>0</v>
      </c>
    </row>
    <row r="275" spans="8:16" x14ac:dyDescent="0.4">
      <c r="H275">
        <v>393</v>
      </c>
      <c r="I275" t="s">
        <v>8219</v>
      </c>
      <c r="J275">
        <v>351</v>
      </c>
      <c r="K275">
        <v>693</v>
      </c>
      <c r="L275" t="s">
        <v>8221</v>
      </c>
      <c r="M275">
        <v>296</v>
      </c>
      <c r="N275">
        <v>2400</v>
      </c>
      <c r="O275" t="s">
        <v>8220</v>
      </c>
      <c r="P275">
        <v>0</v>
      </c>
    </row>
    <row r="276" spans="8:16" x14ac:dyDescent="0.4">
      <c r="H276">
        <v>394</v>
      </c>
      <c r="I276" t="s">
        <v>8219</v>
      </c>
      <c r="J276">
        <v>50</v>
      </c>
      <c r="K276">
        <v>694</v>
      </c>
      <c r="L276" t="s">
        <v>8221</v>
      </c>
      <c r="M276">
        <v>7</v>
      </c>
      <c r="N276">
        <v>2561</v>
      </c>
      <c r="O276" t="s">
        <v>8220</v>
      </c>
      <c r="P276">
        <v>0</v>
      </c>
    </row>
    <row r="277" spans="8:16" x14ac:dyDescent="0.4">
      <c r="H277">
        <v>395</v>
      </c>
      <c r="I277" t="s">
        <v>8219</v>
      </c>
      <c r="J277">
        <v>184</v>
      </c>
      <c r="K277">
        <v>695</v>
      </c>
      <c r="L277" t="s">
        <v>8221</v>
      </c>
      <c r="M277">
        <v>7</v>
      </c>
      <c r="N277">
        <v>2562</v>
      </c>
      <c r="O277" t="s">
        <v>8220</v>
      </c>
      <c r="P277">
        <v>3</v>
      </c>
    </row>
    <row r="278" spans="8:16" x14ac:dyDescent="0.4">
      <c r="H278">
        <v>396</v>
      </c>
      <c r="I278" t="s">
        <v>8219</v>
      </c>
      <c r="J278">
        <v>196</v>
      </c>
      <c r="K278">
        <v>696</v>
      </c>
      <c r="L278" t="s">
        <v>8221</v>
      </c>
      <c r="M278">
        <v>1</v>
      </c>
      <c r="N278">
        <v>2563</v>
      </c>
      <c r="O278" t="s">
        <v>8220</v>
      </c>
      <c r="P278">
        <v>0</v>
      </c>
    </row>
    <row r="279" spans="8:16" x14ac:dyDescent="0.4">
      <c r="H279">
        <v>397</v>
      </c>
      <c r="I279" t="s">
        <v>8219</v>
      </c>
      <c r="J279">
        <v>229</v>
      </c>
      <c r="K279">
        <v>697</v>
      </c>
      <c r="L279" t="s">
        <v>8221</v>
      </c>
      <c r="M279">
        <v>114</v>
      </c>
      <c r="N279">
        <v>2564</v>
      </c>
      <c r="O279" t="s">
        <v>8220</v>
      </c>
      <c r="P279">
        <v>0</v>
      </c>
    </row>
    <row r="280" spans="8:16" x14ac:dyDescent="0.4">
      <c r="H280">
        <v>398</v>
      </c>
      <c r="I280" t="s">
        <v>8219</v>
      </c>
      <c r="J280">
        <v>67</v>
      </c>
      <c r="K280">
        <v>698</v>
      </c>
      <c r="L280" t="s">
        <v>8221</v>
      </c>
      <c r="M280">
        <v>29</v>
      </c>
      <c r="N280">
        <v>2565</v>
      </c>
      <c r="O280" t="s">
        <v>8220</v>
      </c>
      <c r="P280">
        <v>1</v>
      </c>
    </row>
    <row r="281" spans="8:16" x14ac:dyDescent="0.4">
      <c r="H281">
        <v>399</v>
      </c>
      <c r="I281" t="s">
        <v>8219</v>
      </c>
      <c r="J281">
        <v>95</v>
      </c>
      <c r="K281">
        <v>699</v>
      </c>
      <c r="L281" t="s">
        <v>8221</v>
      </c>
      <c r="M281">
        <v>890</v>
      </c>
      <c r="N281">
        <v>2566</v>
      </c>
      <c r="O281" t="s">
        <v>8220</v>
      </c>
      <c r="P281">
        <v>0</v>
      </c>
    </row>
    <row r="282" spans="8:16" x14ac:dyDescent="0.4">
      <c r="H282">
        <v>400</v>
      </c>
      <c r="I282" t="s">
        <v>8219</v>
      </c>
      <c r="J282">
        <v>62</v>
      </c>
      <c r="K282">
        <v>700</v>
      </c>
      <c r="L282" t="s">
        <v>8221</v>
      </c>
      <c r="M282">
        <v>31</v>
      </c>
      <c r="N282">
        <v>2567</v>
      </c>
      <c r="O282" t="s">
        <v>8220</v>
      </c>
      <c r="P282">
        <v>2</v>
      </c>
    </row>
    <row r="283" spans="8:16" x14ac:dyDescent="0.4">
      <c r="H283">
        <v>401</v>
      </c>
      <c r="I283" t="s">
        <v>8219</v>
      </c>
      <c r="J283">
        <v>73</v>
      </c>
      <c r="K283">
        <v>701</v>
      </c>
      <c r="L283" t="s">
        <v>8221</v>
      </c>
      <c r="M283">
        <v>21</v>
      </c>
      <c r="N283">
        <v>2568</v>
      </c>
      <c r="O283" t="s">
        <v>8220</v>
      </c>
      <c r="P283">
        <v>1</v>
      </c>
    </row>
    <row r="284" spans="8:16" x14ac:dyDescent="0.4">
      <c r="H284">
        <v>402</v>
      </c>
      <c r="I284" t="s">
        <v>8219</v>
      </c>
      <c r="J284">
        <v>43</v>
      </c>
      <c r="K284">
        <v>702</v>
      </c>
      <c r="L284" t="s">
        <v>8221</v>
      </c>
      <c r="M284">
        <v>37</v>
      </c>
      <c r="N284">
        <v>2569</v>
      </c>
      <c r="O284" t="s">
        <v>8220</v>
      </c>
      <c r="P284">
        <v>2</v>
      </c>
    </row>
    <row r="285" spans="8:16" x14ac:dyDescent="0.4">
      <c r="H285">
        <v>403</v>
      </c>
      <c r="I285" t="s">
        <v>8219</v>
      </c>
      <c r="J285">
        <v>70</v>
      </c>
      <c r="K285">
        <v>703</v>
      </c>
      <c r="L285" t="s">
        <v>8221</v>
      </c>
      <c r="M285">
        <v>7</v>
      </c>
      <c r="N285">
        <v>2570</v>
      </c>
      <c r="O285" t="s">
        <v>8220</v>
      </c>
      <c r="P285">
        <v>2</v>
      </c>
    </row>
    <row r="286" spans="8:16" x14ac:dyDescent="0.4">
      <c r="H286">
        <v>404</v>
      </c>
      <c r="I286" t="s">
        <v>8219</v>
      </c>
      <c r="J286">
        <v>271</v>
      </c>
      <c r="K286">
        <v>704</v>
      </c>
      <c r="L286" t="s">
        <v>8221</v>
      </c>
      <c r="M286">
        <v>4</v>
      </c>
      <c r="N286">
        <v>2571</v>
      </c>
      <c r="O286" t="s">
        <v>8220</v>
      </c>
      <c r="P286">
        <v>4</v>
      </c>
    </row>
    <row r="287" spans="8:16" x14ac:dyDescent="0.4">
      <c r="H287">
        <v>405</v>
      </c>
      <c r="I287" t="s">
        <v>8219</v>
      </c>
      <c r="J287">
        <v>55</v>
      </c>
      <c r="K287">
        <v>705</v>
      </c>
      <c r="L287" t="s">
        <v>8221</v>
      </c>
      <c r="M287">
        <v>5</v>
      </c>
      <c r="N287">
        <v>2572</v>
      </c>
      <c r="O287" t="s">
        <v>8220</v>
      </c>
      <c r="P287">
        <v>0</v>
      </c>
    </row>
    <row r="288" spans="8:16" x14ac:dyDescent="0.4">
      <c r="H288">
        <v>406</v>
      </c>
      <c r="I288" t="s">
        <v>8219</v>
      </c>
      <c r="J288">
        <v>35</v>
      </c>
      <c r="K288">
        <v>706</v>
      </c>
      <c r="L288" t="s">
        <v>8221</v>
      </c>
      <c r="M288">
        <v>0</v>
      </c>
      <c r="N288">
        <v>2573</v>
      </c>
      <c r="O288" t="s">
        <v>8220</v>
      </c>
      <c r="P288">
        <v>0</v>
      </c>
    </row>
    <row r="289" spans="8:16" x14ac:dyDescent="0.4">
      <c r="H289">
        <v>407</v>
      </c>
      <c r="I289" t="s">
        <v>8219</v>
      </c>
      <c r="J289">
        <v>22</v>
      </c>
      <c r="K289">
        <v>707</v>
      </c>
      <c r="L289" t="s">
        <v>8221</v>
      </c>
      <c r="M289">
        <v>456</v>
      </c>
      <c r="N289">
        <v>2574</v>
      </c>
      <c r="O289" t="s">
        <v>8220</v>
      </c>
      <c r="P289">
        <v>0</v>
      </c>
    </row>
    <row r="290" spans="8:16" x14ac:dyDescent="0.4">
      <c r="H290">
        <v>408</v>
      </c>
      <c r="I290" t="s">
        <v>8219</v>
      </c>
      <c r="J290">
        <v>38</v>
      </c>
      <c r="K290">
        <v>708</v>
      </c>
      <c r="L290" t="s">
        <v>8221</v>
      </c>
      <c r="M290">
        <v>369</v>
      </c>
      <c r="N290">
        <v>2575</v>
      </c>
      <c r="O290" t="s">
        <v>8220</v>
      </c>
      <c r="P290">
        <v>0</v>
      </c>
    </row>
    <row r="291" spans="8:16" x14ac:dyDescent="0.4">
      <c r="H291">
        <v>409</v>
      </c>
      <c r="I291" t="s">
        <v>8219</v>
      </c>
      <c r="J291">
        <v>15</v>
      </c>
      <c r="K291">
        <v>709</v>
      </c>
      <c r="L291" t="s">
        <v>8221</v>
      </c>
      <c r="M291">
        <v>2</v>
      </c>
      <c r="N291">
        <v>2576</v>
      </c>
      <c r="O291" t="s">
        <v>8220</v>
      </c>
      <c r="P291">
        <v>0</v>
      </c>
    </row>
    <row r="292" spans="8:16" x14ac:dyDescent="0.4">
      <c r="H292">
        <v>410</v>
      </c>
      <c r="I292" t="s">
        <v>8219</v>
      </c>
      <c r="J292">
        <v>7</v>
      </c>
      <c r="K292">
        <v>710</v>
      </c>
      <c r="L292" t="s">
        <v>8221</v>
      </c>
      <c r="M292">
        <v>0</v>
      </c>
      <c r="N292">
        <v>2577</v>
      </c>
      <c r="O292" t="s">
        <v>8220</v>
      </c>
      <c r="P292">
        <v>0</v>
      </c>
    </row>
    <row r="293" spans="8:16" x14ac:dyDescent="0.4">
      <c r="H293">
        <v>411</v>
      </c>
      <c r="I293" t="s">
        <v>8219</v>
      </c>
      <c r="J293">
        <v>241</v>
      </c>
      <c r="K293">
        <v>711</v>
      </c>
      <c r="L293" t="s">
        <v>8221</v>
      </c>
      <c r="M293">
        <v>338</v>
      </c>
      <c r="N293">
        <v>2578</v>
      </c>
      <c r="O293" t="s">
        <v>8220</v>
      </c>
      <c r="P293">
        <v>0</v>
      </c>
    </row>
    <row r="294" spans="8:16" x14ac:dyDescent="0.4">
      <c r="H294">
        <v>412</v>
      </c>
      <c r="I294" t="s">
        <v>8219</v>
      </c>
      <c r="J294">
        <v>55</v>
      </c>
      <c r="K294">
        <v>712</v>
      </c>
      <c r="L294" t="s">
        <v>8221</v>
      </c>
      <c r="M294">
        <v>4</v>
      </c>
      <c r="N294">
        <v>2579</v>
      </c>
      <c r="O294" t="s">
        <v>8220</v>
      </c>
      <c r="P294">
        <v>12</v>
      </c>
    </row>
    <row r="295" spans="8:16" x14ac:dyDescent="0.4">
      <c r="H295">
        <v>413</v>
      </c>
      <c r="I295" t="s">
        <v>8219</v>
      </c>
      <c r="J295">
        <v>171</v>
      </c>
      <c r="K295">
        <v>713</v>
      </c>
      <c r="L295" t="s">
        <v>8221</v>
      </c>
      <c r="M295">
        <v>1</v>
      </c>
      <c r="N295">
        <v>2580</v>
      </c>
      <c r="O295" t="s">
        <v>8220</v>
      </c>
      <c r="P295">
        <v>2</v>
      </c>
    </row>
    <row r="296" spans="8:16" x14ac:dyDescent="0.4">
      <c r="H296">
        <v>414</v>
      </c>
      <c r="I296" t="s">
        <v>8219</v>
      </c>
      <c r="J296">
        <v>208</v>
      </c>
      <c r="K296">
        <v>714</v>
      </c>
      <c r="L296" t="s">
        <v>8221</v>
      </c>
      <c r="M296">
        <v>28</v>
      </c>
      <c r="N296">
        <v>2643</v>
      </c>
      <c r="O296" t="s">
        <v>8220</v>
      </c>
      <c r="P296">
        <v>1501</v>
      </c>
    </row>
    <row r="297" spans="8:16" x14ac:dyDescent="0.4">
      <c r="H297">
        <v>415</v>
      </c>
      <c r="I297" t="s">
        <v>8219</v>
      </c>
      <c r="J297">
        <v>21</v>
      </c>
      <c r="K297">
        <v>715</v>
      </c>
      <c r="L297" t="s">
        <v>8221</v>
      </c>
      <c r="M297">
        <v>12</v>
      </c>
      <c r="N297">
        <v>2644</v>
      </c>
      <c r="O297" t="s">
        <v>8220</v>
      </c>
      <c r="P297">
        <v>52</v>
      </c>
    </row>
    <row r="298" spans="8:16" x14ac:dyDescent="0.4">
      <c r="H298">
        <v>416</v>
      </c>
      <c r="I298" t="s">
        <v>8219</v>
      </c>
      <c r="J298">
        <v>25</v>
      </c>
      <c r="K298">
        <v>716</v>
      </c>
      <c r="L298" t="s">
        <v>8221</v>
      </c>
      <c r="M298">
        <v>16</v>
      </c>
      <c r="N298">
        <v>2645</v>
      </c>
      <c r="O298" t="s">
        <v>8220</v>
      </c>
      <c r="P298">
        <v>23</v>
      </c>
    </row>
    <row r="299" spans="8:16" x14ac:dyDescent="0.4">
      <c r="H299">
        <v>417</v>
      </c>
      <c r="I299" t="s">
        <v>8219</v>
      </c>
      <c r="J299">
        <v>52</v>
      </c>
      <c r="K299">
        <v>717</v>
      </c>
      <c r="L299" t="s">
        <v>8221</v>
      </c>
      <c r="M299">
        <v>4</v>
      </c>
      <c r="N299">
        <v>2646</v>
      </c>
      <c r="O299" t="s">
        <v>8220</v>
      </c>
      <c r="P299">
        <v>535</v>
      </c>
    </row>
    <row r="300" spans="8:16" x14ac:dyDescent="0.4">
      <c r="H300">
        <v>418</v>
      </c>
      <c r="I300" t="s">
        <v>8219</v>
      </c>
      <c r="J300">
        <v>104</v>
      </c>
      <c r="K300">
        <v>718</v>
      </c>
      <c r="L300" t="s">
        <v>8221</v>
      </c>
      <c r="M300">
        <v>4</v>
      </c>
      <c r="N300">
        <v>2647</v>
      </c>
      <c r="O300" t="s">
        <v>8220</v>
      </c>
      <c r="P300">
        <v>3</v>
      </c>
    </row>
    <row r="301" spans="8:16" x14ac:dyDescent="0.4">
      <c r="H301">
        <v>419</v>
      </c>
      <c r="I301" t="s">
        <v>8219</v>
      </c>
      <c r="J301">
        <v>73</v>
      </c>
      <c r="K301">
        <v>719</v>
      </c>
      <c r="L301" t="s">
        <v>8221</v>
      </c>
      <c r="M301">
        <v>10</v>
      </c>
      <c r="N301">
        <v>2648</v>
      </c>
      <c r="O301" t="s">
        <v>8220</v>
      </c>
      <c r="P301">
        <v>6</v>
      </c>
    </row>
    <row r="302" spans="8:16" x14ac:dyDescent="0.4">
      <c r="H302">
        <v>520</v>
      </c>
      <c r="I302" t="s">
        <v>8219</v>
      </c>
      <c r="J302">
        <v>34</v>
      </c>
      <c r="K302">
        <v>760</v>
      </c>
      <c r="L302" t="s">
        <v>8221</v>
      </c>
      <c r="M302">
        <v>0</v>
      </c>
      <c r="N302">
        <v>2649</v>
      </c>
      <c r="O302" t="s">
        <v>8220</v>
      </c>
      <c r="P302">
        <v>3</v>
      </c>
    </row>
    <row r="303" spans="8:16" x14ac:dyDescent="0.4">
      <c r="H303">
        <v>521</v>
      </c>
      <c r="I303" t="s">
        <v>8219</v>
      </c>
      <c r="J303">
        <v>56</v>
      </c>
      <c r="K303">
        <v>761</v>
      </c>
      <c r="L303" t="s">
        <v>8221</v>
      </c>
      <c r="M303">
        <v>6</v>
      </c>
      <c r="N303">
        <v>2650</v>
      </c>
      <c r="O303" t="s">
        <v>8220</v>
      </c>
      <c r="P303">
        <v>5</v>
      </c>
    </row>
    <row r="304" spans="8:16" x14ac:dyDescent="0.4">
      <c r="H304">
        <v>522</v>
      </c>
      <c r="I304" t="s">
        <v>8219</v>
      </c>
      <c r="J304">
        <v>31</v>
      </c>
      <c r="K304">
        <v>762</v>
      </c>
      <c r="L304" t="s">
        <v>8221</v>
      </c>
      <c r="M304">
        <v>0</v>
      </c>
      <c r="N304">
        <v>2651</v>
      </c>
      <c r="O304" t="s">
        <v>8220</v>
      </c>
      <c r="P304">
        <v>17</v>
      </c>
    </row>
    <row r="305" spans="8:16" x14ac:dyDescent="0.4">
      <c r="H305">
        <v>523</v>
      </c>
      <c r="I305" t="s">
        <v>8219</v>
      </c>
      <c r="J305">
        <v>84</v>
      </c>
      <c r="K305">
        <v>763</v>
      </c>
      <c r="L305" t="s">
        <v>8221</v>
      </c>
      <c r="M305">
        <v>1</v>
      </c>
      <c r="N305">
        <v>2652</v>
      </c>
      <c r="O305" t="s">
        <v>8220</v>
      </c>
      <c r="P305">
        <v>11</v>
      </c>
    </row>
    <row r="306" spans="8:16" x14ac:dyDescent="0.4">
      <c r="H306">
        <v>524</v>
      </c>
      <c r="I306" t="s">
        <v>8219</v>
      </c>
      <c r="J306">
        <v>130</v>
      </c>
      <c r="K306">
        <v>764</v>
      </c>
      <c r="L306" t="s">
        <v>8221</v>
      </c>
      <c r="M306">
        <v>0</v>
      </c>
      <c r="N306">
        <v>2653</v>
      </c>
      <c r="O306" t="s">
        <v>8220</v>
      </c>
      <c r="P306">
        <v>70</v>
      </c>
    </row>
    <row r="307" spans="8:16" x14ac:dyDescent="0.4">
      <c r="H307">
        <v>525</v>
      </c>
      <c r="I307" t="s">
        <v>8219</v>
      </c>
      <c r="J307">
        <v>12</v>
      </c>
      <c r="K307">
        <v>765</v>
      </c>
      <c r="L307" t="s">
        <v>8221</v>
      </c>
      <c r="M307">
        <v>44</v>
      </c>
      <c r="N307">
        <v>2654</v>
      </c>
      <c r="O307" t="s">
        <v>8220</v>
      </c>
      <c r="P307">
        <v>6</v>
      </c>
    </row>
    <row r="308" spans="8:16" x14ac:dyDescent="0.4">
      <c r="H308">
        <v>526</v>
      </c>
      <c r="I308" t="s">
        <v>8219</v>
      </c>
      <c r="J308">
        <v>23</v>
      </c>
      <c r="K308">
        <v>766</v>
      </c>
      <c r="L308" t="s">
        <v>8221</v>
      </c>
      <c r="M308">
        <v>0</v>
      </c>
      <c r="N308">
        <v>2655</v>
      </c>
      <c r="O308" t="s">
        <v>8220</v>
      </c>
      <c r="P308">
        <v>43</v>
      </c>
    </row>
    <row r="309" spans="8:16" x14ac:dyDescent="0.4">
      <c r="H309">
        <v>527</v>
      </c>
      <c r="I309" t="s">
        <v>8219</v>
      </c>
      <c r="J309">
        <v>158</v>
      </c>
      <c r="K309">
        <v>767</v>
      </c>
      <c r="L309" t="s">
        <v>8221</v>
      </c>
      <c r="M309">
        <v>3</v>
      </c>
      <c r="N309">
        <v>2656</v>
      </c>
      <c r="O309" t="s">
        <v>8220</v>
      </c>
      <c r="P309">
        <v>152</v>
      </c>
    </row>
    <row r="310" spans="8:16" x14ac:dyDescent="0.4">
      <c r="H310">
        <v>528</v>
      </c>
      <c r="I310" t="s">
        <v>8219</v>
      </c>
      <c r="J310">
        <v>30</v>
      </c>
      <c r="K310">
        <v>768</v>
      </c>
      <c r="L310" t="s">
        <v>8221</v>
      </c>
      <c r="M310">
        <v>0</v>
      </c>
      <c r="N310">
        <v>2657</v>
      </c>
      <c r="O310" t="s">
        <v>8220</v>
      </c>
      <c r="P310">
        <v>59</v>
      </c>
    </row>
    <row r="311" spans="8:16" x14ac:dyDescent="0.4">
      <c r="H311">
        <v>529</v>
      </c>
      <c r="I311" t="s">
        <v>8219</v>
      </c>
      <c r="J311">
        <v>18</v>
      </c>
      <c r="K311">
        <v>769</v>
      </c>
      <c r="L311" t="s">
        <v>8221</v>
      </c>
      <c r="M311">
        <v>52</v>
      </c>
      <c r="N311">
        <v>2658</v>
      </c>
      <c r="O311" t="s">
        <v>8220</v>
      </c>
      <c r="P311">
        <v>4</v>
      </c>
    </row>
    <row r="312" spans="8:16" x14ac:dyDescent="0.4">
      <c r="H312">
        <v>530</v>
      </c>
      <c r="I312" t="s">
        <v>8219</v>
      </c>
      <c r="J312">
        <v>29</v>
      </c>
      <c r="K312">
        <v>770</v>
      </c>
      <c r="L312" t="s">
        <v>8221</v>
      </c>
      <c r="M312">
        <v>0</v>
      </c>
      <c r="N312">
        <v>2659</v>
      </c>
      <c r="O312" t="s">
        <v>8220</v>
      </c>
      <c r="P312">
        <v>10</v>
      </c>
    </row>
    <row r="313" spans="8:16" x14ac:dyDescent="0.4">
      <c r="H313">
        <v>531</v>
      </c>
      <c r="I313" t="s">
        <v>8219</v>
      </c>
      <c r="J313">
        <v>31</v>
      </c>
      <c r="K313">
        <v>771</v>
      </c>
      <c r="L313" t="s">
        <v>8221</v>
      </c>
      <c r="M313">
        <v>1</v>
      </c>
      <c r="N313">
        <v>2660</v>
      </c>
      <c r="O313" t="s">
        <v>8220</v>
      </c>
      <c r="P313">
        <v>5</v>
      </c>
    </row>
    <row r="314" spans="8:16" x14ac:dyDescent="0.4">
      <c r="H314">
        <v>532</v>
      </c>
      <c r="I314" t="s">
        <v>8219</v>
      </c>
      <c r="J314">
        <v>173</v>
      </c>
      <c r="K314">
        <v>772</v>
      </c>
      <c r="L314" t="s">
        <v>8221</v>
      </c>
      <c r="M314">
        <v>1</v>
      </c>
      <c r="N314">
        <v>2951</v>
      </c>
      <c r="O314" t="s">
        <v>8220</v>
      </c>
      <c r="P314">
        <v>58</v>
      </c>
    </row>
    <row r="315" spans="8:16" x14ac:dyDescent="0.4">
      <c r="H315">
        <v>533</v>
      </c>
      <c r="I315" t="s">
        <v>8219</v>
      </c>
      <c r="J315">
        <v>17</v>
      </c>
      <c r="K315">
        <v>773</v>
      </c>
      <c r="L315" t="s">
        <v>8221</v>
      </c>
      <c r="M315">
        <v>2</v>
      </c>
      <c r="N315">
        <v>2952</v>
      </c>
      <c r="O315" t="s">
        <v>8220</v>
      </c>
      <c r="P315">
        <v>8</v>
      </c>
    </row>
    <row r="316" spans="8:16" x14ac:dyDescent="0.4">
      <c r="H316">
        <v>534</v>
      </c>
      <c r="I316" t="s">
        <v>8219</v>
      </c>
      <c r="J316">
        <v>48</v>
      </c>
      <c r="K316">
        <v>774</v>
      </c>
      <c r="L316" t="s">
        <v>8221</v>
      </c>
      <c r="M316">
        <v>9</v>
      </c>
      <c r="N316">
        <v>2953</v>
      </c>
      <c r="O316" t="s">
        <v>8220</v>
      </c>
      <c r="P316">
        <v>3</v>
      </c>
    </row>
    <row r="317" spans="8:16" x14ac:dyDescent="0.4">
      <c r="H317">
        <v>535</v>
      </c>
      <c r="I317" t="s">
        <v>8219</v>
      </c>
      <c r="J317">
        <v>59</v>
      </c>
      <c r="K317">
        <v>775</v>
      </c>
      <c r="L317" t="s">
        <v>8221</v>
      </c>
      <c r="M317">
        <v>5</v>
      </c>
      <c r="N317">
        <v>2954</v>
      </c>
      <c r="O317" t="s">
        <v>8220</v>
      </c>
      <c r="P317">
        <v>0</v>
      </c>
    </row>
    <row r="318" spans="8:16" x14ac:dyDescent="0.4">
      <c r="H318">
        <v>536</v>
      </c>
      <c r="I318" t="s">
        <v>8219</v>
      </c>
      <c r="J318">
        <v>39</v>
      </c>
      <c r="K318">
        <v>776</v>
      </c>
      <c r="L318" t="s">
        <v>8221</v>
      </c>
      <c r="M318">
        <v>57</v>
      </c>
      <c r="N318">
        <v>2955</v>
      </c>
      <c r="O318" t="s">
        <v>8220</v>
      </c>
      <c r="P318">
        <v>11</v>
      </c>
    </row>
    <row r="319" spans="8:16" x14ac:dyDescent="0.4">
      <c r="H319">
        <v>537</v>
      </c>
      <c r="I319" t="s">
        <v>8219</v>
      </c>
      <c r="J319">
        <v>59</v>
      </c>
      <c r="K319">
        <v>777</v>
      </c>
      <c r="L319" t="s">
        <v>8221</v>
      </c>
      <c r="M319">
        <v>3</v>
      </c>
      <c r="N319">
        <v>2956</v>
      </c>
      <c r="O319" t="s">
        <v>8220</v>
      </c>
      <c r="P319">
        <v>20</v>
      </c>
    </row>
    <row r="320" spans="8:16" x14ac:dyDescent="0.4">
      <c r="H320">
        <v>538</v>
      </c>
      <c r="I320" t="s">
        <v>8219</v>
      </c>
      <c r="J320">
        <v>60</v>
      </c>
      <c r="K320">
        <v>778</v>
      </c>
      <c r="L320" t="s">
        <v>8221</v>
      </c>
      <c r="M320">
        <v>1</v>
      </c>
      <c r="N320">
        <v>2957</v>
      </c>
      <c r="O320" t="s">
        <v>8220</v>
      </c>
      <c r="P320">
        <v>3</v>
      </c>
    </row>
    <row r="321" spans="8:16" x14ac:dyDescent="0.4">
      <c r="H321">
        <v>539</v>
      </c>
      <c r="I321" t="s">
        <v>8219</v>
      </c>
      <c r="J321">
        <v>20</v>
      </c>
      <c r="K321">
        <v>779</v>
      </c>
      <c r="L321" t="s">
        <v>8221</v>
      </c>
      <c r="M321">
        <v>6</v>
      </c>
      <c r="N321">
        <v>2958</v>
      </c>
      <c r="O321" t="s">
        <v>8220</v>
      </c>
      <c r="P321">
        <v>0</v>
      </c>
    </row>
    <row r="322" spans="8:16" x14ac:dyDescent="0.4">
      <c r="H322">
        <v>640</v>
      </c>
      <c r="I322" t="s">
        <v>8219</v>
      </c>
      <c r="J322">
        <v>2</v>
      </c>
      <c r="K322">
        <v>860</v>
      </c>
      <c r="L322" t="s">
        <v>8221</v>
      </c>
      <c r="M322">
        <v>48</v>
      </c>
      <c r="N322">
        <v>2959</v>
      </c>
      <c r="O322" t="s">
        <v>8220</v>
      </c>
      <c r="P322">
        <v>0</v>
      </c>
    </row>
    <row r="323" spans="8:16" x14ac:dyDescent="0.4">
      <c r="H323">
        <v>641</v>
      </c>
      <c r="I323" t="s">
        <v>8219</v>
      </c>
      <c r="J323">
        <v>315</v>
      </c>
      <c r="K323">
        <v>861</v>
      </c>
      <c r="L323" t="s">
        <v>8221</v>
      </c>
      <c r="M323">
        <v>2</v>
      </c>
      <c r="N323">
        <v>2960</v>
      </c>
      <c r="O323" t="s">
        <v>8220</v>
      </c>
      <c r="P323">
        <v>0</v>
      </c>
    </row>
    <row r="324" spans="8:16" x14ac:dyDescent="0.4">
      <c r="H324">
        <v>642</v>
      </c>
      <c r="I324" t="s">
        <v>8219</v>
      </c>
      <c r="J324">
        <v>2174</v>
      </c>
      <c r="K324">
        <v>862</v>
      </c>
      <c r="L324" t="s">
        <v>8221</v>
      </c>
      <c r="M324">
        <v>4</v>
      </c>
      <c r="N324">
        <v>3121</v>
      </c>
      <c r="O324" t="s">
        <v>8220</v>
      </c>
      <c r="P324">
        <v>1</v>
      </c>
    </row>
    <row r="325" spans="8:16" x14ac:dyDescent="0.4">
      <c r="H325">
        <v>643</v>
      </c>
      <c r="I325" t="s">
        <v>8219</v>
      </c>
      <c r="J325">
        <v>152</v>
      </c>
      <c r="K325">
        <v>863</v>
      </c>
      <c r="L325" t="s">
        <v>8221</v>
      </c>
      <c r="M325">
        <v>5</v>
      </c>
      <c r="N325">
        <v>3122</v>
      </c>
      <c r="O325" t="s">
        <v>8220</v>
      </c>
      <c r="P325">
        <v>2</v>
      </c>
    </row>
    <row r="326" spans="8:16" x14ac:dyDescent="0.4">
      <c r="H326">
        <v>644</v>
      </c>
      <c r="I326" t="s">
        <v>8219</v>
      </c>
      <c r="J326">
        <v>1021</v>
      </c>
      <c r="K326">
        <v>864</v>
      </c>
      <c r="L326" t="s">
        <v>8221</v>
      </c>
      <c r="M326">
        <v>79</v>
      </c>
      <c r="N326">
        <v>3123</v>
      </c>
      <c r="O326" t="s">
        <v>8220</v>
      </c>
      <c r="P326">
        <v>348</v>
      </c>
    </row>
    <row r="327" spans="8:16" x14ac:dyDescent="0.4">
      <c r="H327">
        <v>645</v>
      </c>
      <c r="I327" t="s">
        <v>8219</v>
      </c>
      <c r="J327">
        <v>237</v>
      </c>
      <c r="K327">
        <v>865</v>
      </c>
      <c r="L327" t="s">
        <v>8221</v>
      </c>
      <c r="M327">
        <v>2</v>
      </c>
      <c r="N327">
        <v>3124</v>
      </c>
      <c r="O327" t="s">
        <v>8220</v>
      </c>
      <c r="P327">
        <v>4</v>
      </c>
    </row>
    <row r="328" spans="8:16" x14ac:dyDescent="0.4">
      <c r="H328">
        <v>646</v>
      </c>
      <c r="I328" t="s">
        <v>8219</v>
      </c>
      <c r="J328">
        <v>27</v>
      </c>
      <c r="K328">
        <v>866</v>
      </c>
      <c r="L328" t="s">
        <v>8221</v>
      </c>
      <c r="M328">
        <v>11</v>
      </c>
      <c r="N328">
        <v>3125</v>
      </c>
      <c r="O328" t="s">
        <v>8220</v>
      </c>
      <c r="P328">
        <v>0</v>
      </c>
    </row>
    <row r="329" spans="8:16" x14ac:dyDescent="0.4">
      <c r="H329">
        <v>647</v>
      </c>
      <c r="I329" t="s">
        <v>8219</v>
      </c>
      <c r="J329">
        <v>17</v>
      </c>
      <c r="K329">
        <v>867</v>
      </c>
      <c r="L329" t="s">
        <v>8221</v>
      </c>
      <c r="M329">
        <v>11</v>
      </c>
      <c r="N329">
        <v>3126</v>
      </c>
      <c r="O329" t="s">
        <v>8220</v>
      </c>
      <c r="P329">
        <v>17</v>
      </c>
    </row>
    <row r="330" spans="8:16" x14ac:dyDescent="0.4">
      <c r="H330">
        <v>648</v>
      </c>
      <c r="I330" t="s">
        <v>8219</v>
      </c>
      <c r="J330">
        <v>27</v>
      </c>
      <c r="K330">
        <v>868</v>
      </c>
      <c r="L330" t="s">
        <v>8221</v>
      </c>
      <c r="M330">
        <v>1</v>
      </c>
      <c r="N330">
        <v>3127</v>
      </c>
      <c r="O330" t="s">
        <v>8220</v>
      </c>
      <c r="P330">
        <v>0</v>
      </c>
    </row>
    <row r="331" spans="8:16" x14ac:dyDescent="0.4">
      <c r="H331">
        <v>649</v>
      </c>
      <c r="I331" t="s">
        <v>8219</v>
      </c>
      <c r="J331">
        <v>82</v>
      </c>
      <c r="K331">
        <v>869</v>
      </c>
      <c r="L331" t="s">
        <v>8221</v>
      </c>
      <c r="M331">
        <v>3</v>
      </c>
      <c r="N331">
        <v>3868</v>
      </c>
      <c r="O331" t="s">
        <v>8220</v>
      </c>
      <c r="P331">
        <v>1</v>
      </c>
    </row>
    <row r="332" spans="8:16" x14ac:dyDescent="0.4">
      <c r="H332">
        <v>650</v>
      </c>
      <c r="I332" t="s">
        <v>8219</v>
      </c>
      <c r="J332">
        <v>48</v>
      </c>
      <c r="K332">
        <v>870</v>
      </c>
      <c r="L332" t="s">
        <v>8221</v>
      </c>
      <c r="M332">
        <v>5</v>
      </c>
      <c r="N332">
        <v>3869</v>
      </c>
      <c r="O332" t="s">
        <v>8220</v>
      </c>
      <c r="P332">
        <v>15</v>
      </c>
    </row>
    <row r="333" spans="8:16" x14ac:dyDescent="0.4">
      <c r="H333">
        <v>651</v>
      </c>
      <c r="I333" t="s">
        <v>8219</v>
      </c>
      <c r="J333">
        <v>105</v>
      </c>
      <c r="K333">
        <v>871</v>
      </c>
      <c r="L333" t="s">
        <v>8221</v>
      </c>
      <c r="M333">
        <v>12</v>
      </c>
      <c r="N333">
        <v>3870</v>
      </c>
      <c r="O333" t="s">
        <v>8220</v>
      </c>
      <c r="P333">
        <v>10</v>
      </c>
    </row>
    <row r="334" spans="8:16" x14ac:dyDescent="0.4">
      <c r="H334">
        <v>652</v>
      </c>
      <c r="I334" t="s">
        <v>8219</v>
      </c>
      <c r="J334">
        <v>28</v>
      </c>
      <c r="K334">
        <v>872</v>
      </c>
      <c r="L334" t="s">
        <v>8221</v>
      </c>
      <c r="M334">
        <v>2</v>
      </c>
      <c r="N334">
        <v>3871</v>
      </c>
      <c r="O334" t="s">
        <v>8220</v>
      </c>
      <c r="P334">
        <v>3</v>
      </c>
    </row>
    <row r="335" spans="8:16" x14ac:dyDescent="0.4">
      <c r="H335">
        <v>653</v>
      </c>
      <c r="I335" t="s">
        <v>8219</v>
      </c>
      <c r="J335">
        <v>1107</v>
      </c>
      <c r="K335">
        <v>873</v>
      </c>
      <c r="L335" t="s">
        <v>8221</v>
      </c>
      <c r="M335">
        <v>5</v>
      </c>
      <c r="N335">
        <v>3872</v>
      </c>
      <c r="O335" t="s">
        <v>8220</v>
      </c>
      <c r="P335">
        <v>0</v>
      </c>
    </row>
    <row r="336" spans="8:16" x14ac:dyDescent="0.4">
      <c r="H336">
        <v>654</v>
      </c>
      <c r="I336" t="s">
        <v>8219</v>
      </c>
      <c r="J336">
        <v>1013</v>
      </c>
      <c r="K336">
        <v>874</v>
      </c>
      <c r="L336" t="s">
        <v>8221</v>
      </c>
      <c r="M336">
        <v>21</v>
      </c>
      <c r="N336">
        <v>3873</v>
      </c>
      <c r="O336" t="s">
        <v>8220</v>
      </c>
      <c r="P336">
        <v>0</v>
      </c>
    </row>
    <row r="337" spans="8:16" x14ac:dyDescent="0.4">
      <c r="H337">
        <v>655</v>
      </c>
      <c r="I337" t="s">
        <v>8219</v>
      </c>
      <c r="J337">
        <v>274</v>
      </c>
      <c r="K337">
        <v>875</v>
      </c>
      <c r="L337" t="s">
        <v>8221</v>
      </c>
      <c r="M337">
        <v>0</v>
      </c>
      <c r="N337">
        <v>3874</v>
      </c>
      <c r="O337" t="s">
        <v>8220</v>
      </c>
      <c r="P337">
        <v>0</v>
      </c>
    </row>
    <row r="338" spans="8:16" x14ac:dyDescent="0.4">
      <c r="H338">
        <v>656</v>
      </c>
      <c r="I338" t="s">
        <v>8219</v>
      </c>
      <c r="J338">
        <v>87</v>
      </c>
      <c r="K338">
        <v>876</v>
      </c>
      <c r="L338" t="s">
        <v>8221</v>
      </c>
      <c r="M338">
        <v>45</v>
      </c>
      <c r="N338">
        <v>3875</v>
      </c>
      <c r="O338" t="s">
        <v>8220</v>
      </c>
      <c r="P338">
        <v>0</v>
      </c>
    </row>
    <row r="339" spans="8:16" x14ac:dyDescent="0.4">
      <c r="H339">
        <v>657</v>
      </c>
      <c r="I339" t="s">
        <v>8219</v>
      </c>
      <c r="J339">
        <v>99</v>
      </c>
      <c r="K339">
        <v>877</v>
      </c>
      <c r="L339" t="s">
        <v>8221</v>
      </c>
      <c r="M339">
        <v>29</v>
      </c>
      <c r="N339">
        <v>3876</v>
      </c>
      <c r="O339" t="s">
        <v>8220</v>
      </c>
      <c r="P339">
        <v>46</v>
      </c>
    </row>
    <row r="340" spans="8:16" x14ac:dyDescent="0.4">
      <c r="H340">
        <v>658</v>
      </c>
      <c r="I340" t="s">
        <v>8219</v>
      </c>
      <c r="J340">
        <v>276</v>
      </c>
      <c r="K340">
        <v>878</v>
      </c>
      <c r="L340" t="s">
        <v>8221</v>
      </c>
      <c r="M340">
        <v>2</v>
      </c>
      <c r="N340">
        <v>3877</v>
      </c>
      <c r="O340" t="s">
        <v>8220</v>
      </c>
      <c r="P340">
        <v>14</v>
      </c>
    </row>
    <row r="341" spans="8:16" x14ac:dyDescent="0.4">
      <c r="H341">
        <v>659</v>
      </c>
      <c r="I341" t="s">
        <v>8219</v>
      </c>
      <c r="J341">
        <v>21</v>
      </c>
      <c r="K341">
        <v>879</v>
      </c>
      <c r="L341" t="s">
        <v>8221</v>
      </c>
      <c r="M341">
        <v>30</v>
      </c>
      <c r="N341">
        <v>3878</v>
      </c>
      <c r="O341" t="s">
        <v>8220</v>
      </c>
      <c r="P341">
        <v>1</v>
      </c>
    </row>
    <row r="342" spans="8:16" x14ac:dyDescent="0.4">
      <c r="H342">
        <v>720</v>
      </c>
      <c r="I342" t="s">
        <v>8219</v>
      </c>
      <c r="J342">
        <v>41</v>
      </c>
      <c r="K342">
        <v>880</v>
      </c>
      <c r="L342" t="s">
        <v>8221</v>
      </c>
      <c r="M342">
        <v>8</v>
      </c>
      <c r="N342">
        <v>3879</v>
      </c>
      <c r="O342" t="s">
        <v>8220</v>
      </c>
      <c r="P342">
        <v>0</v>
      </c>
    </row>
    <row r="343" spans="8:16" x14ac:dyDescent="0.4">
      <c r="H343">
        <v>721</v>
      </c>
      <c r="I343" t="s">
        <v>8219</v>
      </c>
      <c r="J343">
        <v>119</v>
      </c>
      <c r="K343">
        <v>881</v>
      </c>
      <c r="L343" t="s">
        <v>8221</v>
      </c>
      <c r="M343">
        <v>1</v>
      </c>
      <c r="N343">
        <v>3880</v>
      </c>
      <c r="O343" t="s">
        <v>8220</v>
      </c>
      <c r="P343">
        <v>17</v>
      </c>
    </row>
    <row r="344" spans="8:16" x14ac:dyDescent="0.4">
      <c r="H344">
        <v>722</v>
      </c>
      <c r="I344" t="s">
        <v>8219</v>
      </c>
      <c r="J344">
        <v>153</v>
      </c>
      <c r="K344">
        <v>882</v>
      </c>
      <c r="L344" t="s">
        <v>8221</v>
      </c>
      <c r="M344">
        <v>14</v>
      </c>
      <c r="N344">
        <v>3881</v>
      </c>
      <c r="O344" t="s">
        <v>8220</v>
      </c>
      <c r="P344">
        <v>1</v>
      </c>
    </row>
    <row r="345" spans="8:16" x14ac:dyDescent="0.4">
      <c r="H345">
        <v>723</v>
      </c>
      <c r="I345" t="s">
        <v>8219</v>
      </c>
      <c r="J345">
        <v>100</v>
      </c>
      <c r="K345">
        <v>883</v>
      </c>
      <c r="L345" t="s">
        <v>8221</v>
      </c>
      <c r="M345">
        <v>24</v>
      </c>
      <c r="N345">
        <v>3882</v>
      </c>
      <c r="O345" t="s">
        <v>8220</v>
      </c>
      <c r="P345">
        <v>0</v>
      </c>
    </row>
    <row r="346" spans="8:16" x14ac:dyDescent="0.4">
      <c r="H346">
        <v>724</v>
      </c>
      <c r="I346" t="s">
        <v>8219</v>
      </c>
      <c r="J346">
        <v>143</v>
      </c>
      <c r="K346">
        <v>884</v>
      </c>
      <c r="L346" t="s">
        <v>8221</v>
      </c>
      <c r="M346">
        <v>2</v>
      </c>
      <c r="N346">
        <v>3883</v>
      </c>
      <c r="O346" t="s">
        <v>8220</v>
      </c>
      <c r="P346">
        <v>0</v>
      </c>
    </row>
    <row r="347" spans="8:16" x14ac:dyDescent="0.4">
      <c r="H347">
        <v>725</v>
      </c>
      <c r="I347" t="s">
        <v>8219</v>
      </c>
      <c r="J347">
        <v>140</v>
      </c>
      <c r="K347">
        <v>885</v>
      </c>
      <c r="L347" t="s">
        <v>8221</v>
      </c>
      <c r="M347">
        <v>21</v>
      </c>
      <c r="N347">
        <v>3884</v>
      </c>
      <c r="O347" t="s">
        <v>8220</v>
      </c>
      <c r="P347">
        <v>0</v>
      </c>
    </row>
    <row r="348" spans="8:16" x14ac:dyDescent="0.4">
      <c r="H348">
        <v>726</v>
      </c>
      <c r="I348" t="s">
        <v>8219</v>
      </c>
      <c r="J348">
        <v>35</v>
      </c>
      <c r="K348">
        <v>886</v>
      </c>
      <c r="L348" t="s">
        <v>8221</v>
      </c>
      <c r="M348">
        <v>7</v>
      </c>
      <c r="N348">
        <v>3885</v>
      </c>
      <c r="O348" t="s">
        <v>8220</v>
      </c>
      <c r="P348">
        <v>0</v>
      </c>
    </row>
    <row r="349" spans="8:16" x14ac:dyDescent="0.4">
      <c r="H349">
        <v>727</v>
      </c>
      <c r="I349" t="s">
        <v>8219</v>
      </c>
      <c r="J349">
        <v>149</v>
      </c>
      <c r="K349">
        <v>887</v>
      </c>
      <c r="L349" t="s">
        <v>8221</v>
      </c>
      <c r="M349">
        <v>0</v>
      </c>
      <c r="N349">
        <v>3886</v>
      </c>
      <c r="O349" t="s">
        <v>8220</v>
      </c>
      <c r="P349">
        <v>0</v>
      </c>
    </row>
    <row r="350" spans="8:16" x14ac:dyDescent="0.4">
      <c r="H350">
        <v>728</v>
      </c>
      <c r="I350" t="s">
        <v>8219</v>
      </c>
      <c r="J350">
        <v>130</v>
      </c>
      <c r="K350">
        <v>888</v>
      </c>
      <c r="L350" t="s">
        <v>8221</v>
      </c>
      <c r="M350">
        <v>4</v>
      </c>
      <c r="N350">
        <v>3887</v>
      </c>
      <c r="O350" t="s">
        <v>8220</v>
      </c>
      <c r="P350">
        <v>2</v>
      </c>
    </row>
    <row r="351" spans="8:16" x14ac:dyDescent="0.4">
      <c r="H351">
        <v>729</v>
      </c>
      <c r="I351" t="s">
        <v>8219</v>
      </c>
      <c r="J351">
        <v>120</v>
      </c>
      <c r="K351">
        <v>889</v>
      </c>
      <c r="L351" t="s">
        <v>8221</v>
      </c>
      <c r="M351">
        <v>32</v>
      </c>
    </row>
    <row r="352" spans="8:16" x14ac:dyDescent="0.4">
      <c r="H352">
        <v>730</v>
      </c>
      <c r="I352" t="s">
        <v>8219</v>
      </c>
      <c r="J352">
        <v>265</v>
      </c>
      <c r="K352">
        <v>890</v>
      </c>
      <c r="L352" t="s">
        <v>8221</v>
      </c>
      <c r="M352">
        <v>4</v>
      </c>
    </row>
    <row r="353" spans="8:13" x14ac:dyDescent="0.4">
      <c r="H353">
        <v>731</v>
      </c>
      <c r="I353" t="s">
        <v>8219</v>
      </c>
      <c r="J353">
        <v>71</v>
      </c>
      <c r="K353">
        <v>891</v>
      </c>
      <c r="L353" t="s">
        <v>8221</v>
      </c>
      <c r="M353">
        <v>9</v>
      </c>
    </row>
    <row r="354" spans="8:13" x14ac:dyDescent="0.4">
      <c r="H354">
        <v>732</v>
      </c>
      <c r="I354" t="s">
        <v>8219</v>
      </c>
      <c r="J354">
        <v>13</v>
      </c>
      <c r="K354">
        <v>892</v>
      </c>
      <c r="L354" t="s">
        <v>8221</v>
      </c>
      <c r="M354">
        <v>17</v>
      </c>
    </row>
    <row r="355" spans="8:13" x14ac:dyDescent="0.4">
      <c r="H355">
        <v>733</v>
      </c>
      <c r="I355" t="s">
        <v>8219</v>
      </c>
      <c r="J355">
        <v>169</v>
      </c>
      <c r="K355">
        <v>893</v>
      </c>
      <c r="L355" t="s">
        <v>8221</v>
      </c>
      <c r="M355">
        <v>5</v>
      </c>
    </row>
    <row r="356" spans="8:13" x14ac:dyDescent="0.4">
      <c r="H356">
        <v>734</v>
      </c>
      <c r="I356" t="s">
        <v>8219</v>
      </c>
      <c r="J356">
        <v>57</v>
      </c>
      <c r="K356">
        <v>894</v>
      </c>
      <c r="L356" t="s">
        <v>8221</v>
      </c>
      <c r="M356">
        <v>53</v>
      </c>
    </row>
    <row r="357" spans="8:13" x14ac:dyDescent="0.4">
      <c r="H357">
        <v>735</v>
      </c>
      <c r="I357" t="s">
        <v>8219</v>
      </c>
      <c r="J357">
        <v>229</v>
      </c>
      <c r="K357">
        <v>895</v>
      </c>
      <c r="L357" t="s">
        <v>8221</v>
      </c>
      <c r="M357">
        <v>7</v>
      </c>
    </row>
    <row r="358" spans="8:13" x14ac:dyDescent="0.4">
      <c r="H358">
        <v>736</v>
      </c>
      <c r="I358" t="s">
        <v>8219</v>
      </c>
      <c r="J358">
        <v>108</v>
      </c>
      <c r="K358">
        <v>896</v>
      </c>
      <c r="L358" t="s">
        <v>8221</v>
      </c>
      <c r="M358">
        <v>72</v>
      </c>
    </row>
    <row r="359" spans="8:13" x14ac:dyDescent="0.4">
      <c r="H359">
        <v>737</v>
      </c>
      <c r="I359" t="s">
        <v>8219</v>
      </c>
      <c r="J359">
        <v>108</v>
      </c>
      <c r="K359">
        <v>897</v>
      </c>
      <c r="L359" t="s">
        <v>8221</v>
      </c>
      <c r="M359">
        <v>0</v>
      </c>
    </row>
    <row r="360" spans="8:13" x14ac:dyDescent="0.4">
      <c r="H360">
        <v>738</v>
      </c>
      <c r="I360" t="s">
        <v>8219</v>
      </c>
      <c r="J360">
        <v>41</v>
      </c>
      <c r="K360">
        <v>898</v>
      </c>
      <c r="L360" t="s">
        <v>8221</v>
      </c>
      <c r="M360">
        <v>2</v>
      </c>
    </row>
    <row r="361" spans="8:13" x14ac:dyDescent="0.4">
      <c r="H361">
        <v>739</v>
      </c>
      <c r="I361" t="s">
        <v>8219</v>
      </c>
      <c r="J361">
        <v>139</v>
      </c>
      <c r="K361">
        <v>899</v>
      </c>
      <c r="L361" t="s">
        <v>8221</v>
      </c>
      <c r="M361">
        <v>8</v>
      </c>
    </row>
    <row r="362" spans="8:13" x14ac:dyDescent="0.4">
      <c r="H362">
        <v>740</v>
      </c>
      <c r="I362" t="s">
        <v>8219</v>
      </c>
      <c r="J362">
        <v>19</v>
      </c>
      <c r="K362">
        <v>900</v>
      </c>
      <c r="L362" t="s">
        <v>8221</v>
      </c>
      <c r="M362">
        <v>2</v>
      </c>
    </row>
    <row r="363" spans="8:13" x14ac:dyDescent="0.4">
      <c r="H363">
        <v>741</v>
      </c>
      <c r="I363" t="s">
        <v>8219</v>
      </c>
      <c r="J363">
        <v>94</v>
      </c>
      <c r="K363">
        <v>901</v>
      </c>
      <c r="L363" t="s">
        <v>8221</v>
      </c>
      <c r="M363">
        <v>0</v>
      </c>
    </row>
    <row r="364" spans="8:13" x14ac:dyDescent="0.4">
      <c r="H364">
        <v>742</v>
      </c>
      <c r="I364" t="s">
        <v>8219</v>
      </c>
      <c r="J364">
        <v>23</v>
      </c>
      <c r="K364">
        <v>902</v>
      </c>
      <c r="L364" t="s">
        <v>8221</v>
      </c>
      <c r="M364">
        <v>3</v>
      </c>
    </row>
    <row r="365" spans="8:13" x14ac:dyDescent="0.4">
      <c r="H365">
        <v>743</v>
      </c>
      <c r="I365" t="s">
        <v>8219</v>
      </c>
      <c r="J365">
        <v>15</v>
      </c>
      <c r="K365">
        <v>903</v>
      </c>
      <c r="L365" t="s">
        <v>8221</v>
      </c>
      <c r="M365">
        <v>4</v>
      </c>
    </row>
    <row r="366" spans="8:13" x14ac:dyDescent="0.4">
      <c r="H366">
        <v>744</v>
      </c>
      <c r="I366" t="s">
        <v>8219</v>
      </c>
      <c r="J366">
        <v>62</v>
      </c>
      <c r="K366">
        <v>904</v>
      </c>
      <c r="L366" t="s">
        <v>8221</v>
      </c>
      <c r="M366">
        <v>3</v>
      </c>
    </row>
    <row r="367" spans="8:13" x14ac:dyDescent="0.4">
      <c r="H367">
        <v>745</v>
      </c>
      <c r="I367" t="s">
        <v>8219</v>
      </c>
      <c r="J367">
        <v>74</v>
      </c>
      <c r="K367">
        <v>905</v>
      </c>
      <c r="L367" t="s">
        <v>8221</v>
      </c>
      <c r="M367">
        <v>6</v>
      </c>
    </row>
    <row r="368" spans="8:13" x14ac:dyDescent="0.4">
      <c r="H368">
        <v>746</v>
      </c>
      <c r="I368" t="s">
        <v>8219</v>
      </c>
      <c r="J368">
        <v>97</v>
      </c>
      <c r="K368">
        <v>906</v>
      </c>
      <c r="L368" t="s">
        <v>8221</v>
      </c>
      <c r="M368">
        <v>0</v>
      </c>
    </row>
    <row r="369" spans="8:13" x14ac:dyDescent="0.4">
      <c r="H369">
        <v>747</v>
      </c>
      <c r="I369" t="s">
        <v>8219</v>
      </c>
      <c r="J369">
        <v>55</v>
      </c>
      <c r="K369">
        <v>907</v>
      </c>
      <c r="L369" t="s">
        <v>8221</v>
      </c>
      <c r="M369">
        <v>0</v>
      </c>
    </row>
    <row r="370" spans="8:13" x14ac:dyDescent="0.4">
      <c r="H370">
        <v>748</v>
      </c>
      <c r="I370" t="s">
        <v>8219</v>
      </c>
      <c r="J370">
        <v>44</v>
      </c>
      <c r="K370">
        <v>908</v>
      </c>
      <c r="L370" t="s">
        <v>8221</v>
      </c>
      <c r="M370">
        <v>0</v>
      </c>
    </row>
    <row r="371" spans="8:13" x14ac:dyDescent="0.4">
      <c r="H371">
        <v>749</v>
      </c>
      <c r="I371" t="s">
        <v>8219</v>
      </c>
      <c r="J371">
        <v>110</v>
      </c>
      <c r="K371">
        <v>909</v>
      </c>
      <c r="L371" t="s">
        <v>8221</v>
      </c>
      <c r="M371">
        <v>8</v>
      </c>
    </row>
    <row r="372" spans="8:13" x14ac:dyDescent="0.4">
      <c r="H372">
        <v>750</v>
      </c>
      <c r="I372" t="s">
        <v>8219</v>
      </c>
      <c r="J372">
        <v>59</v>
      </c>
      <c r="K372">
        <v>910</v>
      </c>
      <c r="L372" t="s">
        <v>8221</v>
      </c>
      <c r="M372">
        <v>5</v>
      </c>
    </row>
    <row r="373" spans="8:13" x14ac:dyDescent="0.4">
      <c r="H373">
        <v>751</v>
      </c>
      <c r="I373" t="s">
        <v>8219</v>
      </c>
      <c r="J373">
        <v>62</v>
      </c>
      <c r="K373">
        <v>911</v>
      </c>
      <c r="L373" t="s">
        <v>8221</v>
      </c>
      <c r="M373">
        <v>0</v>
      </c>
    </row>
    <row r="374" spans="8:13" x14ac:dyDescent="0.4">
      <c r="H374">
        <v>752</v>
      </c>
      <c r="I374" t="s">
        <v>8219</v>
      </c>
      <c r="J374">
        <v>105</v>
      </c>
      <c r="K374">
        <v>912</v>
      </c>
      <c r="L374" t="s">
        <v>8221</v>
      </c>
      <c r="M374">
        <v>2</v>
      </c>
    </row>
    <row r="375" spans="8:13" x14ac:dyDescent="0.4">
      <c r="H375">
        <v>753</v>
      </c>
      <c r="I375" t="s">
        <v>8219</v>
      </c>
      <c r="J375">
        <v>26</v>
      </c>
      <c r="K375">
        <v>913</v>
      </c>
      <c r="L375" t="s">
        <v>8221</v>
      </c>
      <c r="M375">
        <v>24</v>
      </c>
    </row>
    <row r="376" spans="8:13" x14ac:dyDescent="0.4">
      <c r="H376">
        <v>754</v>
      </c>
      <c r="I376" t="s">
        <v>8219</v>
      </c>
      <c r="J376">
        <v>49</v>
      </c>
      <c r="K376">
        <v>914</v>
      </c>
      <c r="L376" t="s">
        <v>8221</v>
      </c>
      <c r="M376">
        <v>0</v>
      </c>
    </row>
    <row r="377" spans="8:13" x14ac:dyDescent="0.4">
      <c r="H377">
        <v>755</v>
      </c>
      <c r="I377" t="s">
        <v>8219</v>
      </c>
      <c r="J377">
        <v>68</v>
      </c>
      <c r="K377">
        <v>915</v>
      </c>
      <c r="L377" t="s">
        <v>8221</v>
      </c>
      <c r="M377">
        <v>9</v>
      </c>
    </row>
    <row r="378" spans="8:13" x14ac:dyDescent="0.4">
      <c r="H378">
        <v>756</v>
      </c>
      <c r="I378" t="s">
        <v>8219</v>
      </c>
      <c r="J378">
        <v>22</v>
      </c>
      <c r="K378">
        <v>916</v>
      </c>
      <c r="L378" t="s">
        <v>8221</v>
      </c>
      <c r="M378">
        <v>0</v>
      </c>
    </row>
    <row r="379" spans="8:13" x14ac:dyDescent="0.4">
      <c r="H379">
        <v>757</v>
      </c>
      <c r="I379" t="s">
        <v>8219</v>
      </c>
      <c r="J379">
        <v>18</v>
      </c>
      <c r="K379">
        <v>917</v>
      </c>
      <c r="L379" t="s">
        <v>8221</v>
      </c>
      <c r="M379">
        <v>1</v>
      </c>
    </row>
    <row r="380" spans="8:13" x14ac:dyDescent="0.4">
      <c r="H380">
        <v>758</v>
      </c>
      <c r="I380" t="s">
        <v>8219</v>
      </c>
      <c r="J380">
        <v>19</v>
      </c>
      <c r="K380">
        <v>918</v>
      </c>
      <c r="L380" t="s">
        <v>8221</v>
      </c>
      <c r="M380">
        <v>10</v>
      </c>
    </row>
    <row r="381" spans="8:13" x14ac:dyDescent="0.4">
      <c r="H381">
        <v>759</v>
      </c>
      <c r="I381" t="s">
        <v>8219</v>
      </c>
      <c r="J381">
        <v>99</v>
      </c>
      <c r="K381">
        <v>919</v>
      </c>
      <c r="L381" t="s">
        <v>8221</v>
      </c>
      <c r="M381">
        <v>1</v>
      </c>
    </row>
    <row r="382" spans="8:13" x14ac:dyDescent="0.4">
      <c r="H382">
        <v>780</v>
      </c>
      <c r="I382" t="s">
        <v>8219</v>
      </c>
      <c r="J382">
        <v>27</v>
      </c>
      <c r="K382">
        <v>920</v>
      </c>
      <c r="L382" t="s">
        <v>8221</v>
      </c>
      <c r="M382">
        <v>0</v>
      </c>
    </row>
    <row r="383" spans="8:13" x14ac:dyDescent="0.4">
      <c r="H383">
        <v>781</v>
      </c>
      <c r="I383" t="s">
        <v>8219</v>
      </c>
      <c r="J383">
        <v>25</v>
      </c>
      <c r="K383">
        <v>921</v>
      </c>
      <c r="L383" t="s">
        <v>8221</v>
      </c>
      <c r="M383">
        <v>20</v>
      </c>
    </row>
    <row r="384" spans="8:13" x14ac:dyDescent="0.4">
      <c r="H384">
        <v>782</v>
      </c>
      <c r="I384" t="s">
        <v>8219</v>
      </c>
      <c r="J384">
        <v>14</v>
      </c>
      <c r="K384">
        <v>922</v>
      </c>
      <c r="L384" t="s">
        <v>8221</v>
      </c>
      <c r="M384">
        <v>30</v>
      </c>
    </row>
    <row r="385" spans="8:13" x14ac:dyDescent="0.4">
      <c r="H385">
        <v>783</v>
      </c>
      <c r="I385" t="s">
        <v>8219</v>
      </c>
      <c r="J385">
        <v>35</v>
      </c>
      <c r="K385">
        <v>923</v>
      </c>
      <c r="L385" t="s">
        <v>8221</v>
      </c>
      <c r="M385">
        <v>6</v>
      </c>
    </row>
    <row r="386" spans="8:13" x14ac:dyDescent="0.4">
      <c r="H386">
        <v>784</v>
      </c>
      <c r="I386" t="s">
        <v>8219</v>
      </c>
      <c r="J386">
        <v>10</v>
      </c>
      <c r="K386">
        <v>924</v>
      </c>
      <c r="L386" t="s">
        <v>8221</v>
      </c>
      <c r="M386">
        <v>15</v>
      </c>
    </row>
    <row r="387" spans="8:13" x14ac:dyDescent="0.4">
      <c r="H387">
        <v>785</v>
      </c>
      <c r="I387" t="s">
        <v>8219</v>
      </c>
      <c r="J387">
        <v>29</v>
      </c>
      <c r="K387">
        <v>925</v>
      </c>
      <c r="L387" t="s">
        <v>8221</v>
      </c>
      <c r="M387">
        <v>5</v>
      </c>
    </row>
    <row r="388" spans="8:13" x14ac:dyDescent="0.4">
      <c r="H388">
        <v>786</v>
      </c>
      <c r="I388" t="s">
        <v>8219</v>
      </c>
      <c r="J388">
        <v>44</v>
      </c>
      <c r="K388">
        <v>926</v>
      </c>
      <c r="L388" t="s">
        <v>8221</v>
      </c>
      <c r="M388">
        <v>0</v>
      </c>
    </row>
    <row r="389" spans="8:13" x14ac:dyDescent="0.4">
      <c r="H389">
        <v>787</v>
      </c>
      <c r="I389" t="s">
        <v>8219</v>
      </c>
      <c r="J389">
        <v>17</v>
      </c>
      <c r="K389">
        <v>927</v>
      </c>
      <c r="L389" t="s">
        <v>8221</v>
      </c>
      <c r="M389">
        <v>0</v>
      </c>
    </row>
    <row r="390" spans="8:13" x14ac:dyDescent="0.4">
      <c r="H390">
        <v>788</v>
      </c>
      <c r="I390" t="s">
        <v>8219</v>
      </c>
      <c r="J390">
        <v>34</v>
      </c>
      <c r="K390">
        <v>928</v>
      </c>
      <c r="L390" t="s">
        <v>8221</v>
      </c>
      <c r="M390">
        <v>28</v>
      </c>
    </row>
    <row r="391" spans="8:13" x14ac:dyDescent="0.4">
      <c r="H391">
        <v>789</v>
      </c>
      <c r="I391" t="s">
        <v>8219</v>
      </c>
      <c r="J391">
        <v>14</v>
      </c>
      <c r="K391">
        <v>929</v>
      </c>
      <c r="L391" t="s">
        <v>8221</v>
      </c>
      <c r="M391">
        <v>0</v>
      </c>
    </row>
    <row r="392" spans="8:13" x14ac:dyDescent="0.4">
      <c r="H392">
        <v>790</v>
      </c>
      <c r="I392" t="s">
        <v>8219</v>
      </c>
      <c r="J392">
        <v>156</v>
      </c>
      <c r="K392">
        <v>930</v>
      </c>
      <c r="L392" t="s">
        <v>8221</v>
      </c>
      <c r="M392">
        <v>5</v>
      </c>
    </row>
    <row r="393" spans="8:13" x14ac:dyDescent="0.4">
      <c r="H393">
        <v>791</v>
      </c>
      <c r="I393" t="s">
        <v>8219</v>
      </c>
      <c r="J393">
        <v>128</v>
      </c>
      <c r="K393">
        <v>931</v>
      </c>
      <c r="L393" t="s">
        <v>8221</v>
      </c>
      <c r="M393">
        <v>7</v>
      </c>
    </row>
    <row r="394" spans="8:13" x14ac:dyDescent="0.4">
      <c r="H394">
        <v>792</v>
      </c>
      <c r="I394" t="s">
        <v>8219</v>
      </c>
      <c r="J394">
        <v>60</v>
      </c>
      <c r="K394">
        <v>932</v>
      </c>
      <c r="L394" t="s">
        <v>8221</v>
      </c>
      <c r="M394">
        <v>30</v>
      </c>
    </row>
    <row r="395" spans="8:13" x14ac:dyDescent="0.4">
      <c r="H395">
        <v>793</v>
      </c>
      <c r="I395" t="s">
        <v>8219</v>
      </c>
      <c r="J395">
        <v>32</v>
      </c>
      <c r="K395">
        <v>933</v>
      </c>
      <c r="L395" t="s">
        <v>8221</v>
      </c>
      <c r="M395">
        <v>2</v>
      </c>
    </row>
    <row r="396" spans="8:13" x14ac:dyDescent="0.4">
      <c r="H396">
        <v>794</v>
      </c>
      <c r="I396" t="s">
        <v>8219</v>
      </c>
      <c r="J396">
        <v>53</v>
      </c>
      <c r="K396">
        <v>934</v>
      </c>
      <c r="L396" t="s">
        <v>8221</v>
      </c>
      <c r="M396">
        <v>30</v>
      </c>
    </row>
    <row r="397" spans="8:13" x14ac:dyDescent="0.4">
      <c r="H397">
        <v>795</v>
      </c>
      <c r="I397" t="s">
        <v>8219</v>
      </c>
      <c r="J397">
        <v>184</v>
      </c>
      <c r="K397">
        <v>935</v>
      </c>
      <c r="L397" t="s">
        <v>8221</v>
      </c>
      <c r="M397">
        <v>2</v>
      </c>
    </row>
    <row r="398" spans="8:13" x14ac:dyDescent="0.4">
      <c r="H398">
        <v>796</v>
      </c>
      <c r="I398" t="s">
        <v>8219</v>
      </c>
      <c r="J398">
        <v>90</v>
      </c>
      <c r="K398">
        <v>936</v>
      </c>
      <c r="L398" t="s">
        <v>8221</v>
      </c>
      <c r="M398">
        <v>0</v>
      </c>
    </row>
    <row r="399" spans="8:13" x14ac:dyDescent="0.4">
      <c r="H399">
        <v>797</v>
      </c>
      <c r="I399" t="s">
        <v>8219</v>
      </c>
      <c r="J399">
        <v>71</v>
      </c>
      <c r="K399">
        <v>937</v>
      </c>
      <c r="L399" t="s">
        <v>8221</v>
      </c>
      <c r="M399">
        <v>2</v>
      </c>
    </row>
    <row r="400" spans="8:13" x14ac:dyDescent="0.4">
      <c r="H400">
        <v>798</v>
      </c>
      <c r="I400" t="s">
        <v>8219</v>
      </c>
      <c r="J400">
        <v>87</v>
      </c>
      <c r="K400">
        <v>938</v>
      </c>
      <c r="L400" t="s">
        <v>8221</v>
      </c>
      <c r="M400">
        <v>1</v>
      </c>
    </row>
    <row r="401" spans="8:13" x14ac:dyDescent="0.4">
      <c r="H401">
        <v>799</v>
      </c>
      <c r="I401" t="s">
        <v>8219</v>
      </c>
      <c r="J401">
        <v>28</v>
      </c>
      <c r="K401">
        <v>939</v>
      </c>
      <c r="L401" t="s">
        <v>8221</v>
      </c>
      <c r="M401">
        <v>2</v>
      </c>
    </row>
    <row r="402" spans="8:13" x14ac:dyDescent="0.4">
      <c r="H402">
        <v>800</v>
      </c>
      <c r="I402" t="s">
        <v>8219</v>
      </c>
      <c r="J402">
        <v>56</v>
      </c>
      <c r="K402">
        <v>940</v>
      </c>
      <c r="L402" t="s">
        <v>8221</v>
      </c>
      <c r="M402">
        <v>14</v>
      </c>
    </row>
    <row r="403" spans="8:13" x14ac:dyDescent="0.4">
      <c r="H403">
        <v>801</v>
      </c>
      <c r="I403" t="s">
        <v>8219</v>
      </c>
      <c r="J403">
        <v>51</v>
      </c>
      <c r="K403">
        <v>941</v>
      </c>
      <c r="L403" t="s">
        <v>8221</v>
      </c>
      <c r="M403">
        <v>31</v>
      </c>
    </row>
    <row r="404" spans="8:13" x14ac:dyDescent="0.4">
      <c r="H404">
        <v>802</v>
      </c>
      <c r="I404" t="s">
        <v>8219</v>
      </c>
      <c r="J404">
        <v>75</v>
      </c>
      <c r="K404">
        <v>942</v>
      </c>
      <c r="L404" t="s">
        <v>8221</v>
      </c>
      <c r="M404">
        <v>16</v>
      </c>
    </row>
    <row r="405" spans="8:13" x14ac:dyDescent="0.4">
      <c r="H405">
        <v>803</v>
      </c>
      <c r="I405" t="s">
        <v>8219</v>
      </c>
      <c r="J405">
        <v>38</v>
      </c>
      <c r="K405">
        <v>943</v>
      </c>
      <c r="L405" t="s">
        <v>8221</v>
      </c>
      <c r="M405">
        <v>12</v>
      </c>
    </row>
    <row r="406" spans="8:13" x14ac:dyDescent="0.4">
      <c r="H406">
        <v>804</v>
      </c>
      <c r="I406" t="s">
        <v>8219</v>
      </c>
      <c r="J406">
        <v>18</v>
      </c>
      <c r="K406">
        <v>944</v>
      </c>
      <c r="L406" t="s">
        <v>8221</v>
      </c>
      <c r="M406">
        <v>96</v>
      </c>
    </row>
    <row r="407" spans="8:13" x14ac:dyDescent="0.4">
      <c r="H407">
        <v>805</v>
      </c>
      <c r="I407" t="s">
        <v>8219</v>
      </c>
      <c r="J407">
        <v>54</v>
      </c>
      <c r="K407">
        <v>945</v>
      </c>
      <c r="L407" t="s">
        <v>8221</v>
      </c>
      <c r="M407">
        <v>16</v>
      </c>
    </row>
    <row r="408" spans="8:13" x14ac:dyDescent="0.4">
      <c r="H408">
        <v>806</v>
      </c>
      <c r="I408" t="s">
        <v>8219</v>
      </c>
      <c r="J408">
        <v>71</v>
      </c>
      <c r="K408">
        <v>946</v>
      </c>
      <c r="L408" t="s">
        <v>8221</v>
      </c>
      <c r="M408">
        <v>5</v>
      </c>
    </row>
    <row r="409" spans="8:13" x14ac:dyDescent="0.4">
      <c r="H409">
        <v>807</v>
      </c>
      <c r="I409" t="s">
        <v>8219</v>
      </c>
      <c r="J409">
        <v>57</v>
      </c>
      <c r="K409">
        <v>947</v>
      </c>
      <c r="L409" t="s">
        <v>8221</v>
      </c>
      <c r="M409">
        <v>0</v>
      </c>
    </row>
    <row r="410" spans="8:13" x14ac:dyDescent="0.4">
      <c r="H410">
        <v>808</v>
      </c>
      <c r="I410" t="s">
        <v>8219</v>
      </c>
      <c r="J410">
        <v>43</v>
      </c>
      <c r="K410">
        <v>948</v>
      </c>
      <c r="L410" t="s">
        <v>8221</v>
      </c>
      <c r="M410">
        <v>8</v>
      </c>
    </row>
    <row r="411" spans="8:13" x14ac:dyDescent="0.4">
      <c r="H411">
        <v>809</v>
      </c>
      <c r="I411" t="s">
        <v>8219</v>
      </c>
      <c r="J411">
        <v>52</v>
      </c>
      <c r="K411">
        <v>949</v>
      </c>
      <c r="L411" t="s">
        <v>8221</v>
      </c>
      <c r="M411">
        <v>7</v>
      </c>
    </row>
    <row r="412" spans="8:13" x14ac:dyDescent="0.4">
      <c r="H412">
        <v>810</v>
      </c>
      <c r="I412" t="s">
        <v>8219</v>
      </c>
      <c r="J412">
        <v>27</v>
      </c>
      <c r="K412">
        <v>950</v>
      </c>
      <c r="L412" t="s">
        <v>8221</v>
      </c>
      <c r="M412">
        <v>24</v>
      </c>
    </row>
    <row r="413" spans="8:13" x14ac:dyDescent="0.4">
      <c r="H413">
        <v>811</v>
      </c>
      <c r="I413" t="s">
        <v>8219</v>
      </c>
      <c r="J413">
        <v>12</v>
      </c>
      <c r="K413">
        <v>951</v>
      </c>
      <c r="L413" t="s">
        <v>8221</v>
      </c>
      <c r="M413">
        <v>121</v>
      </c>
    </row>
    <row r="414" spans="8:13" x14ac:dyDescent="0.4">
      <c r="H414">
        <v>812</v>
      </c>
      <c r="I414" t="s">
        <v>8219</v>
      </c>
      <c r="J414">
        <v>33</v>
      </c>
      <c r="K414">
        <v>952</v>
      </c>
      <c r="L414" t="s">
        <v>8221</v>
      </c>
      <c r="M414">
        <v>196</v>
      </c>
    </row>
    <row r="415" spans="8:13" x14ac:dyDescent="0.4">
      <c r="H415">
        <v>813</v>
      </c>
      <c r="I415" t="s">
        <v>8219</v>
      </c>
      <c r="J415">
        <v>96</v>
      </c>
      <c r="K415">
        <v>953</v>
      </c>
      <c r="L415" t="s">
        <v>8221</v>
      </c>
      <c r="M415">
        <v>5</v>
      </c>
    </row>
    <row r="416" spans="8:13" x14ac:dyDescent="0.4">
      <c r="H416">
        <v>814</v>
      </c>
      <c r="I416" t="s">
        <v>8219</v>
      </c>
      <c r="J416">
        <v>28</v>
      </c>
      <c r="K416">
        <v>954</v>
      </c>
      <c r="L416" t="s">
        <v>8221</v>
      </c>
      <c r="M416">
        <v>73</v>
      </c>
    </row>
    <row r="417" spans="8:13" x14ac:dyDescent="0.4">
      <c r="H417">
        <v>815</v>
      </c>
      <c r="I417" t="s">
        <v>8219</v>
      </c>
      <c r="J417">
        <v>43</v>
      </c>
      <c r="K417">
        <v>955</v>
      </c>
      <c r="L417" t="s">
        <v>8221</v>
      </c>
      <c r="M417">
        <v>93</v>
      </c>
    </row>
    <row r="418" spans="8:13" x14ac:dyDescent="0.4">
      <c r="H418">
        <v>816</v>
      </c>
      <c r="I418" t="s">
        <v>8219</v>
      </c>
      <c r="J418">
        <v>205</v>
      </c>
      <c r="K418">
        <v>956</v>
      </c>
      <c r="L418" t="s">
        <v>8221</v>
      </c>
      <c r="M418">
        <v>17</v>
      </c>
    </row>
    <row r="419" spans="8:13" x14ac:dyDescent="0.4">
      <c r="H419">
        <v>817</v>
      </c>
      <c r="I419" t="s">
        <v>8219</v>
      </c>
      <c r="J419">
        <v>23</v>
      </c>
      <c r="K419">
        <v>957</v>
      </c>
      <c r="L419" t="s">
        <v>8221</v>
      </c>
      <c r="M419">
        <v>7</v>
      </c>
    </row>
    <row r="420" spans="8:13" x14ac:dyDescent="0.4">
      <c r="H420">
        <v>818</v>
      </c>
      <c r="I420" t="s">
        <v>8219</v>
      </c>
      <c r="J420">
        <v>19</v>
      </c>
      <c r="K420">
        <v>958</v>
      </c>
      <c r="L420" t="s">
        <v>8221</v>
      </c>
      <c r="M420">
        <v>17</v>
      </c>
    </row>
    <row r="421" spans="8:13" x14ac:dyDescent="0.4">
      <c r="H421">
        <v>819</v>
      </c>
      <c r="I421" t="s">
        <v>8219</v>
      </c>
      <c r="J421">
        <v>14</v>
      </c>
      <c r="K421">
        <v>959</v>
      </c>
      <c r="L421" t="s">
        <v>8221</v>
      </c>
      <c r="M421">
        <v>171</v>
      </c>
    </row>
    <row r="422" spans="8:13" x14ac:dyDescent="0.4">
      <c r="H422">
        <v>820</v>
      </c>
      <c r="I422" t="s">
        <v>8219</v>
      </c>
      <c r="J422">
        <v>38</v>
      </c>
      <c r="K422">
        <v>960</v>
      </c>
      <c r="L422" t="s">
        <v>8221</v>
      </c>
      <c r="M422">
        <v>188</v>
      </c>
    </row>
    <row r="423" spans="8:13" x14ac:dyDescent="0.4">
      <c r="H423">
        <v>821</v>
      </c>
      <c r="I423" t="s">
        <v>8219</v>
      </c>
      <c r="J423">
        <v>78</v>
      </c>
      <c r="K423">
        <v>961</v>
      </c>
      <c r="L423" t="s">
        <v>8221</v>
      </c>
      <c r="M423">
        <v>110</v>
      </c>
    </row>
    <row r="424" spans="8:13" x14ac:dyDescent="0.4">
      <c r="H424">
        <v>822</v>
      </c>
      <c r="I424" t="s">
        <v>8219</v>
      </c>
      <c r="J424">
        <v>69</v>
      </c>
      <c r="K424">
        <v>962</v>
      </c>
      <c r="L424" t="s">
        <v>8221</v>
      </c>
      <c r="M424">
        <v>37</v>
      </c>
    </row>
    <row r="425" spans="8:13" x14ac:dyDescent="0.4">
      <c r="H425">
        <v>823</v>
      </c>
      <c r="I425" t="s">
        <v>8219</v>
      </c>
      <c r="J425">
        <v>33</v>
      </c>
      <c r="K425">
        <v>963</v>
      </c>
      <c r="L425" t="s">
        <v>8221</v>
      </c>
      <c r="M425">
        <v>9</v>
      </c>
    </row>
    <row r="426" spans="8:13" x14ac:dyDescent="0.4">
      <c r="H426">
        <v>824</v>
      </c>
      <c r="I426" t="s">
        <v>8219</v>
      </c>
      <c r="J426">
        <v>54</v>
      </c>
      <c r="K426">
        <v>964</v>
      </c>
      <c r="L426" t="s">
        <v>8221</v>
      </c>
      <c r="M426">
        <v>29</v>
      </c>
    </row>
    <row r="427" spans="8:13" x14ac:dyDescent="0.4">
      <c r="H427">
        <v>825</v>
      </c>
      <c r="I427" t="s">
        <v>8219</v>
      </c>
      <c r="J427">
        <v>99</v>
      </c>
      <c r="K427">
        <v>965</v>
      </c>
      <c r="L427" t="s">
        <v>8221</v>
      </c>
      <c r="M427">
        <v>6</v>
      </c>
    </row>
    <row r="428" spans="8:13" x14ac:dyDescent="0.4">
      <c r="H428">
        <v>826</v>
      </c>
      <c r="I428" t="s">
        <v>8219</v>
      </c>
      <c r="J428">
        <v>49</v>
      </c>
      <c r="K428">
        <v>966</v>
      </c>
      <c r="L428" t="s">
        <v>8221</v>
      </c>
      <c r="M428">
        <v>30</v>
      </c>
    </row>
    <row r="429" spans="8:13" x14ac:dyDescent="0.4">
      <c r="H429">
        <v>827</v>
      </c>
      <c r="I429" t="s">
        <v>8219</v>
      </c>
      <c r="J429">
        <v>11</v>
      </c>
      <c r="K429">
        <v>967</v>
      </c>
      <c r="L429" t="s">
        <v>8221</v>
      </c>
      <c r="M429">
        <v>81</v>
      </c>
    </row>
    <row r="430" spans="8:13" x14ac:dyDescent="0.4">
      <c r="H430">
        <v>828</v>
      </c>
      <c r="I430" t="s">
        <v>8219</v>
      </c>
      <c r="J430">
        <v>38</v>
      </c>
      <c r="K430">
        <v>968</v>
      </c>
      <c r="L430" t="s">
        <v>8221</v>
      </c>
      <c r="M430">
        <v>4</v>
      </c>
    </row>
    <row r="431" spans="8:13" x14ac:dyDescent="0.4">
      <c r="H431">
        <v>829</v>
      </c>
      <c r="I431" t="s">
        <v>8219</v>
      </c>
      <c r="J431">
        <v>16</v>
      </c>
      <c r="K431">
        <v>969</v>
      </c>
      <c r="L431" t="s">
        <v>8221</v>
      </c>
      <c r="M431">
        <v>11</v>
      </c>
    </row>
    <row r="432" spans="8:13" x14ac:dyDescent="0.4">
      <c r="H432">
        <v>830</v>
      </c>
      <c r="I432" t="s">
        <v>8219</v>
      </c>
      <c r="J432">
        <v>32</v>
      </c>
      <c r="K432">
        <v>970</v>
      </c>
      <c r="L432" t="s">
        <v>8221</v>
      </c>
      <c r="M432">
        <v>14</v>
      </c>
    </row>
    <row r="433" spans="8:13" x14ac:dyDescent="0.4">
      <c r="H433">
        <v>831</v>
      </c>
      <c r="I433" t="s">
        <v>8219</v>
      </c>
      <c r="J433">
        <v>20</v>
      </c>
      <c r="K433">
        <v>971</v>
      </c>
      <c r="L433" t="s">
        <v>8221</v>
      </c>
      <c r="M433">
        <v>5</v>
      </c>
    </row>
    <row r="434" spans="8:13" x14ac:dyDescent="0.4">
      <c r="H434">
        <v>832</v>
      </c>
      <c r="I434" t="s">
        <v>8219</v>
      </c>
      <c r="J434">
        <v>154</v>
      </c>
      <c r="K434">
        <v>972</v>
      </c>
      <c r="L434" t="s">
        <v>8221</v>
      </c>
      <c r="M434">
        <v>45</v>
      </c>
    </row>
    <row r="435" spans="8:13" x14ac:dyDescent="0.4">
      <c r="H435">
        <v>833</v>
      </c>
      <c r="I435" t="s">
        <v>8219</v>
      </c>
      <c r="J435">
        <v>41</v>
      </c>
      <c r="K435">
        <v>973</v>
      </c>
      <c r="L435" t="s">
        <v>8221</v>
      </c>
      <c r="M435">
        <v>8</v>
      </c>
    </row>
    <row r="436" spans="8:13" x14ac:dyDescent="0.4">
      <c r="H436">
        <v>834</v>
      </c>
      <c r="I436" t="s">
        <v>8219</v>
      </c>
      <c r="J436">
        <v>75</v>
      </c>
      <c r="K436">
        <v>974</v>
      </c>
      <c r="L436" t="s">
        <v>8221</v>
      </c>
      <c r="M436">
        <v>3</v>
      </c>
    </row>
    <row r="437" spans="8:13" x14ac:dyDescent="0.4">
      <c r="H437">
        <v>835</v>
      </c>
      <c r="I437" t="s">
        <v>8219</v>
      </c>
      <c r="J437">
        <v>40</v>
      </c>
      <c r="K437">
        <v>975</v>
      </c>
      <c r="L437" t="s">
        <v>8221</v>
      </c>
      <c r="M437">
        <v>24</v>
      </c>
    </row>
    <row r="438" spans="8:13" x14ac:dyDescent="0.4">
      <c r="H438">
        <v>836</v>
      </c>
      <c r="I438" t="s">
        <v>8219</v>
      </c>
      <c r="J438">
        <v>46</v>
      </c>
      <c r="K438">
        <v>976</v>
      </c>
      <c r="L438" t="s">
        <v>8221</v>
      </c>
      <c r="M438">
        <v>18</v>
      </c>
    </row>
    <row r="439" spans="8:13" x14ac:dyDescent="0.4">
      <c r="H439">
        <v>837</v>
      </c>
      <c r="I439" t="s">
        <v>8219</v>
      </c>
      <c r="J439">
        <v>62</v>
      </c>
      <c r="K439">
        <v>977</v>
      </c>
      <c r="L439" t="s">
        <v>8221</v>
      </c>
      <c r="M439">
        <v>12</v>
      </c>
    </row>
    <row r="440" spans="8:13" x14ac:dyDescent="0.4">
      <c r="H440">
        <v>838</v>
      </c>
      <c r="I440" t="s">
        <v>8219</v>
      </c>
      <c r="J440">
        <v>61</v>
      </c>
      <c r="K440">
        <v>978</v>
      </c>
      <c r="L440" t="s">
        <v>8221</v>
      </c>
      <c r="M440">
        <v>123</v>
      </c>
    </row>
    <row r="441" spans="8:13" x14ac:dyDescent="0.4">
      <c r="H441">
        <v>839</v>
      </c>
      <c r="I441" t="s">
        <v>8219</v>
      </c>
      <c r="J441">
        <v>96</v>
      </c>
      <c r="K441">
        <v>979</v>
      </c>
      <c r="L441" t="s">
        <v>8221</v>
      </c>
      <c r="M441">
        <v>96</v>
      </c>
    </row>
    <row r="442" spans="8:13" x14ac:dyDescent="0.4">
      <c r="H442">
        <v>840</v>
      </c>
      <c r="I442" t="s">
        <v>8219</v>
      </c>
      <c r="J442">
        <v>190</v>
      </c>
      <c r="K442">
        <v>980</v>
      </c>
      <c r="L442" t="s">
        <v>8221</v>
      </c>
      <c r="M442">
        <v>31</v>
      </c>
    </row>
    <row r="443" spans="8:13" x14ac:dyDescent="0.4">
      <c r="H443">
        <v>841</v>
      </c>
      <c r="I443" t="s">
        <v>8219</v>
      </c>
      <c r="J443">
        <v>94</v>
      </c>
      <c r="K443">
        <v>981</v>
      </c>
      <c r="L443" t="s">
        <v>8221</v>
      </c>
      <c r="M443">
        <v>4</v>
      </c>
    </row>
    <row r="444" spans="8:13" x14ac:dyDescent="0.4">
      <c r="H444">
        <v>842</v>
      </c>
      <c r="I444" t="s">
        <v>8219</v>
      </c>
      <c r="J444">
        <v>39</v>
      </c>
      <c r="K444">
        <v>982</v>
      </c>
      <c r="L444" t="s">
        <v>8221</v>
      </c>
      <c r="M444">
        <v>3</v>
      </c>
    </row>
    <row r="445" spans="8:13" x14ac:dyDescent="0.4">
      <c r="H445">
        <v>843</v>
      </c>
      <c r="I445" t="s">
        <v>8219</v>
      </c>
      <c r="J445">
        <v>127</v>
      </c>
      <c r="K445">
        <v>983</v>
      </c>
      <c r="L445" t="s">
        <v>8221</v>
      </c>
      <c r="M445">
        <v>179</v>
      </c>
    </row>
    <row r="446" spans="8:13" x14ac:dyDescent="0.4">
      <c r="H446">
        <v>844</v>
      </c>
      <c r="I446" t="s">
        <v>8219</v>
      </c>
      <c r="J446">
        <v>159</v>
      </c>
      <c r="K446">
        <v>984</v>
      </c>
      <c r="L446" t="s">
        <v>8221</v>
      </c>
      <c r="M446">
        <v>3</v>
      </c>
    </row>
    <row r="447" spans="8:13" x14ac:dyDescent="0.4">
      <c r="H447">
        <v>845</v>
      </c>
      <c r="I447" t="s">
        <v>8219</v>
      </c>
      <c r="J447">
        <v>177</v>
      </c>
      <c r="K447">
        <v>985</v>
      </c>
      <c r="L447" t="s">
        <v>8221</v>
      </c>
      <c r="M447">
        <v>23</v>
      </c>
    </row>
    <row r="448" spans="8:13" x14ac:dyDescent="0.4">
      <c r="H448">
        <v>846</v>
      </c>
      <c r="I448" t="s">
        <v>8219</v>
      </c>
      <c r="J448">
        <v>47</v>
      </c>
      <c r="K448">
        <v>986</v>
      </c>
      <c r="L448" t="s">
        <v>8221</v>
      </c>
      <c r="M448">
        <v>23</v>
      </c>
    </row>
    <row r="449" spans="8:13" x14ac:dyDescent="0.4">
      <c r="H449">
        <v>847</v>
      </c>
      <c r="I449" t="s">
        <v>8219</v>
      </c>
      <c r="J449">
        <v>1</v>
      </c>
      <c r="K449">
        <v>987</v>
      </c>
      <c r="L449" t="s">
        <v>8221</v>
      </c>
      <c r="M449">
        <v>41</v>
      </c>
    </row>
    <row r="450" spans="8:13" x14ac:dyDescent="0.4">
      <c r="H450">
        <v>848</v>
      </c>
      <c r="I450" t="s">
        <v>8219</v>
      </c>
      <c r="J450">
        <v>16</v>
      </c>
      <c r="K450">
        <v>988</v>
      </c>
      <c r="L450" t="s">
        <v>8221</v>
      </c>
      <c r="M450">
        <v>0</v>
      </c>
    </row>
    <row r="451" spans="8:13" x14ac:dyDescent="0.4">
      <c r="H451">
        <v>849</v>
      </c>
      <c r="I451" t="s">
        <v>8219</v>
      </c>
      <c r="J451">
        <v>115</v>
      </c>
      <c r="K451">
        <v>989</v>
      </c>
      <c r="L451" t="s">
        <v>8221</v>
      </c>
      <c r="M451">
        <v>32</v>
      </c>
    </row>
    <row r="452" spans="8:13" x14ac:dyDescent="0.4">
      <c r="H452">
        <v>850</v>
      </c>
      <c r="I452" t="s">
        <v>8219</v>
      </c>
      <c r="J452">
        <v>133</v>
      </c>
      <c r="K452">
        <v>990</v>
      </c>
      <c r="L452" t="s">
        <v>8221</v>
      </c>
      <c r="M452">
        <v>2</v>
      </c>
    </row>
    <row r="453" spans="8:13" x14ac:dyDescent="0.4">
      <c r="H453">
        <v>851</v>
      </c>
      <c r="I453" t="s">
        <v>8219</v>
      </c>
      <c r="J453">
        <v>70</v>
      </c>
      <c r="K453">
        <v>991</v>
      </c>
      <c r="L453" t="s">
        <v>8221</v>
      </c>
      <c r="M453">
        <v>7</v>
      </c>
    </row>
    <row r="454" spans="8:13" x14ac:dyDescent="0.4">
      <c r="H454">
        <v>852</v>
      </c>
      <c r="I454" t="s">
        <v>8219</v>
      </c>
      <c r="J454">
        <v>62</v>
      </c>
      <c r="K454">
        <v>992</v>
      </c>
      <c r="L454" t="s">
        <v>8221</v>
      </c>
      <c r="M454">
        <v>4</v>
      </c>
    </row>
    <row r="455" spans="8:13" x14ac:dyDescent="0.4">
      <c r="H455">
        <v>853</v>
      </c>
      <c r="I455" t="s">
        <v>8219</v>
      </c>
      <c r="J455">
        <v>10</v>
      </c>
      <c r="K455">
        <v>993</v>
      </c>
      <c r="L455" t="s">
        <v>8221</v>
      </c>
      <c r="M455">
        <v>196</v>
      </c>
    </row>
    <row r="456" spans="8:13" x14ac:dyDescent="0.4">
      <c r="H456">
        <v>854</v>
      </c>
      <c r="I456" t="s">
        <v>8219</v>
      </c>
      <c r="J456">
        <v>499</v>
      </c>
      <c r="K456">
        <v>994</v>
      </c>
      <c r="L456" t="s">
        <v>8221</v>
      </c>
      <c r="M456">
        <v>11</v>
      </c>
    </row>
    <row r="457" spans="8:13" x14ac:dyDescent="0.4">
      <c r="H457">
        <v>855</v>
      </c>
      <c r="I457" t="s">
        <v>8219</v>
      </c>
      <c r="J457">
        <v>47</v>
      </c>
      <c r="K457">
        <v>995</v>
      </c>
      <c r="L457" t="s">
        <v>8221</v>
      </c>
      <c r="M457">
        <v>9</v>
      </c>
    </row>
    <row r="458" spans="8:13" x14ac:dyDescent="0.4">
      <c r="H458">
        <v>856</v>
      </c>
      <c r="I458" t="s">
        <v>8219</v>
      </c>
      <c r="J458">
        <v>28</v>
      </c>
      <c r="K458">
        <v>996</v>
      </c>
      <c r="L458" t="s">
        <v>8221</v>
      </c>
      <c r="M458">
        <v>5</v>
      </c>
    </row>
    <row r="459" spans="8:13" x14ac:dyDescent="0.4">
      <c r="H459">
        <v>857</v>
      </c>
      <c r="I459" t="s">
        <v>8219</v>
      </c>
      <c r="J459">
        <v>24</v>
      </c>
      <c r="K459">
        <v>997</v>
      </c>
      <c r="L459" t="s">
        <v>8221</v>
      </c>
      <c r="M459">
        <v>8</v>
      </c>
    </row>
    <row r="460" spans="8:13" x14ac:dyDescent="0.4">
      <c r="H460">
        <v>858</v>
      </c>
      <c r="I460" t="s">
        <v>8219</v>
      </c>
      <c r="J460">
        <v>76</v>
      </c>
      <c r="K460">
        <v>998</v>
      </c>
      <c r="L460" t="s">
        <v>8221</v>
      </c>
      <c r="M460">
        <v>229</v>
      </c>
    </row>
    <row r="461" spans="8:13" x14ac:dyDescent="0.4">
      <c r="H461">
        <v>859</v>
      </c>
      <c r="I461" t="s">
        <v>8219</v>
      </c>
      <c r="J461">
        <v>98</v>
      </c>
      <c r="K461">
        <v>999</v>
      </c>
      <c r="L461" t="s">
        <v>8221</v>
      </c>
      <c r="M461">
        <v>40</v>
      </c>
    </row>
    <row r="462" spans="8:13" x14ac:dyDescent="0.4">
      <c r="H462">
        <v>1020</v>
      </c>
      <c r="I462" t="s">
        <v>8219</v>
      </c>
      <c r="J462">
        <v>30</v>
      </c>
      <c r="K462">
        <v>1064</v>
      </c>
      <c r="L462" t="s">
        <v>8221</v>
      </c>
      <c r="M462">
        <v>123</v>
      </c>
    </row>
    <row r="463" spans="8:13" x14ac:dyDescent="0.4">
      <c r="H463">
        <v>1021</v>
      </c>
      <c r="I463" t="s">
        <v>8219</v>
      </c>
      <c r="J463">
        <v>478</v>
      </c>
      <c r="K463">
        <v>1065</v>
      </c>
      <c r="L463" t="s">
        <v>8221</v>
      </c>
      <c r="M463">
        <v>5</v>
      </c>
    </row>
    <row r="464" spans="8:13" x14ac:dyDescent="0.4">
      <c r="H464">
        <v>1022</v>
      </c>
      <c r="I464" t="s">
        <v>8219</v>
      </c>
      <c r="J464">
        <v>74</v>
      </c>
      <c r="K464">
        <v>1066</v>
      </c>
      <c r="L464" t="s">
        <v>8221</v>
      </c>
      <c r="M464">
        <v>148</v>
      </c>
    </row>
    <row r="465" spans="8:13" x14ac:dyDescent="0.4">
      <c r="H465">
        <v>1023</v>
      </c>
      <c r="I465" t="s">
        <v>8219</v>
      </c>
      <c r="J465">
        <v>131</v>
      </c>
      <c r="K465">
        <v>1067</v>
      </c>
      <c r="L465" t="s">
        <v>8221</v>
      </c>
      <c r="M465">
        <v>10</v>
      </c>
    </row>
    <row r="466" spans="8:13" x14ac:dyDescent="0.4">
      <c r="H466">
        <v>1024</v>
      </c>
      <c r="I466" t="s">
        <v>8219</v>
      </c>
      <c r="J466">
        <v>61</v>
      </c>
      <c r="K466">
        <v>1068</v>
      </c>
      <c r="L466" t="s">
        <v>8221</v>
      </c>
      <c r="M466">
        <v>4</v>
      </c>
    </row>
    <row r="467" spans="8:13" x14ac:dyDescent="0.4">
      <c r="H467">
        <v>1025</v>
      </c>
      <c r="I467" t="s">
        <v>8219</v>
      </c>
      <c r="J467">
        <v>1071</v>
      </c>
      <c r="K467">
        <v>1069</v>
      </c>
      <c r="L467" t="s">
        <v>8221</v>
      </c>
      <c r="M467">
        <v>21</v>
      </c>
    </row>
    <row r="468" spans="8:13" x14ac:dyDescent="0.4">
      <c r="H468">
        <v>1026</v>
      </c>
      <c r="I468" t="s">
        <v>8219</v>
      </c>
      <c r="J468">
        <v>122</v>
      </c>
      <c r="K468">
        <v>1070</v>
      </c>
      <c r="L468" t="s">
        <v>8221</v>
      </c>
      <c r="M468">
        <v>2</v>
      </c>
    </row>
    <row r="469" spans="8:13" x14ac:dyDescent="0.4">
      <c r="H469">
        <v>1027</v>
      </c>
      <c r="I469" t="s">
        <v>8219</v>
      </c>
      <c r="J469">
        <v>111</v>
      </c>
      <c r="K469">
        <v>1071</v>
      </c>
      <c r="L469" t="s">
        <v>8221</v>
      </c>
      <c r="M469">
        <v>0</v>
      </c>
    </row>
    <row r="470" spans="8:13" x14ac:dyDescent="0.4">
      <c r="H470">
        <v>1028</v>
      </c>
      <c r="I470" t="s">
        <v>8219</v>
      </c>
      <c r="J470">
        <v>255</v>
      </c>
      <c r="K470">
        <v>1072</v>
      </c>
      <c r="L470" t="s">
        <v>8221</v>
      </c>
      <c r="M470">
        <v>4</v>
      </c>
    </row>
    <row r="471" spans="8:13" x14ac:dyDescent="0.4">
      <c r="H471">
        <v>1029</v>
      </c>
      <c r="I471" t="s">
        <v>8219</v>
      </c>
      <c r="J471">
        <v>141</v>
      </c>
      <c r="K471">
        <v>1073</v>
      </c>
      <c r="L471" t="s">
        <v>8221</v>
      </c>
      <c r="M471">
        <v>1</v>
      </c>
    </row>
    <row r="472" spans="8:13" x14ac:dyDescent="0.4">
      <c r="H472">
        <v>1030</v>
      </c>
      <c r="I472" t="s">
        <v>8219</v>
      </c>
      <c r="J472">
        <v>159</v>
      </c>
      <c r="K472">
        <v>1074</v>
      </c>
      <c r="L472" t="s">
        <v>8221</v>
      </c>
      <c r="M472">
        <v>30</v>
      </c>
    </row>
    <row r="473" spans="8:13" x14ac:dyDescent="0.4">
      <c r="H473">
        <v>1031</v>
      </c>
      <c r="I473" t="s">
        <v>8219</v>
      </c>
      <c r="J473">
        <v>99</v>
      </c>
      <c r="K473">
        <v>1075</v>
      </c>
      <c r="L473" t="s">
        <v>8221</v>
      </c>
      <c r="M473">
        <v>3</v>
      </c>
    </row>
    <row r="474" spans="8:13" x14ac:dyDescent="0.4">
      <c r="H474">
        <v>1032</v>
      </c>
      <c r="I474" t="s">
        <v>8219</v>
      </c>
      <c r="J474">
        <v>96</v>
      </c>
      <c r="K474">
        <v>1076</v>
      </c>
      <c r="L474" t="s">
        <v>8221</v>
      </c>
      <c r="M474">
        <v>975</v>
      </c>
    </row>
    <row r="475" spans="8:13" x14ac:dyDescent="0.4">
      <c r="H475">
        <v>1033</v>
      </c>
      <c r="I475" t="s">
        <v>8219</v>
      </c>
      <c r="J475">
        <v>27</v>
      </c>
      <c r="K475">
        <v>1077</v>
      </c>
      <c r="L475" t="s">
        <v>8221</v>
      </c>
      <c r="M475">
        <v>167</v>
      </c>
    </row>
    <row r="476" spans="8:13" x14ac:dyDescent="0.4">
      <c r="H476">
        <v>1034</v>
      </c>
      <c r="I476" t="s">
        <v>8219</v>
      </c>
      <c r="J476">
        <v>166</v>
      </c>
      <c r="K476">
        <v>1078</v>
      </c>
      <c r="L476" t="s">
        <v>8221</v>
      </c>
      <c r="M476">
        <v>5</v>
      </c>
    </row>
    <row r="477" spans="8:13" x14ac:dyDescent="0.4">
      <c r="H477">
        <v>1035</v>
      </c>
      <c r="I477" t="s">
        <v>8219</v>
      </c>
      <c r="J477">
        <v>76</v>
      </c>
      <c r="K477">
        <v>1079</v>
      </c>
      <c r="L477" t="s">
        <v>8221</v>
      </c>
      <c r="M477">
        <v>18</v>
      </c>
    </row>
    <row r="478" spans="8:13" x14ac:dyDescent="0.4">
      <c r="H478">
        <v>1036</v>
      </c>
      <c r="I478" t="s">
        <v>8219</v>
      </c>
      <c r="J478">
        <v>211</v>
      </c>
      <c r="K478">
        <v>1080</v>
      </c>
      <c r="L478" t="s">
        <v>8221</v>
      </c>
      <c r="M478">
        <v>98</v>
      </c>
    </row>
    <row r="479" spans="8:13" x14ac:dyDescent="0.4">
      <c r="H479">
        <v>1037</v>
      </c>
      <c r="I479" t="s">
        <v>8219</v>
      </c>
      <c r="J479">
        <v>21</v>
      </c>
      <c r="K479">
        <v>1081</v>
      </c>
      <c r="L479" t="s">
        <v>8221</v>
      </c>
      <c r="M479">
        <v>4</v>
      </c>
    </row>
    <row r="480" spans="8:13" x14ac:dyDescent="0.4">
      <c r="H480">
        <v>1038</v>
      </c>
      <c r="I480" t="s">
        <v>8219</v>
      </c>
      <c r="J480">
        <v>61</v>
      </c>
      <c r="K480">
        <v>1082</v>
      </c>
      <c r="L480" t="s">
        <v>8221</v>
      </c>
      <c r="M480">
        <v>3</v>
      </c>
    </row>
    <row r="481" spans="8:13" x14ac:dyDescent="0.4">
      <c r="H481">
        <v>1039</v>
      </c>
      <c r="I481" t="s">
        <v>8219</v>
      </c>
      <c r="J481">
        <v>30</v>
      </c>
      <c r="K481">
        <v>1083</v>
      </c>
      <c r="L481" t="s">
        <v>8221</v>
      </c>
      <c r="M481">
        <v>1</v>
      </c>
    </row>
    <row r="482" spans="8:13" x14ac:dyDescent="0.4">
      <c r="H482">
        <v>1184</v>
      </c>
      <c r="I482" t="s">
        <v>8219</v>
      </c>
      <c r="J482">
        <v>375</v>
      </c>
      <c r="K482">
        <v>1084</v>
      </c>
      <c r="L482" t="s">
        <v>8221</v>
      </c>
      <c r="M482">
        <v>0</v>
      </c>
    </row>
    <row r="483" spans="8:13" x14ac:dyDescent="0.4">
      <c r="H483">
        <v>1185</v>
      </c>
      <c r="I483" t="s">
        <v>8219</v>
      </c>
      <c r="J483">
        <v>111</v>
      </c>
      <c r="K483">
        <v>1085</v>
      </c>
      <c r="L483" t="s">
        <v>8221</v>
      </c>
      <c r="M483">
        <v>9</v>
      </c>
    </row>
    <row r="484" spans="8:13" x14ac:dyDescent="0.4">
      <c r="H484">
        <v>1186</v>
      </c>
      <c r="I484" t="s">
        <v>8219</v>
      </c>
      <c r="J484">
        <v>123</v>
      </c>
      <c r="K484">
        <v>1086</v>
      </c>
      <c r="L484" t="s">
        <v>8221</v>
      </c>
      <c r="M484">
        <v>2</v>
      </c>
    </row>
    <row r="485" spans="8:13" x14ac:dyDescent="0.4">
      <c r="H485">
        <v>1187</v>
      </c>
      <c r="I485" t="s">
        <v>8219</v>
      </c>
      <c r="J485">
        <v>70</v>
      </c>
      <c r="K485">
        <v>1087</v>
      </c>
      <c r="L485" t="s">
        <v>8221</v>
      </c>
      <c r="M485">
        <v>0</v>
      </c>
    </row>
    <row r="486" spans="8:13" x14ac:dyDescent="0.4">
      <c r="H486">
        <v>1188</v>
      </c>
      <c r="I486" t="s">
        <v>8219</v>
      </c>
      <c r="J486">
        <v>85</v>
      </c>
      <c r="K486">
        <v>1088</v>
      </c>
      <c r="L486" t="s">
        <v>8221</v>
      </c>
      <c r="M486">
        <v>147</v>
      </c>
    </row>
    <row r="487" spans="8:13" x14ac:dyDescent="0.4">
      <c r="H487">
        <v>1189</v>
      </c>
      <c r="I487" t="s">
        <v>8219</v>
      </c>
      <c r="J487">
        <v>86</v>
      </c>
      <c r="K487">
        <v>1089</v>
      </c>
      <c r="L487" t="s">
        <v>8221</v>
      </c>
      <c r="M487">
        <v>49</v>
      </c>
    </row>
    <row r="488" spans="8:13" x14ac:dyDescent="0.4">
      <c r="H488">
        <v>1190</v>
      </c>
      <c r="I488" t="s">
        <v>8219</v>
      </c>
      <c r="J488">
        <v>13</v>
      </c>
      <c r="K488">
        <v>1090</v>
      </c>
      <c r="L488" t="s">
        <v>8221</v>
      </c>
      <c r="M488">
        <v>1</v>
      </c>
    </row>
    <row r="489" spans="8:13" x14ac:dyDescent="0.4">
      <c r="H489">
        <v>1191</v>
      </c>
      <c r="I489" t="s">
        <v>8219</v>
      </c>
      <c r="J489">
        <v>33</v>
      </c>
      <c r="K489">
        <v>1091</v>
      </c>
      <c r="L489" t="s">
        <v>8221</v>
      </c>
      <c r="M489">
        <v>2</v>
      </c>
    </row>
    <row r="490" spans="8:13" x14ac:dyDescent="0.4">
      <c r="H490">
        <v>1192</v>
      </c>
      <c r="I490" t="s">
        <v>8219</v>
      </c>
      <c r="J490">
        <v>15</v>
      </c>
      <c r="K490">
        <v>1092</v>
      </c>
      <c r="L490" t="s">
        <v>8221</v>
      </c>
      <c r="M490">
        <v>7</v>
      </c>
    </row>
    <row r="491" spans="8:13" x14ac:dyDescent="0.4">
      <c r="H491">
        <v>1193</v>
      </c>
      <c r="I491" t="s">
        <v>8219</v>
      </c>
      <c r="J491">
        <v>273</v>
      </c>
      <c r="K491">
        <v>1093</v>
      </c>
      <c r="L491" t="s">
        <v>8221</v>
      </c>
      <c r="M491">
        <v>4</v>
      </c>
    </row>
    <row r="492" spans="8:13" x14ac:dyDescent="0.4">
      <c r="H492">
        <v>1194</v>
      </c>
      <c r="I492" t="s">
        <v>8219</v>
      </c>
      <c r="J492">
        <v>714</v>
      </c>
      <c r="K492">
        <v>1094</v>
      </c>
      <c r="L492" t="s">
        <v>8221</v>
      </c>
      <c r="M492">
        <v>27</v>
      </c>
    </row>
    <row r="493" spans="8:13" x14ac:dyDescent="0.4">
      <c r="H493">
        <v>1195</v>
      </c>
      <c r="I493" t="s">
        <v>8219</v>
      </c>
      <c r="J493">
        <v>170</v>
      </c>
      <c r="K493">
        <v>1095</v>
      </c>
      <c r="L493" t="s">
        <v>8221</v>
      </c>
      <c r="M493">
        <v>94</v>
      </c>
    </row>
    <row r="494" spans="8:13" x14ac:dyDescent="0.4">
      <c r="H494">
        <v>1196</v>
      </c>
      <c r="I494" t="s">
        <v>8219</v>
      </c>
      <c r="J494">
        <v>512</v>
      </c>
      <c r="K494">
        <v>1096</v>
      </c>
      <c r="L494" t="s">
        <v>8221</v>
      </c>
      <c r="M494">
        <v>29</v>
      </c>
    </row>
    <row r="495" spans="8:13" x14ac:dyDescent="0.4">
      <c r="H495">
        <v>1197</v>
      </c>
      <c r="I495" t="s">
        <v>8219</v>
      </c>
      <c r="J495">
        <v>314</v>
      </c>
      <c r="K495">
        <v>1097</v>
      </c>
      <c r="L495" t="s">
        <v>8221</v>
      </c>
      <c r="M495">
        <v>7</v>
      </c>
    </row>
    <row r="496" spans="8:13" x14ac:dyDescent="0.4">
      <c r="H496">
        <v>1198</v>
      </c>
      <c r="I496" t="s">
        <v>8219</v>
      </c>
      <c r="J496">
        <v>167</v>
      </c>
      <c r="K496">
        <v>1098</v>
      </c>
      <c r="L496" t="s">
        <v>8221</v>
      </c>
      <c r="M496">
        <v>22</v>
      </c>
    </row>
    <row r="497" spans="8:13" x14ac:dyDescent="0.4">
      <c r="H497">
        <v>1199</v>
      </c>
      <c r="I497" t="s">
        <v>8219</v>
      </c>
      <c r="J497">
        <v>9</v>
      </c>
      <c r="K497">
        <v>1099</v>
      </c>
      <c r="L497" t="s">
        <v>8221</v>
      </c>
      <c r="M497">
        <v>1</v>
      </c>
    </row>
    <row r="498" spans="8:13" x14ac:dyDescent="0.4">
      <c r="H498">
        <v>1200</v>
      </c>
      <c r="I498" t="s">
        <v>8219</v>
      </c>
      <c r="J498">
        <v>103</v>
      </c>
      <c r="K498">
        <v>1100</v>
      </c>
      <c r="L498" t="s">
        <v>8221</v>
      </c>
      <c r="M498">
        <v>10</v>
      </c>
    </row>
    <row r="499" spans="8:13" x14ac:dyDescent="0.4">
      <c r="H499">
        <v>1201</v>
      </c>
      <c r="I499" t="s">
        <v>8219</v>
      </c>
      <c r="J499">
        <v>111</v>
      </c>
      <c r="K499">
        <v>1101</v>
      </c>
      <c r="L499" t="s">
        <v>8221</v>
      </c>
      <c r="M499">
        <v>6</v>
      </c>
    </row>
    <row r="500" spans="8:13" x14ac:dyDescent="0.4">
      <c r="H500">
        <v>1202</v>
      </c>
      <c r="I500" t="s">
        <v>8219</v>
      </c>
      <c r="J500">
        <v>271</v>
      </c>
      <c r="K500">
        <v>1102</v>
      </c>
      <c r="L500" t="s">
        <v>8221</v>
      </c>
      <c r="M500">
        <v>24</v>
      </c>
    </row>
    <row r="501" spans="8:13" x14ac:dyDescent="0.4">
      <c r="H501">
        <v>1203</v>
      </c>
      <c r="I501" t="s">
        <v>8219</v>
      </c>
      <c r="J501">
        <v>101</v>
      </c>
      <c r="K501">
        <v>1103</v>
      </c>
      <c r="L501" t="s">
        <v>8221</v>
      </c>
      <c r="M501">
        <v>15</v>
      </c>
    </row>
    <row r="502" spans="8:13" x14ac:dyDescent="0.4">
      <c r="H502">
        <v>1204</v>
      </c>
      <c r="I502" t="s">
        <v>8219</v>
      </c>
      <c r="J502">
        <v>57</v>
      </c>
      <c r="K502">
        <v>1104</v>
      </c>
      <c r="L502" t="s">
        <v>8221</v>
      </c>
      <c r="M502">
        <v>37</v>
      </c>
    </row>
    <row r="503" spans="8:13" x14ac:dyDescent="0.4">
      <c r="H503">
        <v>1205</v>
      </c>
      <c r="I503" t="s">
        <v>8219</v>
      </c>
      <c r="J503">
        <v>62</v>
      </c>
      <c r="K503">
        <v>1105</v>
      </c>
      <c r="L503" t="s">
        <v>8221</v>
      </c>
      <c r="M503">
        <v>20</v>
      </c>
    </row>
    <row r="504" spans="8:13" x14ac:dyDescent="0.4">
      <c r="H504">
        <v>1206</v>
      </c>
      <c r="I504" t="s">
        <v>8219</v>
      </c>
      <c r="J504">
        <v>32</v>
      </c>
      <c r="K504">
        <v>1106</v>
      </c>
      <c r="L504" t="s">
        <v>8221</v>
      </c>
      <c r="M504">
        <v>7</v>
      </c>
    </row>
    <row r="505" spans="8:13" x14ac:dyDescent="0.4">
      <c r="H505">
        <v>1207</v>
      </c>
      <c r="I505" t="s">
        <v>8219</v>
      </c>
      <c r="J505">
        <v>141</v>
      </c>
      <c r="K505">
        <v>1107</v>
      </c>
      <c r="L505" t="s">
        <v>8221</v>
      </c>
      <c r="M505">
        <v>0</v>
      </c>
    </row>
    <row r="506" spans="8:13" x14ac:dyDescent="0.4">
      <c r="H506">
        <v>1208</v>
      </c>
      <c r="I506" t="s">
        <v>8219</v>
      </c>
      <c r="J506">
        <v>75</v>
      </c>
      <c r="K506">
        <v>1108</v>
      </c>
      <c r="L506" t="s">
        <v>8221</v>
      </c>
      <c r="M506">
        <v>21</v>
      </c>
    </row>
    <row r="507" spans="8:13" x14ac:dyDescent="0.4">
      <c r="H507">
        <v>1209</v>
      </c>
      <c r="I507" t="s">
        <v>8219</v>
      </c>
      <c r="J507">
        <v>46</v>
      </c>
      <c r="K507">
        <v>1109</v>
      </c>
      <c r="L507" t="s">
        <v>8221</v>
      </c>
      <c r="M507">
        <v>3</v>
      </c>
    </row>
    <row r="508" spans="8:13" x14ac:dyDescent="0.4">
      <c r="H508">
        <v>1210</v>
      </c>
      <c r="I508" t="s">
        <v>8219</v>
      </c>
      <c r="J508">
        <v>103</v>
      </c>
      <c r="K508">
        <v>1110</v>
      </c>
      <c r="L508" t="s">
        <v>8221</v>
      </c>
      <c r="M508">
        <v>11</v>
      </c>
    </row>
    <row r="509" spans="8:13" x14ac:dyDescent="0.4">
      <c r="H509">
        <v>1211</v>
      </c>
      <c r="I509" t="s">
        <v>8219</v>
      </c>
      <c r="J509">
        <v>6</v>
      </c>
      <c r="K509">
        <v>1111</v>
      </c>
      <c r="L509" t="s">
        <v>8221</v>
      </c>
      <c r="M509">
        <v>1</v>
      </c>
    </row>
    <row r="510" spans="8:13" x14ac:dyDescent="0.4">
      <c r="H510">
        <v>1212</v>
      </c>
      <c r="I510" t="s">
        <v>8219</v>
      </c>
      <c r="J510">
        <v>83</v>
      </c>
      <c r="K510">
        <v>1112</v>
      </c>
      <c r="L510" t="s">
        <v>8221</v>
      </c>
      <c r="M510">
        <v>312</v>
      </c>
    </row>
    <row r="511" spans="8:13" x14ac:dyDescent="0.4">
      <c r="H511">
        <v>1213</v>
      </c>
      <c r="I511" t="s">
        <v>8219</v>
      </c>
      <c r="J511">
        <v>108</v>
      </c>
      <c r="K511">
        <v>1113</v>
      </c>
      <c r="L511" t="s">
        <v>8221</v>
      </c>
      <c r="M511">
        <v>1</v>
      </c>
    </row>
    <row r="512" spans="8:13" x14ac:dyDescent="0.4">
      <c r="H512">
        <v>1214</v>
      </c>
      <c r="I512" t="s">
        <v>8219</v>
      </c>
      <c r="J512">
        <v>25</v>
      </c>
      <c r="K512">
        <v>1114</v>
      </c>
      <c r="L512" t="s">
        <v>8221</v>
      </c>
      <c r="M512">
        <v>3</v>
      </c>
    </row>
    <row r="513" spans="8:13" x14ac:dyDescent="0.4">
      <c r="H513">
        <v>1215</v>
      </c>
      <c r="I513" t="s">
        <v>8219</v>
      </c>
      <c r="J513">
        <v>549</v>
      </c>
      <c r="K513">
        <v>1115</v>
      </c>
      <c r="L513" t="s">
        <v>8221</v>
      </c>
      <c r="M513">
        <v>4</v>
      </c>
    </row>
    <row r="514" spans="8:13" x14ac:dyDescent="0.4">
      <c r="H514">
        <v>1216</v>
      </c>
      <c r="I514" t="s">
        <v>8219</v>
      </c>
      <c r="J514">
        <v>222</v>
      </c>
      <c r="K514">
        <v>1116</v>
      </c>
      <c r="L514" t="s">
        <v>8221</v>
      </c>
      <c r="M514">
        <v>10</v>
      </c>
    </row>
    <row r="515" spans="8:13" x14ac:dyDescent="0.4">
      <c r="H515">
        <v>1217</v>
      </c>
      <c r="I515" t="s">
        <v>8219</v>
      </c>
      <c r="J515">
        <v>183</v>
      </c>
      <c r="K515">
        <v>1117</v>
      </c>
      <c r="L515" t="s">
        <v>8221</v>
      </c>
      <c r="M515">
        <v>8</v>
      </c>
    </row>
    <row r="516" spans="8:13" x14ac:dyDescent="0.4">
      <c r="H516">
        <v>1218</v>
      </c>
      <c r="I516" t="s">
        <v>8219</v>
      </c>
      <c r="J516">
        <v>89</v>
      </c>
      <c r="K516">
        <v>1118</v>
      </c>
      <c r="L516" t="s">
        <v>8221</v>
      </c>
      <c r="M516">
        <v>3</v>
      </c>
    </row>
    <row r="517" spans="8:13" x14ac:dyDescent="0.4">
      <c r="H517">
        <v>1219</v>
      </c>
      <c r="I517" t="s">
        <v>8219</v>
      </c>
      <c r="J517">
        <v>253</v>
      </c>
      <c r="K517">
        <v>1119</v>
      </c>
      <c r="L517" t="s">
        <v>8221</v>
      </c>
      <c r="M517">
        <v>1</v>
      </c>
    </row>
    <row r="518" spans="8:13" x14ac:dyDescent="0.4">
      <c r="H518">
        <v>1220</v>
      </c>
      <c r="I518" t="s">
        <v>8219</v>
      </c>
      <c r="J518">
        <v>140</v>
      </c>
      <c r="K518">
        <v>1120</v>
      </c>
      <c r="L518" t="s">
        <v>8221</v>
      </c>
      <c r="M518">
        <v>0</v>
      </c>
    </row>
    <row r="519" spans="8:13" x14ac:dyDescent="0.4">
      <c r="H519">
        <v>1221</v>
      </c>
      <c r="I519" t="s">
        <v>8219</v>
      </c>
      <c r="J519">
        <v>103</v>
      </c>
      <c r="K519">
        <v>1121</v>
      </c>
      <c r="L519" t="s">
        <v>8221</v>
      </c>
      <c r="M519">
        <v>5</v>
      </c>
    </row>
    <row r="520" spans="8:13" x14ac:dyDescent="0.4">
      <c r="H520">
        <v>1222</v>
      </c>
      <c r="I520" t="s">
        <v>8219</v>
      </c>
      <c r="J520">
        <v>138</v>
      </c>
      <c r="K520">
        <v>1122</v>
      </c>
      <c r="L520" t="s">
        <v>8221</v>
      </c>
      <c r="M520">
        <v>0</v>
      </c>
    </row>
    <row r="521" spans="8:13" x14ac:dyDescent="0.4">
      <c r="H521">
        <v>1223</v>
      </c>
      <c r="I521" t="s">
        <v>8219</v>
      </c>
      <c r="J521">
        <v>191</v>
      </c>
      <c r="K521">
        <v>1123</v>
      </c>
      <c r="L521" t="s">
        <v>8221</v>
      </c>
      <c r="M521">
        <v>3</v>
      </c>
    </row>
    <row r="522" spans="8:13" x14ac:dyDescent="0.4">
      <c r="H522">
        <v>1244</v>
      </c>
      <c r="I522" t="s">
        <v>8219</v>
      </c>
      <c r="J522">
        <v>45</v>
      </c>
      <c r="K522">
        <v>1124</v>
      </c>
      <c r="L522" t="s">
        <v>8221</v>
      </c>
      <c r="M522">
        <v>7</v>
      </c>
    </row>
    <row r="523" spans="8:13" x14ac:dyDescent="0.4">
      <c r="H523">
        <v>1245</v>
      </c>
      <c r="I523" t="s">
        <v>8219</v>
      </c>
      <c r="J523">
        <v>17</v>
      </c>
      <c r="K523">
        <v>1125</v>
      </c>
      <c r="L523" t="s">
        <v>8221</v>
      </c>
      <c r="M523">
        <v>0</v>
      </c>
    </row>
    <row r="524" spans="8:13" x14ac:dyDescent="0.4">
      <c r="H524">
        <v>1246</v>
      </c>
      <c r="I524" t="s">
        <v>8219</v>
      </c>
      <c r="J524">
        <v>31</v>
      </c>
      <c r="K524">
        <v>1126</v>
      </c>
      <c r="L524" t="s">
        <v>8221</v>
      </c>
      <c r="M524">
        <v>2</v>
      </c>
    </row>
    <row r="525" spans="8:13" x14ac:dyDescent="0.4">
      <c r="H525">
        <v>1247</v>
      </c>
      <c r="I525" t="s">
        <v>8219</v>
      </c>
      <c r="J525">
        <v>50</v>
      </c>
      <c r="K525">
        <v>1127</v>
      </c>
      <c r="L525" t="s">
        <v>8221</v>
      </c>
      <c r="M525">
        <v>23</v>
      </c>
    </row>
    <row r="526" spans="8:13" x14ac:dyDescent="0.4">
      <c r="H526">
        <v>1248</v>
      </c>
      <c r="I526" t="s">
        <v>8219</v>
      </c>
      <c r="J526">
        <v>59</v>
      </c>
      <c r="K526">
        <v>1128</v>
      </c>
      <c r="L526" t="s">
        <v>8221</v>
      </c>
      <c r="M526">
        <v>1</v>
      </c>
    </row>
    <row r="527" spans="8:13" x14ac:dyDescent="0.4">
      <c r="H527">
        <v>1249</v>
      </c>
      <c r="I527" t="s">
        <v>8219</v>
      </c>
      <c r="J527">
        <v>81</v>
      </c>
      <c r="K527">
        <v>1129</v>
      </c>
      <c r="L527" t="s">
        <v>8221</v>
      </c>
      <c r="M527">
        <v>2</v>
      </c>
    </row>
    <row r="528" spans="8:13" x14ac:dyDescent="0.4">
      <c r="H528">
        <v>1250</v>
      </c>
      <c r="I528" t="s">
        <v>8219</v>
      </c>
      <c r="J528">
        <v>508</v>
      </c>
      <c r="K528">
        <v>1130</v>
      </c>
      <c r="L528" t="s">
        <v>8221</v>
      </c>
      <c r="M528">
        <v>3</v>
      </c>
    </row>
    <row r="529" spans="8:13" x14ac:dyDescent="0.4">
      <c r="H529">
        <v>1251</v>
      </c>
      <c r="I529" t="s">
        <v>8219</v>
      </c>
      <c r="J529">
        <v>74</v>
      </c>
      <c r="K529">
        <v>1131</v>
      </c>
      <c r="L529" t="s">
        <v>8221</v>
      </c>
      <c r="M529">
        <v>0</v>
      </c>
    </row>
    <row r="530" spans="8:13" x14ac:dyDescent="0.4">
      <c r="H530">
        <v>1252</v>
      </c>
      <c r="I530" t="s">
        <v>8219</v>
      </c>
      <c r="J530">
        <v>141</v>
      </c>
      <c r="K530">
        <v>1132</v>
      </c>
      <c r="L530" t="s">
        <v>8221</v>
      </c>
      <c r="M530">
        <v>13</v>
      </c>
    </row>
    <row r="531" spans="8:13" x14ac:dyDescent="0.4">
      <c r="H531">
        <v>1253</v>
      </c>
      <c r="I531" t="s">
        <v>8219</v>
      </c>
      <c r="J531">
        <v>711</v>
      </c>
      <c r="K531">
        <v>1133</v>
      </c>
      <c r="L531" t="s">
        <v>8221</v>
      </c>
      <c r="M531">
        <v>1</v>
      </c>
    </row>
    <row r="532" spans="8:13" x14ac:dyDescent="0.4">
      <c r="H532">
        <v>1254</v>
      </c>
      <c r="I532" t="s">
        <v>8219</v>
      </c>
      <c r="J532">
        <v>141</v>
      </c>
      <c r="K532">
        <v>1134</v>
      </c>
      <c r="L532" t="s">
        <v>8221</v>
      </c>
      <c r="M532">
        <v>1</v>
      </c>
    </row>
    <row r="533" spans="8:13" x14ac:dyDescent="0.4">
      <c r="H533">
        <v>1255</v>
      </c>
      <c r="I533" t="s">
        <v>8219</v>
      </c>
      <c r="J533">
        <v>109</v>
      </c>
      <c r="K533">
        <v>1135</v>
      </c>
      <c r="L533" t="s">
        <v>8221</v>
      </c>
      <c r="M533">
        <v>1</v>
      </c>
    </row>
    <row r="534" spans="8:13" x14ac:dyDescent="0.4">
      <c r="H534">
        <v>1256</v>
      </c>
      <c r="I534" t="s">
        <v>8219</v>
      </c>
      <c r="J534">
        <v>361</v>
      </c>
      <c r="K534">
        <v>1136</v>
      </c>
      <c r="L534" t="s">
        <v>8221</v>
      </c>
      <c r="M534">
        <v>6</v>
      </c>
    </row>
    <row r="535" spans="8:13" x14ac:dyDescent="0.4">
      <c r="H535">
        <v>1257</v>
      </c>
      <c r="I535" t="s">
        <v>8219</v>
      </c>
      <c r="J535">
        <v>176</v>
      </c>
      <c r="K535">
        <v>1137</v>
      </c>
      <c r="L535" t="s">
        <v>8221</v>
      </c>
      <c r="M535">
        <v>39</v>
      </c>
    </row>
    <row r="536" spans="8:13" x14ac:dyDescent="0.4">
      <c r="H536">
        <v>1258</v>
      </c>
      <c r="I536" t="s">
        <v>8219</v>
      </c>
      <c r="J536">
        <v>670</v>
      </c>
      <c r="K536">
        <v>1138</v>
      </c>
      <c r="L536" t="s">
        <v>8221</v>
      </c>
      <c r="M536">
        <v>4</v>
      </c>
    </row>
    <row r="537" spans="8:13" x14ac:dyDescent="0.4">
      <c r="H537">
        <v>1259</v>
      </c>
      <c r="I537" t="s">
        <v>8219</v>
      </c>
      <c r="J537">
        <v>96</v>
      </c>
      <c r="K537">
        <v>1139</v>
      </c>
      <c r="L537" t="s">
        <v>8221</v>
      </c>
      <c r="M537">
        <v>1</v>
      </c>
    </row>
    <row r="538" spans="8:13" x14ac:dyDescent="0.4">
      <c r="H538">
        <v>1260</v>
      </c>
      <c r="I538" t="s">
        <v>8219</v>
      </c>
      <c r="J538">
        <v>74</v>
      </c>
      <c r="K538">
        <v>1140</v>
      </c>
      <c r="L538" t="s">
        <v>8221</v>
      </c>
      <c r="M538">
        <v>0</v>
      </c>
    </row>
    <row r="539" spans="8:13" x14ac:dyDescent="0.4">
      <c r="H539">
        <v>1261</v>
      </c>
      <c r="I539" t="s">
        <v>8219</v>
      </c>
      <c r="J539">
        <v>52</v>
      </c>
      <c r="K539">
        <v>1141</v>
      </c>
      <c r="L539" t="s">
        <v>8221</v>
      </c>
      <c r="M539">
        <v>0</v>
      </c>
    </row>
    <row r="540" spans="8:13" x14ac:dyDescent="0.4">
      <c r="H540">
        <v>1262</v>
      </c>
      <c r="I540" t="s">
        <v>8219</v>
      </c>
      <c r="J540">
        <v>105</v>
      </c>
      <c r="K540">
        <v>1142</v>
      </c>
      <c r="L540" t="s">
        <v>8221</v>
      </c>
      <c r="M540">
        <v>0</v>
      </c>
    </row>
    <row r="541" spans="8:13" x14ac:dyDescent="0.4">
      <c r="H541">
        <v>1263</v>
      </c>
      <c r="I541" t="s">
        <v>8219</v>
      </c>
      <c r="J541">
        <v>41</v>
      </c>
      <c r="K541">
        <v>1143</v>
      </c>
      <c r="L541" t="s">
        <v>8221</v>
      </c>
      <c r="M541">
        <v>8</v>
      </c>
    </row>
    <row r="542" spans="8:13" x14ac:dyDescent="0.4">
      <c r="H542">
        <v>1264</v>
      </c>
      <c r="I542" t="s">
        <v>8219</v>
      </c>
      <c r="J542">
        <v>34</v>
      </c>
      <c r="K542">
        <v>1144</v>
      </c>
      <c r="L542" t="s">
        <v>8221</v>
      </c>
      <c r="M542">
        <v>0</v>
      </c>
    </row>
    <row r="543" spans="8:13" x14ac:dyDescent="0.4">
      <c r="H543">
        <v>1265</v>
      </c>
      <c r="I543" t="s">
        <v>8219</v>
      </c>
      <c r="J543">
        <v>66</v>
      </c>
      <c r="K543">
        <v>1145</v>
      </c>
      <c r="L543" t="s">
        <v>8221</v>
      </c>
      <c r="M543">
        <v>1</v>
      </c>
    </row>
    <row r="544" spans="8:13" x14ac:dyDescent="0.4">
      <c r="H544">
        <v>1266</v>
      </c>
      <c r="I544" t="s">
        <v>8219</v>
      </c>
      <c r="J544">
        <v>50</v>
      </c>
      <c r="K544">
        <v>1146</v>
      </c>
      <c r="L544" t="s">
        <v>8221</v>
      </c>
      <c r="M544">
        <v>12</v>
      </c>
    </row>
    <row r="545" spans="8:13" x14ac:dyDescent="0.4">
      <c r="H545">
        <v>1267</v>
      </c>
      <c r="I545" t="s">
        <v>8219</v>
      </c>
      <c r="J545">
        <v>159</v>
      </c>
      <c r="K545">
        <v>1147</v>
      </c>
      <c r="L545" t="s">
        <v>8221</v>
      </c>
      <c r="M545">
        <v>0</v>
      </c>
    </row>
    <row r="546" spans="8:13" x14ac:dyDescent="0.4">
      <c r="H546">
        <v>1268</v>
      </c>
      <c r="I546" t="s">
        <v>8219</v>
      </c>
      <c r="J546">
        <v>182</v>
      </c>
      <c r="K546">
        <v>1148</v>
      </c>
      <c r="L546" t="s">
        <v>8221</v>
      </c>
      <c r="M546">
        <v>3</v>
      </c>
    </row>
    <row r="547" spans="8:13" x14ac:dyDescent="0.4">
      <c r="H547">
        <v>1269</v>
      </c>
      <c r="I547" t="s">
        <v>8219</v>
      </c>
      <c r="J547">
        <v>206</v>
      </c>
      <c r="K547">
        <v>1149</v>
      </c>
      <c r="L547" t="s">
        <v>8221</v>
      </c>
      <c r="M547">
        <v>2</v>
      </c>
    </row>
    <row r="548" spans="8:13" x14ac:dyDescent="0.4">
      <c r="H548">
        <v>1270</v>
      </c>
      <c r="I548" t="s">
        <v>8219</v>
      </c>
      <c r="J548">
        <v>169</v>
      </c>
      <c r="K548">
        <v>1150</v>
      </c>
      <c r="L548" t="s">
        <v>8221</v>
      </c>
      <c r="M548">
        <v>6</v>
      </c>
    </row>
    <row r="549" spans="8:13" x14ac:dyDescent="0.4">
      <c r="H549">
        <v>1271</v>
      </c>
      <c r="I549" t="s">
        <v>8219</v>
      </c>
      <c r="J549">
        <v>31</v>
      </c>
      <c r="K549">
        <v>1151</v>
      </c>
      <c r="L549" t="s">
        <v>8221</v>
      </c>
      <c r="M549">
        <v>0</v>
      </c>
    </row>
    <row r="550" spans="8:13" x14ac:dyDescent="0.4">
      <c r="H550">
        <v>1272</v>
      </c>
      <c r="I550" t="s">
        <v>8219</v>
      </c>
      <c r="J550">
        <v>28</v>
      </c>
      <c r="K550">
        <v>1152</v>
      </c>
      <c r="L550" t="s">
        <v>8221</v>
      </c>
      <c r="M550">
        <v>15</v>
      </c>
    </row>
    <row r="551" spans="8:13" x14ac:dyDescent="0.4">
      <c r="H551">
        <v>1273</v>
      </c>
      <c r="I551" t="s">
        <v>8219</v>
      </c>
      <c r="J551">
        <v>54</v>
      </c>
      <c r="K551">
        <v>1153</v>
      </c>
      <c r="L551" t="s">
        <v>8221</v>
      </c>
      <c r="M551">
        <v>1</v>
      </c>
    </row>
    <row r="552" spans="8:13" x14ac:dyDescent="0.4">
      <c r="H552">
        <v>1274</v>
      </c>
      <c r="I552" t="s">
        <v>8219</v>
      </c>
      <c r="J552">
        <v>467</v>
      </c>
      <c r="K552">
        <v>1154</v>
      </c>
      <c r="L552" t="s">
        <v>8221</v>
      </c>
      <c r="M552">
        <v>3</v>
      </c>
    </row>
    <row r="553" spans="8:13" x14ac:dyDescent="0.4">
      <c r="H553">
        <v>1275</v>
      </c>
      <c r="I553" t="s">
        <v>8219</v>
      </c>
      <c r="J553">
        <v>389</v>
      </c>
      <c r="K553">
        <v>1155</v>
      </c>
      <c r="L553" t="s">
        <v>8221</v>
      </c>
      <c r="M553">
        <v>8</v>
      </c>
    </row>
    <row r="554" spans="8:13" x14ac:dyDescent="0.4">
      <c r="H554">
        <v>1276</v>
      </c>
      <c r="I554" t="s">
        <v>8219</v>
      </c>
      <c r="J554">
        <v>68</v>
      </c>
      <c r="K554">
        <v>1156</v>
      </c>
      <c r="L554" t="s">
        <v>8221</v>
      </c>
      <c r="M554">
        <v>0</v>
      </c>
    </row>
    <row r="555" spans="8:13" x14ac:dyDescent="0.4">
      <c r="H555">
        <v>1277</v>
      </c>
      <c r="I555" t="s">
        <v>8219</v>
      </c>
      <c r="J555">
        <v>413</v>
      </c>
      <c r="K555">
        <v>1157</v>
      </c>
      <c r="L555" t="s">
        <v>8221</v>
      </c>
      <c r="M555">
        <v>3</v>
      </c>
    </row>
    <row r="556" spans="8:13" x14ac:dyDescent="0.4">
      <c r="H556">
        <v>1278</v>
      </c>
      <c r="I556" t="s">
        <v>8219</v>
      </c>
      <c r="J556">
        <v>190</v>
      </c>
      <c r="K556">
        <v>1158</v>
      </c>
      <c r="L556" t="s">
        <v>8221</v>
      </c>
      <c r="M556">
        <v>3</v>
      </c>
    </row>
    <row r="557" spans="8:13" x14ac:dyDescent="0.4">
      <c r="H557">
        <v>1279</v>
      </c>
      <c r="I557" t="s">
        <v>8219</v>
      </c>
      <c r="J557">
        <v>189</v>
      </c>
      <c r="K557">
        <v>1159</v>
      </c>
      <c r="L557" t="s">
        <v>8221</v>
      </c>
      <c r="M557">
        <v>0</v>
      </c>
    </row>
    <row r="558" spans="8:13" x14ac:dyDescent="0.4">
      <c r="H558">
        <v>1280</v>
      </c>
      <c r="I558" t="s">
        <v>8219</v>
      </c>
      <c r="J558">
        <v>130</v>
      </c>
      <c r="K558">
        <v>1160</v>
      </c>
      <c r="L558" t="s">
        <v>8221</v>
      </c>
      <c r="M558">
        <v>19</v>
      </c>
    </row>
    <row r="559" spans="8:13" x14ac:dyDescent="0.4">
      <c r="H559">
        <v>1281</v>
      </c>
      <c r="I559" t="s">
        <v>8219</v>
      </c>
      <c r="J559">
        <v>74</v>
      </c>
      <c r="K559">
        <v>1161</v>
      </c>
      <c r="L559" t="s">
        <v>8221</v>
      </c>
      <c r="M559">
        <v>0</v>
      </c>
    </row>
    <row r="560" spans="8:13" x14ac:dyDescent="0.4">
      <c r="H560">
        <v>1282</v>
      </c>
      <c r="I560" t="s">
        <v>8219</v>
      </c>
      <c r="J560">
        <v>274</v>
      </c>
      <c r="K560">
        <v>1162</v>
      </c>
      <c r="L560" t="s">
        <v>8221</v>
      </c>
      <c r="M560">
        <v>2</v>
      </c>
    </row>
    <row r="561" spans="8:13" x14ac:dyDescent="0.4">
      <c r="H561">
        <v>1283</v>
      </c>
      <c r="I561" t="s">
        <v>8219</v>
      </c>
      <c r="J561">
        <v>22</v>
      </c>
      <c r="K561">
        <v>1163</v>
      </c>
      <c r="L561" t="s">
        <v>8221</v>
      </c>
      <c r="M561">
        <v>0</v>
      </c>
    </row>
    <row r="562" spans="8:13" x14ac:dyDescent="0.4">
      <c r="H562">
        <v>1284</v>
      </c>
      <c r="I562" t="s">
        <v>8219</v>
      </c>
      <c r="J562">
        <v>31</v>
      </c>
      <c r="K562">
        <v>1164</v>
      </c>
      <c r="L562" t="s">
        <v>8221</v>
      </c>
      <c r="M562">
        <v>0</v>
      </c>
    </row>
    <row r="563" spans="8:13" x14ac:dyDescent="0.4">
      <c r="H563">
        <v>1285</v>
      </c>
      <c r="I563" t="s">
        <v>8219</v>
      </c>
      <c r="J563">
        <v>63</v>
      </c>
      <c r="K563">
        <v>1165</v>
      </c>
      <c r="L563" t="s">
        <v>8221</v>
      </c>
      <c r="M563">
        <v>25</v>
      </c>
    </row>
    <row r="564" spans="8:13" x14ac:dyDescent="0.4">
      <c r="H564">
        <v>1286</v>
      </c>
      <c r="I564" t="s">
        <v>8219</v>
      </c>
      <c r="J564">
        <v>20</v>
      </c>
      <c r="K564">
        <v>1166</v>
      </c>
      <c r="L564" t="s">
        <v>8221</v>
      </c>
      <c r="M564">
        <v>8</v>
      </c>
    </row>
    <row r="565" spans="8:13" x14ac:dyDescent="0.4">
      <c r="H565">
        <v>1287</v>
      </c>
      <c r="I565" t="s">
        <v>8219</v>
      </c>
      <c r="J565">
        <v>25</v>
      </c>
      <c r="K565">
        <v>1167</v>
      </c>
      <c r="L565" t="s">
        <v>8221</v>
      </c>
      <c r="M565">
        <v>16</v>
      </c>
    </row>
    <row r="566" spans="8:13" x14ac:dyDescent="0.4">
      <c r="H566">
        <v>1288</v>
      </c>
      <c r="I566" t="s">
        <v>8219</v>
      </c>
      <c r="J566">
        <v>61</v>
      </c>
      <c r="K566">
        <v>1168</v>
      </c>
      <c r="L566" t="s">
        <v>8221</v>
      </c>
      <c r="M566">
        <v>3</v>
      </c>
    </row>
    <row r="567" spans="8:13" x14ac:dyDescent="0.4">
      <c r="H567">
        <v>1289</v>
      </c>
      <c r="I567" t="s">
        <v>8219</v>
      </c>
      <c r="J567">
        <v>52</v>
      </c>
      <c r="K567">
        <v>1169</v>
      </c>
      <c r="L567" t="s">
        <v>8221</v>
      </c>
      <c r="M567">
        <v>3</v>
      </c>
    </row>
    <row r="568" spans="8:13" x14ac:dyDescent="0.4">
      <c r="H568">
        <v>1290</v>
      </c>
      <c r="I568" t="s">
        <v>8219</v>
      </c>
      <c r="J568">
        <v>86</v>
      </c>
      <c r="K568">
        <v>1170</v>
      </c>
      <c r="L568" t="s">
        <v>8221</v>
      </c>
      <c r="M568">
        <v>2</v>
      </c>
    </row>
    <row r="569" spans="8:13" x14ac:dyDescent="0.4">
      <c r="H569">
        <v>1291</v>
      </c>
      <c r="I569" t="s">
        <v>8219</v>
      </c>
      <c r="J569">
        <v>42</v>
      </c>
      <c r="K569">
        <v>1171</v>
      </c>
      <c r="L569" t="s">
        <v>8221</v>
      </c>
      <c r="M569">
        <v>1</v>
      </c>
    </row>
    <row r="570" spans="8:13" x14ac:dyDescent="0.4">
      <c r="H570">
        <v>1292</v>
      </c>
      <c r="I570" t="s">
        <v>8219</v>
      </c>
      <c r="J570">
        <v>52</v>
      </c>
      <c r="K570">
        <v>1172</v>
      </c>
      <c r="L570" t="s">
        <v>8221</v>
      </c>
      <c r="M570">
        <v>0</v>
      </c>
    </row>
    <row r="571" spans="8:13" x14ac:dyDescent="0.4">
      <c r="H571">
        <v>1293</v>
      </c>
      <c r="I571" t="s">
        <v>8219</v>
      </c>
      <c r="J571">
        <v>120</v>
      </c>
      <c r="K571">
        <v>1173</v>
      </c>
      <c r="L571" t="s">
        <v>8221</v>
      </c>
      <c r="M571">
        <v>1</v>
      </c>
    </row>
    <row r="572" spans="8:13" x14ac:dyDescent="0.4">
      <c r="H572">
        <v>1294</v>
      </c>
      <c r="I572" t="s">
        <v>8219</v>
      </c>
      <c r="J572">
        <v>22</v>
      </c>
      <c r="K572">
        <v>1174</v>
      </c>
      <c r="L572" t="s">
        <v>8221</v>
      </c>
      <c r="M572">
        <v>19</v>
      </c>
    </row>
    <row r="573" spans="8:13" x14ac:dyDescent="0.4">
      <c r="H573">
        <v>1295</v>
      </c>
      <c r="I573" t="s">
        <v>8219</v>
      </c>
      <c r="J573">
        <v>64</v>
      </c>
      <c r="K573">
        <v>1175</v>
      </c>
      <c r="L573" t="s">
        <v>8221</v>
      </c>
      <c r="M573">
        <v>9</v>
      </c>
    </row>
    <row r="574" spans="8:13" x14ac:dyDescent="0.4">
      <c r="H574">
        <v>1296</v>
      </c>
      <c r="I574" t="s">
        <v>8219</v>
      </c>
      <c r="J574">
        <v>23</v>
      </c>
      <c r="K574">
        <v>1176</v>
      </c>
      <c r="L574" t="s">
        <v>8221</v>
      </c>
      <c r="M574">
        <v>1</v>
      </c>
    </row>
    <row r="575" spans="8:13" x14ac:dyDescent="0.4">
      <c r="H575">
        <v>1297</v>
      </c>
      <c r="I575" t="s">
        <v>8219</v>
      </c>
      <c r="J575">
        <v>238</v>
      </c>
      <c r="K575">
        <v>1177</v>
      </c>
      <c r="L575" t="s">
        <v>8221</v>
      </c>
      <c r="M575">
        <v>0</v>
      </c>
    </row>
    <row r="576" spans="8:13" x14ac:dyDescent="0.4">
      <c r="H576">
        <v>1298</v>
      </c>
      <c r="I576" t="s">
        <v>8219</v>
      </c>
      <c r="J576">
        <v>33</v>
      </c>
      <c r="K576">
        <v>1178</v>
      </c>
      <c r="L576" t="s">
        <v>8221</v>
      </c>
      <c r="M576">
        <v>1</v>
      </c>
    </row>
    <row r="577" spans="8:13" x14ac:dyDescent="0.4">
      <c r="H577">
        <v>1299</v>
      </c>
      <c r="I577" t="s">
        <v>8219</v>
      </c>
      <c r="J577">
        <v>32</v>
      </c>
      <c r="K577">
        <v>1179</v>
      </c>
      <c r="L577" t="s">
        <v>8221</v>
      </c>
      <c r="M577">
        <v>5</v>
      </c>
    </row>
    <row r="578" spans="8:13" x14ac:dyDescent="0.4">
      <c r="H578">
        <v>1300</v>
      </c>
      <c r="I578" t="s">
        <v>8219</v>
      </c>
      <c r="J578">
        <v>24</v>
      </c>
      <c r="K578">
        <v>1180</v>
      </c>
      <c r="L578" t="s">
        <v>8221</v>
      </c>
      <c r="M578">
        <v>85</v>
      </c>
    </row>
    <row r="579" spans="8:13" x14ac:dyDescent="0.4">
      <c r="H579">
        <v>1301</v>
      </c>
      <c r="I579" t="s">
        <v>8219</v>
      </c>
      <c r="J579">
        <v>29</v>
      </c>
      <c r="K579">
        <v>1181</v>
      </c>
      <c r="L579" t="s">
        <v>8221</v>
      </c>
      <c r="M579">
        <v>3</v>
      </c>
    </row>
    <row r="580" spans="8:13" x14ac:dyDescent="0.4">
      <c r="H580">
        <v>1302</v>
      </c>
      <c r="I580" t="s">
        <v>8219</v>
      </c>
      <c r="J580">
        <v>50</v>
      </c>
      <c r="K580">
        <v>1182</v>
      </c>
      <c r="L580" t="s">
        <v>8221</v>
      </c>
      <c r="M580">
        <v>4</v>
      </c>
    </row>
    <row r="581" spans="8:13" x14ac:dyDescent="0.4">
      <c r="H581">
        <v>1303</v>
      </c>
      <c r="I581" t="s">
        <v>8219</v>
      </c>
      <c r="J581">
        <v>108</v>
      </c>
      <c r="K581">
        <v>1183</v>
      </c>
      <c r="L581" t="s">
        <v>8221</v>
      </c>
      <c r="M581">
        <v>3</v>
      </c>
    </row>
    <row r="582" spans="8:13" x14ac:dyDescent="0.4">
      <c r="H582">
        <v>1344</v>
      </c>
      <c r="I582" t="s">
        <v>8219</v>
      </c>
      <c r="J582">
        <v>139</v>
      </c>
      <c r="K582">
        <v>1404</v>
      </c>
      <c r="L582" t="s">
        <v>8221</v>
      </c>
      <c r="M582">
        <v>5</v>
      </c>
    </row>
    <row r="583" spans="8:13" x14ac:dyDescent="0.4">
      <c r="H583">
        <v>1345</v>
      </c>
      <c r="I583" t="s">
        <v>8219</v>
      </c>
      <c r="J583">
        <v>7</v>
      </c>
      <c r="K583">
        <v>1405</v>
      </c>
      <c r="L583" t="s">
        <v>8221</v>
      </c>
      <c r="M583">
        <v>17</v>
      </c>
    </row>
    <row r="584" spans="8:13" x14ac:dyDescent="0.4">
      <c r="H584">
        <v>1346</v>
      </c>
      <c r="I584" t="s">
        <v>8219</v>
      </c>
      <c r="J584">
        <v>149</v>
      </c>
      <c r="K584">
        <v>1406</v>
      </c>
      <c r="L584" t="s">
        <v>8221</v>
      </c>
      <c r="M584">
        <v>3</v>
      </c>
    </row>
    <row r="585" spans="8:13" x14ac:dyDescent="0.4">
      <c r="H585">
        <v>1347</v>
      </c>
      <c r="I585" t="s">
        <v>8219</v>
      </c>
      <c r="J585">
        <v>31</v>
      </c>
      <c r="K585">
        <v>1407</v>
      </c>
      <c r="L585" t="s">
        <v>8221</v>
      </c>
      <c r="M585">
        <v>2</v>
      </c>
    </row>
    <row r="586" spans="8:13" x14ac:dyDescent="0.4">
      <c r="H586">
        <v>1348</v>
      </c>
      <c r="I586" t="s">
        <v>8219</v>
      </c>
      <c r="J586">
        <v>26</v>
      </c>
      <c r="K586">
        <v>1408</v>
      </c>
      <c r="L586" t="s">
        <v>8221</v>
      </c>
      <c r="M586">
        <v>6</v>
      </c>
    </row>
    <row r="587" spans="8:13" x14ac:dyDescent="0.4">
      <c r="H587">
        <v>1349</v>
      </c>
      <c r="I587" t="s">
        <v>8219</v>
      </c>
      <c r="J587">
        <v>172</v>
      </c>
      <c r="K587">
        <v>1409</v>
      </c>
      <c r="L587" t="s">
        <v>8221</v>
      </c>
      <c r="M587">
        <v>0</v>
      </c>
    </row>
    <row r="588" spans="8:13" x14ac:dyDescent="0.4">
      <c r="H588">
        <v>1350</v>
      </c>
      <c r="I588" t="s">
        <v>8219</v>
      </c>
      <c r="J588">
        <v>78</v>
      </c>
      <c r="K588">
        <v>1410</v>
      </c>
      <c r="L588" t="s">
        <v>8221</v>
      </c>
      <c r="M588">
        <v>1</v>
      </c>
    </row>
    <row r="589" spans="8:13" x14ac:dyDescent="0.4">
      <c r="H589">
        <v>1351</v>
      </c>
      <c r="I589" t="s">
        <v>8219</v>
      </c>
      <c r="J589">
        <v>120</v>
      </c>
      <c r="K589">
        <v>1411</v>
      </c>
      <c r="L589" t="s">
        <v>8221</v>
      </c>
      <c r="M589">
        <v>3</v>
      </c>
    </row>
    <row r="590" spans="8:13" x14ac:dyDescent="0.4">
      <c r="H590">
        <v>1352</v>
      </c>
      <c r="I590" t="s">
        <v>8219</v>
      </c>
      <c r="J590">
        <v>227</v>
      </c>
      <c r="K590">
        <v>1412</v>
      </c>
      <c r="L590" t="s">
        <v>8221</v>
      </c>
      <c r="M590">
        <v>13</v>
      </c>
    </row>
    <row r="591" spans="8:13" x14ac:dyDescent="0.4">
      <c r="H591">
        <v>1353</v>
      </c>
      <c r="I591" t="s">
        <v>8219</v>
      </c>
      <c r="J591">
        <v>42</v>
      </c>
      <c r="K591">
        <v>1413</v>
      </c>
      <c r="L591" t="s">
        <v>8221</v>
      </c>
      <c r="M591">
        <v>1</v>
      </c>
    </row>
    <row r="592" spans="8:13" x14ac:dyDescent="0.4">
      <c r="H592">
        <v>1354</v>
      </c>
      <c r="I592" t="s">
        <v>8219</v>
      </c>
      <c r="J592">
        <v>64</v>
      </c>
      <c r="K592">
        <v>1414</v>
      </c>
      <c r="L592" t="s">
        <v>8221</v>
      </c>
      <c r="M592">
        <v>1</v>
      </c>
    </row>
    <row r="593" spans="8:13" x14ac:dyDescent="0.4">
      <c r="H593">
        <v>1355</v>
      </c>
      <c r="I593" t="s">
        <v>8219</v>
      </c>
      <c r="J593">
        <v>121</v>
      </c>
      <c r="K593">
        <v>1415</v>
      </c>
      <c r="L593" t="s">
        <v>8221</v>
      </c>
      <c r="M593">
        <v>9</v>
      </c>
    </row>
    <row r="594" spans="8:13" x14ac:dyDescent="0.4">
      <c r="H594">
        <v>1356</v>
      </c>
      <c r="I594" t="s">
        <v>8219</v>
      </c>
      <c r="J594">
        <v>87</v>
      </c>
      <c r="K594">
        <v>1416</v>
      </c>
      <c r="L594" t="s">
        <v>8221</v>
      </c>
      <c r="M594">
        <v>0</v>
      </c>
    </row>
    <row r="595" spans="8:13" x14ac:dyDescent="0.4">
      <c r="H595">
        <v>1357</v>
      </c>
      <c r="I595" t="s">
        <v>8219</v>
      </c>
      <c r="J595">
        <v>65</v>
      </c>
      <c r="K595">
        <v>1417</v>
      </c>
      <c r="L595" t="s">
        <v>8221</v>
      </c>
      <c r="M595">
        <v>2</v>
      </c>
    </row>
    <row r="596" spans="8:13" x14ac:dyDescent="0.4">
      <c r="H596">
        <v>1358</v>
      </c>
      <c r="I596" t="s">
        <v>8219</v>
      </c>
      <c r="J596">
        <v>49</v>
      </c>
      <c r="K596">
        <v>1418</v>
      </c>
      <c r="L596" t="s">
        <v>8221</v>
      </c>
      <c r="M596">
        <v>1</v>
      </c>
    </row>
    <row r="597" spans="8:13" x14ac:dyDescent="0.4">
      <c r="H597">
        <v>1359</v>
      </c>
      <c r="I597" t="s">
        <v>8219</v>
      </c>
      <c r="J597">
        <v>19</v>
      </c>
      <c r="K597">
        <v>1419</v>
      </c>
      <c r="L597" t="s">
        <v>8221</v>
      </c>
      <c r="M597">
        <v>10</v>
      </c>
    </row>
    <row r="598" spans="8:13" x14ac:dyDescent="0.4">
      <c r="H598">
        <v>1360</v>
      </c>
      <c r="I598" t="s">
        <v>8219</v>
      </c>
      <c r="J598">
        <v>81</v>
      </c>
      <c r="K598">
        <v>1420</v>
      </c>
      <c r="L598" t="s">
        <v>8221</v>
      </c>
      <c r="M598">
        <v>3</v>
      </c>
    </row>
    <row r="599" spans="8:13" x14ac:dyDescent="0.4">
      <c r="H599">
        <v>1361</v>
      </c>
      <c r="I599" t="s">
        <v>8219</v>
      </c>
      <c r="J599">
        <v>264</v>
      </c>
      <c r="K599">
        <v>1421</v>
      </c>
      <c r="L599" t="s">
        <v>8221</v>
      </c>
      <c r="M599">
        <v>2</v>
      </c>
    </row>
    <row r="600" spans="8:13" x14ac:dyDescent="0.4">
      <c r="H600">
        <v>1362</v>
      </c>
      <c r="I600" t="s">
        <v>8219</v>
      </c>
      <c r="J600">
        <v>25</v>
      </c>
      <c r="K600">
        <v>1422</v>
      </c>
      <c r="L600" t="s">
        <v>8221</v>
      </c>
      <c r="M600">
        <v>2</v>
      </c>
    </row>
    <row r="601" spans="8:13" x14ac:dyDescent="0.4">
      <c r="H601">
        <v>1363</v>
      </c>
      <c r="I601" t="s">
        <v>8219</v>
      </c>
      <c r="J601">
        <v>5</v>
      </c>
      <c r="K601">
        <v>1423</v>
      </c>
      <c r="L601" t="s">
        <v>8221</v>
      </c>
      <c r="M601">
        <v>1</v>
      </c>
    </row>
    <row r="602" spans="8:13" x14ac:dyDescent="0.4">
      <c r="H602">
        <v>1364</v>
      </c>
      <c r="I602" t="s">
        <v>8219</v>
      </c>
      <c r="J602">
        <v>144</v>
      </c>
      <c r="K602">
        <v>1424</v>
      </c>
      <c r="L602" t="s">
        <v>8221</v>
      </c>
      <c r="M602">
        <v>14</v>
      </c>
    </row>
    <row r="603" spans="8:13" x14ac:dyDescent="0.4">
      <c r="H603">
        <v>1365</v>
      </c>
      <c r="I603" t="s">
        <v>8219</v>
      </c>
      <c r="J603">
        <v>92</v>
      </c>
      <c r="K603">
        <v>1425</v>
      </c>
      <c r="L603" t="s">
        <v>8221</v>
      </c>
      <c r="M603">
        <v>0</v>
      </c>
    </row>
    <row r="604" spans="8:13" x14ac:dyDescent="0.4">
      <c r="H604">
        <v>1366</v>
      </c>
      <c r="I604" t="s">
        <v>8219</v>
      </c>
      <c r="J604">
        <v>147</v>
      </c>
      <c r="K604">
        <v>1426</v>
      </c>
      <c r="L604" t="s">
        <v>8221</v>
      </c>
      <c r="M604">
        <v>0</v>
      </c>
    </row>
    <row r="605" spans="8:13" x14ac:dyDescent="0.4">
      <c r="H605">
        <v>1367</v>
      </c>
      <c r="I605" t="s">
        <v>8219</v>
      </c>
      <c r="J605">
        <v>90</v>
      </c>
      <c r="K605">
        <v>1427</v>
      </c>
      <c r="L605" t="s">
        <v>8221</v>
      </c>
      <c r="M605">
        <v>4</v>
      </c>
    </row>
    <row r="606" spans="8:13" x14ac:dyDescent="0.4">
      <c r="H606">
        <v>1368</v>
      </c>
      <c r="I606" t="s">
        <v>8219</v>
      </c>
      <c r="J606">
        <v>87</v>
      </c>
      <c r="K606">
        <v>1428</v>
      </c>
      <c r="L606" t="s">
        <v>8221</v>
      </c>
      <c r="M606">
        <v>3</v>
      </c>
    </row>
    <row r="607" spans="8:13" x14ac:dyDescent="0.4">
      <c r="H607">
        <v>1369</v>
      </c>
      <c r="I607" t="s">
        <v>8219</v>
      </c>
      <c r="J607">
        <v>406</v>
      </c>
      <c r="K607">
        <v>1429</v>
      </c>
      <c r="L607" t="s">
        <v>8221</v>
      </c>
      <c r="M607">
        <v>0</v>
      </c>
    </row>
    <row r="608" spans="8:13" x14ac:dyDescent="0.4">
      <c r="H608">
        <v>1370</v>
      </c>
      <c r="I608" t="s">
        <v>8219</v>
      </c>
      <c r="J608">
        <v>20</v>
      </c>
      <c r="K608">
        <v>1430</v>
      </c>
      <c r="L608" t="s">
        <v>8221</v>
      </c>
      <c r="M608">
        <v>5</v>
      </c>
    </row>
    <row r="609" spans="8:13" x14ac:dyDescent="0.4">
      <c r="H609">
        <v>1371</v>
      </c>
      <c r="I609" t="s">
        <v>8219</v>
      </c>
      <c r="J609">
        <v>70</v>
      </c>
      <c r="K609">
        <v>1431</v>
      </c>
      <c r="L609" t="s">
        <v>8221</v>
      </c>
      <c r="M609">
        <v>47</v>
      </c>
    </row>
    <row r="610" spans="8:13" x14ac:dyDescent="0.4">
      <c r="H610">
        <v>1372</v>
      </c>
      <c r="I610" t="s">
        <v>8219</v>
      </c>
      <c r="J610">
        <v>16</v>
      </c>
      <c r="K610">
        <v>1432</v>
      </c>
      <c r="L610" t="s">
        <v>8221</v>
      </c>
      <c r="M610">
        <v>0</v>
      </c>
    </row>
    <row r="611" spans="8:13" x14ac:dyDescent="0.4">
      <c r="H611">
        <v>1373</v>
      </c>
      <c r="I611" t="s">
        <v>8219</v>
      </c>
      <c r="J611">
        <v>52</v>
      </c>
      <c r="K611">
        <v>1433</v>
      </c>
      <c r="L611" t="s">
        <v>8221</v>
      </c>
      <c r="M611">
        <v>10</v>
      </c>
    </row>
    <row r="612" spans="8:13" x14ac:dyDescent="0.4">
      <c r="H612">
        <v>1374</v>
      </c>
      <c r="I612" t="s">
        <v>8219</v>
      </c>
      <c r="J612">
        <v>66</v>
      </c>
      <c r="K612">
        <v>1434</v>
      </c>
      <c r="L612" t="s">
        <v>8221</v>
      </c>
      <c r="M612">
        <v>11</v>
      </c>
    </row>
    <row r="613" spans="8:13" x14ac:dyDescent="0.4">
      <c r="H613">
        <v>1375</v>
      </c>
      <c r="I613" t="s">
        <v>8219</v>
      </c>
      <c r="J613">
        <v>109</v>
      </c>
      <c r="K613">
        <v>1435</v>
      </c>
      <c r="L613" t="s">
        <v>8221</v>
      </c>
      <c r="M613">
        <v>2</v>
      </c>
    </row>
    <row r="614" spans="8:13" x14ac:dyDescent="0.4">
      <c r="H614">
        <v>1376</v>
      </c>
      <c r="I614" t="s">
        <v>8219</v>
      </c>
      <c r="J614">
        <v>168</v>
      </c>
      <c r="K614">
        <v>1436</v>
      </c>
      <c r="L614" t="s">
        <v>8221</v>
      </c>
      <c r="M614">
        <v>2</v>
      </c>
    </row>
    <row r="615" spans="8:13" x14ac:dyDescent="0.4">
      <c r="H615">
        <v>1377</v>
      </c>
      <c r="I615" t="s">
        <v>8219</v>
      </c>
      <c r="J615">
        <v>31</v>
      </c>
      <c r="K615">
        <v>1437</v>
      </c>
      <c r="L615" t="s">
        <v>8221</v>
      </c>
      <c r="M615">
        <v>22</v>
      </c>
    </row>
    <row r="616" spans="8:13" x14ac:dyDescent="0.4">
      <c r="H616">
        <v>1378</v>
      </c>
      <c r="I616" t="s">
        <v>8219</v>
      </c>
      <c r="J616">
        <v>133</v>
      </c>
      <c r="K616">
        <v>1438</v>
      </c>
      <c r="L616" t="s">
        <v>8221</v>
      </c>
      <c r="M616">
        <v>8</v>
      </c>
    </row>
    <row r="617" spans="8:13" x14ac:dyDescent="0.4">
      <c r="H617">
        <v>1379</v>
      </c>
      <c r="I617" t="s">
        <v>8219</v>
      </c>
      <c r="J617">
        <v>151</v>
      </c>
      <c r="K617">
        <v>1439</v>
      </c>
      <c r="L617" t="s">
        <v>8221</v>
      </c>
      <c r="M617">
        <v>6</v>
      </c>
    </row>
    <row r="618" spans="8:13" x14ac:dyDescent="0.4">
      <c r="H618">
        <v>1380</v>
      </c>
      <c r="I618" t="s">
        <v>8219</v>
      </c>
      <c r="J618">
        <v>5</v>
      </c>
      <c r="K618">
        <v>1440</v>
      </c>
      <c r="L618" t="s">
        <v>8221</v>
      </c>
      <c r="M618">
        <v>1</v>
      </c>
    </row>
    <row r="619" spans="8:13" x14ac:dyDescent="0.4">
      <c r="H619">
        <v>1381</v>
      </c>
      <c r="I619" t="s">
        <v>8219</v>
      </c>
      <c r="J619">
        <v>73</v>
      </c>
      <c r="K619">
        <v>1441</v>
      </c>
      <c r="L619" t="s">
        <v>8221</v>
      </c>
      <c r="M619">
        <v>3</v>
      </c>
    </row>
    <row r="620" spans="8:13" x14ac:dyDescent="0.4">
      <c r="H620">
        <v>1382</v>
      </c>
      <c r="I620" t="s">
        <v>8219</v>
      </c>
      <c r="J620">
        <v>148</v>
      </c>
      <c r="K620">
        <v>1442</v>
      </c>
      <c r="L620" t="s">
        <v>8221</v>
      </c>
      <c r="M620">
        <v>0</v>
      </c>
    </row>
    <row r="621" spans="8:13" x14ac:dyDescent="0.4">
      <c r="H621">
        <v>1383</v>
      </c>
      <c r="I621" t="s">
        <v>8219</v>
      </c>
      <c r="J621">
        <v>93</v>
      </c>
      <c r="K621">
        <v>1443</v>
      </c>
      <c r="L621" t="s">
        <v>8221</v>
      </c>
      <c r="M621">
        <v>0</v>
      </c>
    </row>
    <row r="622" spans="8:13" x14ac:dyDescent="0.4">
      <c r="H622">
        <v>1384</v>
      </c>
      <c r="I622" t="s">
        <v>8219</v>
      </c>
      <c r="J622">
        <v>63</v>
      </c>
      <c r="K622">
        <v>1444</v>
      </c>
      <c r="L622" t="s">
        <v>8221</v>
      </c>
      <c r="M622">
        <v>0</v>
      </c>
    </row>
    <row r="623" spans="8:13" x14ac:dyDescent="0.4">
      <c r="H623">
        <v>1385</v>
      </c>
      <c r="I623" t="s">
        <v>8219</v>
      </c>
      <c r="J623">
        <v>134</v>
      </c>
      <c r="K623">
        <v>1445</v>
      </c>
      <c r="L623" t="s">
        <v>8221</v>
      </c>
      <c r="M623">
        <v>0</v>
      </c>
    </row>
    <row r="624" spans="8:13" x14ac:dyDescent="0.4">
      <c r="H624">
        <v>1386</v>
      </c>
      <c r="I624" t="s">
        <v>8219</v>
      </c>
      <c r="J624">
        <v>14</v>
      </c>
      <c r="K624">
        <v>1446</v>
      </c>
      <c r="L624" t="s">
        <v>8221</v>
      </c>
      <c r="M624">
        <v>0</v>
      </c>
    </row>
    <row r="625" spans="8:13" x14ac:dyDescent="0.4">
      <c r="H625">
        <v>1387</v>
      </c>
      <c r="I625" t="s">
        <v>8219</v>
      </c>
      <c r="J625">
        <v>78</v>
      </c>
      <c r="K625">
        <v>1447</v>
      </c>
      <c r="L625" t="s">
        <v>8221</v>
      </c>
      <c r="M625">
        <v>3</v>
      </c>
    </row>
    <row r="626" spans="8:13" x14ac:dyDescent="0.4">
      <c r="H626">
        <v>1388</v>
      </c>
      <c r="I626" t="s">
        <v>8219</v>
      </c>
      <c r="J626">
        <v>112</v>
      </c>
      <c r="K626">
        <v>1448</v>
      </c>
      <c r="L626" t="s">
        <v>8221</v>
      </c>
      <c r="M626">
        <v>0</v>
      </c>
    </row>
    <row r="627" spans="8:13" x14ac:dyDescent="0.4">
      <c r="H627">
        <v>1389</v>
      </c>
      <c r="I627" t="s">
        <v>8219</v>
      </c>
      <c r="J627">
        <v>34</v>
      </c>
      <c r="K627">
        <v>1449</v>
      </c>
      <c r="L627" t="s">
        <v>8221</v>
      </c>
      <c r="M627">
        <v>0</v>
      </c>
    </row>
    <row r="628" spans="8:13" x14ac:dyDescent="0.4">
      <c r="H628">
        <v>1390</v>
      </c>
      <c r="I628" t="s">
        <v>8219</v>
      </c>
      <c r="J628">
        <v>19</v>
      </c>
      <c r="K628">
        <v>1450</v>
      </c>
      <c r="L628" t="s">
        <v>8221</v>
      </c>
      <c r="M628">
        <v>1</v>
      </c>
    </row>
    <row r="629" spans="8:13" x14ac:dyDescent="0.4">
      <c r="H629">
        <v>1391</v>
      </c>
      <c r="I629" t="s">
        <v>8219</v>
      </c>
      <c r="J629">
        <v>13</v>
      </c>
      <c r="K629">
        <v>1481</v>
      </c>
      <c r="L629" t="s">
        <v>8221</v>
      </c>
      <c r="M629">
        <v>6</v>
      </c>
    </row>
    <row r="630" spans="8:13" x14ac:dyDescent="0.4">
      <c r="H630">
        <v>1392</v>
      </c>
      <c r="I630" t="s">
        <v>8219</v>
      </c>
      <c r="J630">
        <v>104</v>
      </c>
      <c r="K630">
        <v>1482</v>
      </c>
      <c r="L630" t="s">
        <v>8221</v>
      </c>
      <c r="M630">
        <v>1</v>
      </c>
    </row>
    <row r="631" spans="8:13" x14ac:dyDescent="0.4">
      <c r="H631">
        <v>1393</v>
      </c>
      <c r="I631" t="s">
        <v>8219</v>
      </c>
      <c r="J631">
        <v>52</v>
      </c>
      <c r="K631">
        <v>1483</v>
      </c>
      <c r="L631" t="s">
        <v>8221</v>
      </c>
      <c r="M631">
        <v>2</v>
      </c>
    </row>
    <row r="632" spans="8:13" x14ac:dyDescent="0.4">
      <c r="H632">
        <v>1394</v>
      </c>
      <c r="I632" t="s">
        <v>8219</v>
      </c>
      <c r="J632">
        <v>17</v>
      </c>
      <c r="K632">
        <v>1484</v>
      </c>
      <c r="L632" t="s">
        <v>8221</v>
      </c>
      <c r="M632">
        <v>0</v>
      </c>
    </row>
    <row r="633" spans="8:13" x14ac:dyDescent="0.4">
      <c r="H633">
        <v>1395</v>
      </c>
      <c r="I633" t="s">
        <v>8219</v>
      </c>
      <c r="J633">
        <v>82</v>
      </c>
      <c r="K633">
        <v>1485</v>
      </c>
      <c r="L633" t="s">
        <v>8221</v>
      </c>
      <c r="M633">
        <v>3</v>
      </c>
    </row>
    <row r="634" spans="8:13" x14ac:dyDescent="0.4">
      <c r="H634">
        <v>1396</v>
      </c>
      <c r="I634" t="s">
        <v>8219</v>
      </c>
      <c r="J634">
        <v>73</v>
      </c>
      <c r="K634">
        <v>1486</v>
      </c>
      <c r="L634" t="s">
        <v>8221</v>
      </c>
      <c r="M634">
        <v>3</v>
      </c>
    </row>
    <row r="635" spans="8:13" x14ac:dyDescent="0.4">
      <c r="H635">
        <v>1397</v>
      </c>
      <c r="I635" t="s">
        <v>8219</v>
      </c>
      <c r="J635">
        <v>158</v>
      </c>
      <c r="K635">
        <v>1487</v>
      </c>
      <c r="L635" t="s">
        <v>8221</v>
      </c>
      <c r="M635">
        <v>0</v>
      </c>
    </row>
    <row r="636" spans="8:13" x14ac:dyDescent="0.4">
      <c r="H636">
        <v>1398</v>
      </c>
      <c r="I636" t="s">
        <v>8219</v>
      </c>
      <c r="J636">
        <v>65</v>
      </c>
      <c r="K636">
        <v>1488</v>
      </c>
      <c r="L636" t="s">
        <v>8221</v>
      </c>
      <c r="M636">
        <v>6</v>
      </c>
    </row>
    <row r="637" spans="8:13" x14ac:dyDescent="0.4">
      <c r="H637">
        <v>1399</v>
      </c>
      <c r="I637" t="s">
        <v>8219</v>
      </c>
      <c r="J637">
        <v>184</v>
      </c>
      <c r="K637">
        <v>1489</v>
      </c>
      <c r="L637" t="s">
        <v>8221</v>
      </c>
      <c r="M637">
        <v>0</v>
      </c>
    </row>
    <row r="638" spans="8:13" x14ac:dyDescent="0.4">
      <c r="H638">
        <v>1400</v>
      </c>
      <c r="I638" t="s">
        <v>8219</v>
      </c>
      <c r="J638">
        <v>34</v>
      </c>
      <c r="K638">
        <v>1490</v>
      </c>
      <c r="L638" t="s">
        <v>8221</v>
      </c>
      <c r="M638">
        <v>19</v>
      </c>
    </row>
    <row r="639" spans="8:13" x14ac:dyDescent="0.4">
      <c r="H639">
        <v>1401</v>
      </c>
      <c r="I639" t="s">
        <v>8219</v>
      </c>
      <c r="J639">
        <v>240</v>
      </c>
      <c r="K639">
        <v>1491</v>
      </c>
      <c r="L639" t="s">
        <v>8221</v>
      </c>
      <c r="M639">
        <v>1</v>
      </c>
    </row>
    <row r="640" spans="8:13" x14ac:dyDescent="0.4">
      <c r="H640">
        <v>1402</v>
      </c>
      <c r="I640" t="s">
        <v>8219</v>
      </c>
      <c r="J640">
        <v>113</v>
      </c>
      <c r="K640">
        <v>1492</v>
      </c>
      <c r="L640" t="s">
        <v>8221</v>
      </c>
      <c r="M640">
        <v>2</v>
      </c>
    </row>
    <row r="641" spans="8:13" x14ac:dyDescent="0.4">
      <c r="H641">
        <v>1403</v>
      </c>
      <c r="I641" t="s">
        <v>8219</v>
      </c>
      <c r="J641">
        <v>66</v>
      </c>
      <c r="K641">
        <v>1493</v>
      </c>
      <c r="L641" t="s">
        <v>8221</v>
      </c>
      <c r="M641">
        <v>0</v>
      </c>
    </row>
    <row r="642" spans="8:13" x14ac:dyDescent="0.4">
      <c r="H642">
        <v>1461</v>
      </c>
      <c r="I642" t="s">
        <v>8219</v>
      </c>
      <c r="J642">
        <v>340</v>
      </c>
      <c r="K642">
        <v>1494</v>
      </c>
      <c r="L642" t="s">
        <v>8221</v>
      </c>
      <c r="M642">
        <v>11</v>
      </c>
    </row>
    <row r="643" spans="8:13" x14ac:dyDescent="0.4">
      <c r="H643">
        <v>1462</v>
      </c>
      <c r="I643" t="s">
        <v>8219</v>
      </c>
      <c r="J643">
        <v>150</v>
      </c>
      <c r="K643">
        <v>1495</v>
      </c>
      <c r="L643" t="s">
        <v>8221</v>
      </c>
      <c r="M643">
        <v>0</v>
      </c>
    </row>
    <row r="644" spans="8:13" x14ac:dyDescent="0.4">
      <c r="H644">
        <v>1463</v>
      </c>
      <c r="I644" t="s">
        <v>8219</v>
      </c>
      <c r="J644">
        <v>25</v>
      </c>
      <c r="K644">
        <v>1496</v>
      </c>
      <c r="L644" t="s">
        <v>8221</v>
      </c>
      <c r="M644">
        <v>0</v>
      </c>
    </row>
    <row r="645" spans="8:13" x14ac:dyDescent="0.4">
      <c r="H645">
        <v>1464</v>
      </c>
      <c r="I645" t="s">
        <v>8219</v>
      </c>
      <c r="J645">
        <v>234</v>
      </c>
      <c r="K645">
        <v>1497</v>
      </c>
      <c r="L645" t="s">
        <v>8221</v>
      </c>
      <c r="M645">
        <v>1</v>
      </c>
    </row>
    <row r="646" spans="8:13" x14ac:dyDescent="0.4">
      <c r="H646">
        <v>1465</v>
      </c>
      <c r="I646" t="s">
        <v>8219</v>
      </c>
      <c r="J646">
        <v>2602</v>
      </c>
      <c r="K646">
        <v>1498</v>
      </c>
      <c r="L646" t="s">
        <v>8221</v>
      </c>
      <c r="M646">
        <v>3</v>
      </c>
    </row>
    <row r="647" spans="8:13" x14ac:dyDescent="0.4">
      <c r="H647">
        <v>1466</v>
      </c>
      <c r="I647" t="s">
        <v>8219</v>
      </c>
      <c r="J647">
        <v>248</v>
      </c>
      <c r="K647">
        <v>1499</v>
      </c>
      <c r="L647" t="s">
        <v>8221</v>
      </c>
      <c r="M647">
        <v>1</v>
      </c>
    </row>
    <row r="648" spans="8:13" x14ac:dyDescent="0.4">
      <c r="H648">
        <v>1467</v>
      </c>
      <c r="I648" t="s">
        <v>8219</v>
      </c>
      <c r="J648">
        <v>600</v>
      </c>
      <c r="K648">
        <v>1500</v>
      </c>
      <c r="L648" t="s">
        <v>8221</v>
      </c>
      <c r="M648">
        <v>15</v>
      </c>
    </row>
    <row r="649" spans="8:13" x14ac:dyDescent="0.4">
      <c r="H649">
        <v>1468</v>
      </c>
      <c r="I649" t="s">
        <v>8219</v>
      </c>
      <c r="J649">
        <v>293</v>
      </c>
      <c r="K649">
        <v>1541</v>
      </c>
      <c r="L649" t="s">
        <v>8221</v>
      </c>
      <c r="M649">
        <v>2</v>
      </c>
    </row>
    <row r="650" spans="8:13" x14ac:dyDescent="0.4">
      <c r="H650">
        <v>1469</v>
      </c>
      <c r="I650" t="s">
        <v>8219</v>
      </c>
      <c r="J650">
        <v>321</v>
      </c>
      <c r="K650">
        <v>1542</v>
      </c>
      <c r="L650" t="s">
        <v>8221</v>
      </c>
      <c r="M650">
        <v>1</v>
      </c>
    </row>
    <row r="651" spans="8:13" x14ac:dyDescent="0.4">
      <c r="H651">
        <v>1470</v>
      </c>
      <c r="I651" t="s">
        <v>8219</v>
      </c>
      <c r="J651">
        <v>81</v>
      </c>
      <c r="K651">
        <v>1543</v>
      </c>
      <c r="L651" t="s">
        <v>8221</v>
      </c>
      <c r="M651">
        <v>1</v>
      </c>
    </row>
    <row r="652" spans="8:13" x14ac:dyDescent="0.4">
      <c r="H652">
        <v>1471</v>
      </c>
      <c r="I652" t="s">
        <v>8219</v>
      </c>
      <c r="J652">
        <v>343</v>
      </c>
      <c r="K652">
        <v>1544</v>
      </c>
      <c r="L652" t="s">
        <v>8221</v>
      </c>
      <c r="M652">
        <v>0</v>
      </c>
    </row>
    <row r="653" spans="8:13" x14ac:dyDescent="0.4">
      <c r="H653">
        <v>1472</v>
      </c>
      <c r="I653" t="s">
        <v>8219</v>
      </c>
      <c r="J653">
        <v>336</v>
      </c>
      <c r="K653">
        <v>1545</v>
      </c>
      <c r="L653" t="s">
        <v>8221</v>
      </c>
      <c r="M653">
        <v>1</v>
      </c>
    </row>
    <row r="654" spans="8:13" x14ac:dyDescent="0.4">
      <c r="H654">
        <v>1473</v>
      </c>
      <c r="I654" t="s">
        <v>8219</v>
      </c>
      <c r="J654">
        <v>47</v>
      </c>
      <c r="K654">
        <v>1546</v>
      </c>
      <c r="L654" t="s">
        <v>8221</v>
      </c>
      <c r="M654">
        <v>11</v>
      </c>
    </row>
    <row r="655" spans="8:13" x14ac:dyDescent="0.4">
      <c r="H655">
        <v>1474</v>
      </c>
      <c r="I655" t="s">
        <v>8219</v>
      </c>
      <c r="J655">
        <v>76</v>
      </c>
      <c r="K655">
        <v>1547</v>
      </c>
      <c r="L655" t="s">
        <v>8221</v>
      </c>
      <c r="M655">
        <v>0</v>
      </c>
    </row>
    <row r="656" spans="8:13" x14ac:dyDescent="0.4">
      <c r="H656">
        <v>1475</v>
      </c>
      <c r="I656" t="s">
        <v>8219</v>
      </c>
      <c r="J656">
        <v>441</v>
      </c>
      <c r="K656">
        <v>1548</v>
      </c>
      <c r="L656" t="s">
        <v>8221</v>
      </c>
      <c r="M656">
        <v>1</v>
      </c>
    </row>
    <row r="657" spans="8:13" x14ac:dyDescent="0.4">
      <c r="H657">
        <v>1476</v>
      </c>
      <c r="I657" t="s">
        <v>8219</v>
      </c>
      <c r="J657">
        <v>916</v>
      </c>
      <c r="K657">
        <v>1549</v>
      </c>
      <c r="L657" t="s">
        <v>8221</v>
      </c>
      <c r="M657">
        <v>6</v>
      </c>
    </row>
    <row r="658" spans="8:13" x14ac:dyDescent="0.4">
      <c r="H658">
        <v>1477</v>
      </c>
      <c r="I658" t="s">
        <v>8219</v>
      </c>
      <c r="J658">
        <v>369</v>
      </c>
      <c r="K658">
        <v>1550</v>
      </c>
      <c r="L658" t="s">
        <v>8221</v>
      </c>
      <c r="M658">
        <v>7</v>
      </c>
    </row>
    <row r="659" spans="8:13" x14ac:dyDescent="0.4">
      <c r="H659">
        <v>1478</v>
      </c>
      <c r="I659" t="s">
        <v>8219</v>
      </c>
      <c r="J659">
        <v>20242</v>
      </c>
      <c r="K659">
        <v>1551</v>
      </c>
      <c r="L659" t="s">
        <v>8221</v>
      </c>
      <c r="M659">
        <v>0</v>
      </c>
    </row>
    <row r="660" spans="8:13" x14ac:dyDescent="0.4">
      <c r="H660">
        <v>1479</v>
      </c>
      <c r="I660" t="s">
        <v>8219</v>
      </c>
      <c r="J660">
        <v>71</v>
      </c>
      <c r="K660">
        <v>1552</v>
      </c>
      <c r="L660" t="s">
        <v>8221</v>
      </c>
      <c r="M660">
        <v>16</v>
      </c>
    </row>
    <row r="661" spans="8:13" x14ac:dyDescent="0.4">
      <c r="H661">
        <v>1480</v>
      </c>
      <c r="I661" t="s">
        <v>8219</v>
      </c>
      <c r="J661">
        <v>635</v>
      </c>
      <c r="K661">
        <v>1553</v>
      </c>
      <c r="L661" t="s">
        <v>8221</v>
      </c>
      <c r="M661">
        <v>0</v>
      </c>
    </row>
    <row r="662" spans="8:13" x14ac:dyDescent="0.4">
      <c r="H662">
        <v>1501</v>
      </c>
      <c r="I662" t="s">
        <v>8219</v>
      </c>
      <c r="J662">
        <v>885</v>
      </c>
      <c r="K662">
        <v>1554</v>
      </c>
      <c r="L662" t="s">
        <v>8221</v>
      </c>
      <c r="M662">
        <v>0</v>
      </c>
    </row>
    <row r="663" spans="8:13" x14ac:dyDescent="0.4">
      <c r="H663">
        <v>1502</v>
      </c>
      <c r="I663" t="s">
        <v>8219</v>
      </c>
      <c r="J663">
        <v>329</v>
      </c>
      <c r="K663">
        <v>1555</v>
      </c>
      <c r="L663" t="s">
        <v>8221</v>
      </c>
      <c r="M663">
        <v>0</v>
      </c>
    </row>
    <row r="664" spans="8:13" x14ac:dyDescent="0.4">
      <c r="H664">
        <v>1503</v>
      </c>
      <c r="I664" t="s">
        <v>8219</v>
      </c>
      <c r="J664">
        <v>71</v>
      </c>
      <c r="K664">
        <v>1556</v>
      </c>
      <c r="L664" t="s">
        <v>8221</v>
      </c>
      <c r="M664">
        <v>12</v>
      </c>
    </row>
    <row r="665" spans="8:13" x14ac:dyDescent="0.4">
      <c r="H665">
        <v>1504</v>
      </c>
      <c r="I665" t="s">
        <v>8219</v>
      </c>
      <c r="J665">
        <v>269</v>
      </c>
      <c r="K665">
        <v>1557</v>
      </c>
      <c r="L665" t="s">
        <v>8221</v>
      </c>
      <c r="M665">
        <v>1</v>
      </c>
    </row>
    <row r="666" spans="8:13" x14ac:dyDescent="0.4">
      <c r="H666">
        <v>1505</v>
      </c>
      <c r="I666" t="s">
        <v>8219</v>
      </c>
      <c r="J666">
        <v>345</v>
      </c>
      <c r="K666">
        <v>1558</v>
      </c>
      <c r="L666" t="s">
        <v>8221</v>
      </c>
      <c r="M666">
        <v>3</v>
      </c>
    </row>
    <row r="667" spans="8:13" x14ac:dyDescent="0.4">
      <c r="H667">
        <v>1506</v>
      </c>
      <c r="I667" t="s">
        <v>8219</v>
      </c>
      <c r="J667">
        <v>43</v>
      </c>
      <c r="K667">
        <v>1559</v>
      </c>
      <c r="L667" t="s">
        <v>8221</v>
      </c>
      <c r="M667">
        <v>1</v>
      </c>
    </row>
    <row r="668" spans="8:13" x14ac:dyDescent="0.4">
      <c r="H668">
        <v>1507</v>
      </c>
      <c r="I668" t="s">
        <v>8219</v>
      </c>
      <c r="J668">
        <v>33</v>
      </c>
      <c r="K668">
        <v>1560</v>
      </c>
      <c r="L668" t="s">
        <v>8221</v>
      </c>
      <c r="M668">
        <v>4</v>
      </c>
    </row>
    <row r="669" spans="8:13" x14ac:dyDescent="0.4">
      <c r="H669">
        <v>1508</v>
      </c>
      <c r="I669" t="s">
        <v>8219</v>
      </c>
      <c r="J669">
        <v>211</v>
      </c>
      <c r="K669">
        <v>1581</v>
      </c>
      <c r="L669" t="s">
        <v>8221</v>
      </c>
      <c r="M669">
        <v>1</v>
      </c>
    </row>
    <row r="670" spans="8:13" x14ac:dyDescent="0.4">
      <c r="H670">
        <v>1509</v>
      </c>
      <c r="I670" t="s">
        <v>8219</v>
      </c>
      <c r="J670">
        <v>196</v>
      </c>
      <c r="K670">
        <v>1582</v>
      </c>
      <c r="L670" t="s">
        <v>8221</v>
      </c>
      <c r="M670">
        <v>3</v>
      </c>
    </row>
    <row r="671" spans="8:13" x14ac:dyDescent="0.4">
      <c r="H671">
        <v>1510</v>
      </c>
      <c r="I671" t="s">
        <v>8219</v>
      </c>
      <c r="J671">
        <v>405</v>
      </c>
      <c r="K671">
        <v>1583</v>
      </c>
      <c r="L671" t="s">
        <v>8221</v>
      </c>
      <c r="M671">
        <v>1</v>
      </c>
    </row>
    <row r="672" spans="8:13" x14ac:dyDescent="0.4">
      <c r="H672">
        <v>1511</v>
      </c>
      <c r="I672" t="s">
        <v>8219</v>
      </c>
      <c r="J672">
        <v>206</v>
      </c>
      <c r="K672">
        <v>1584</v>
      </c>
      <c r="L672" t="s">
        <v>8221</v>
      </c>
      <c r="M672">
        <v>0</v>
      </c>
    </row>
    <row r="673" spans="8:13" x14ac:dyDescent="0.4">
      <c r="H673">
        <v>1512</v>
      </c>
      <c r="I673" t="s">
        <v>8219</v>
      </c>
      <c r="J673">
        <v>335</v>
      </c>
      <c r="K673">
        <v>1585</v>
      </c>
      <c r="L673" t="s">
        <v>8221</v>
      </c>
      <c r="M673">
        <v>12</v>
      </c>
    </row>
    <row r="674" spans="8:13" x14ac:dyDescent="0.4">
      <c r="H674">
        <v>1513</v>
      </c>
      <c r="I674" t="s">
        <v>8219</v>
      </c>
      <c r="J674">
        <v>215</v>
      </c>
      <c r="K674">
        <v>1586</v>
      </c>
      <c r="L674" t="s">
        <v>8221</v>
      </c>
      <c r="M674">
        <v>0</v>
      </c>
    </row>
    <row r="675" spans="8:13" x14ac:dyDescent="0.4">
      <c r="H675">
        <v>1514</v>
      </c>
      <c r="I675" t="s">
        <v>8219</v>
      </c>
      <c r="J675">
        <v>176</v>
      </c>
      <c r="K675">
        <v>1587</v>
      </c>
      <c r="L675" t="s">
        <v>8221</v>
      </c>
      <c r="M675">
        <v>1</v>
      </c>
    </row>
    <row r="676" spans="8:13" x14ac:dyDescent="0.4">
      <c r="H676">
        <v>1515</v>
      </c>
      <c r="I676" t="s">
        <v>8219</v>
      </c>
      <c r="J676">
        <v>555</v>
      </c>
      <c r="K676">
        <v>1588</v>
      </c>
      <c r="L676" t="s">
        <v>8221</v>
      </c>
      <c r="M676">
        <v>0</v>
      </c>
    </row>
    <row r="677" spans="8:13" x14ac:dyDescent="0.4">
      <c r="H677">
        <v>1516</v>
      </c>
      <c r="I677" t="s">
        <v>8219</v>
      </c>
      <c r="J677">
        <v>116</v>
      </c>
      <c r="K677">
        <v>1589</v>
      </c>
      <c r="L677" t="s">
        <v>8221</v>
      </c>
      <c r="M677">
        <v>0</v>
      </c>
    </row>
    <row r="678" spans="8:13" x14ac:dyDescent="0.4">
      <c r="H678">
        <v>1517</v>
      </c>
      <c r="I678" t="s">
        <v>8219</v>
      </c>
      <c r="J678">
        <v>615</v>
      </c>
      <c r="K678">
        <v>1590</v>
      </c>
      <c r="L678" t="s">
        <v>8221</v>
      </c>
      <c r="M678">
        <v>2</v>
      </c>
    </row>
    <row r="679" spans="8:13" x14ac:dyDescent="0.4">
      <c r="H679">
        <v>1518</v>
      </c>
      <c r="I679" t="s">
        <v>8219</v>
      </c>
      <c r="J679">
        <v>236</v>
      </c>
      <c r="K679">
        <v>1591</v>
      </c>
      <c r="L679" t="s">
        <v>8221</v>
      </c>
      <c r="M679">
        <v>92</v>
      </c>
    </row>
    <row r="680" spans="8:13" x14ac:dyDescent="0.4">
      <c r="H680">
        <v>1519</v>
      </c>
      <c r="I680" t="s">
        <v>8219</v>
      </c>
      <c r="J680">
        <v>145</v>
      </c>
      <c r="K680">
        <v>1592</v>
      </c>
      <c r="L680" t="s">
        <v>8221</v>
      </c>
      <c r="M680">
        <v>0</v>
      </c>
    </row>
    <row r="681" spans="8:13" x14ac:dyDescent="0.4">
      <c r="H681">
        <v>1520</v>
      </c>
      <c r="I681" t="s">
        <v>8219</v>
      </c>
      <c r="J681">
        <v>167</v>
      </c>
      <c r="K681">
        <v>1593</v>
      </c>
      <c r="L681" t="s">
        <v>8221</v>
      </c>
      <c r="M681">
        <v>3</v>
      </c>
    </row>
    <row r="682" spans="8:13" x14ac:dyDescent="0.4">
      <c r="H682">
        <v>1521</v>
      </c>
      <c r="I682" t="s">
        <v>8219</v>
      </c>
      <c r="J682">
        <v>235</v>
      </c>
      <c r="K682">
        <v>1594</v>
      </c>
      <c r="L682" t="s">
        <v>8221</v>
      </c>
      <c r="M682">
        <v>10</v>
      </c>
    </row>
    <row r="683" spans="8:13" x14ac:dyDescent="0.4">
      <c r="H683">
        <v>1522</v>
      </c>
      <c r="I683" t="s">
        <v>8219</v>
      </c>
      <c r="J683">
        <v>452</v>
      </c>
      <c r="K683">
        <v>1595</v>
      </c>
      <c r="L683" t="s">
        <v>8221</v>
      </c>
      <c r="M683">
        <v>7</v>
      </c>
    </row>
    <row r="684" spans="8:13" x14ac:dyDescent="0.4">
      <c r="H684">
        <v>1523</v>
      </c>
      <c r="I684" t="s">
        <v>8219</v>
      </c>
      <c r="J684">
        <v>241</v>
      </c>
      <c r="K684">
        <v>1596</v>
      </c>
      <c r="L684" t="s">
        <v>8221</v>
      </c>
      <c r="M684">
        <v>3</v>
      </c>
    </row>
    <row r="685" spans="8:13" x14ac:dyDescent="0.4">
      <c r="H685">
        <v>1524</v>
      </c>
      <c r="I685" t="s">
        <v>8219</v>
      </c>
      <c r="J685">
        <v>28</v>
      </c>
      <c r="K685">
        <v>1597</v>
      </c>
      <c r="L685" t="s">
        <v>8221</v>
      </c>
      <c r="M685">
        <v>0</v>
      </c>
    </row>
    <row r="686" spans="8:13" x14ac:dyDescent="0.4">
      <c r="H686">
        <v>1525</v>
      </c>
      <c r="I686" t="s">
        <v>8219</v>
      </c>
      <c r="J686">
        <v>140</v>
      </c>
      <c r="K686">
        <v>1598</v>
      </c>
      <c r="L686" t="s">
        <v>8221</v>
      </c>
      <c r="M686">
        <v>1</v>
      </c>
    </row>
    <row r="687" spans="8:13" x14ac:dyDescent="0.4">
      <c r="H687">
        <v>1526</v>
      </c>
      <c r="I687" t="s">
        <v>8219</v>
      </c>
      <c r="J687">
        <v>280</v>
      </c>
      <c r="K687">
        <v>1599</v>
      </c>
      <c r="L687" t="s">
        <v>8221</v>
      </c>
      <c r="M687">
        <v>0</v>
      </c>
    </row>
    <row r="688" spans="8:13" x14ac:dyDescent="0.4">
      <c r="H688">
        <v>1527</v>
      </c>
      <c r="I688" t="s">
        <v>8219</v>
      </c>
      <c r="J688">
        <v>70</v>
      </c>
      <c r="K688">
        <v>1600</v>
      </c>
      <c r="L688" t="s">
        <v>8221</v>
      </c>
      <c r="M688">
        <v>9</v>
      </c>
    </row>
    <row r="689" spans="8:13" x14ac:dyDescent="0.4">
      <c r="H689">
        <v>1528</v>
      </c>
      <c r="I689" t="s">
        <v>8219</v>
      </c>
      <c r="J689">
        <v>160</v>
      </c>
      <c r="K689">
        <v>1701</v>
      </c>
      <c r="L689" t="s">
        <v>8221</v>
      </c>
      <c r="M689">
        <v>2</v>
      </c>
    </row>
    <row r="690" spans="8:13" x14ac:dyDescent="0.4">
      <c r="H690">
        <v>1529</v>
      </c>
      <c r="I690" t="s">
        <v>8219</v>
      </c>
      <c r="J690">
        <v>141</v>
      </c>
      <c r="K690">
        <v>1702</v>
      </c>
      <c r="L690" t="s">
        <v>8221</v>
      </c>
      <c r="M690">
        <v>1</v>
      </c>
    </row>
    <row r="691" spans="8:13" x14ac:dyDescent="0.4">
      <c r="H691">
        <v>1530</v>
      </c>
      <c r="I691" t="s">
        <v>8219</v>
      </c>
      <c r="J691">
        <v>874</v>
      </c>
      <c r="K691">
        <v>1703</v>
      </c>
      <c r="L691" t="s">
        <v>8221</v>
      </c>
      <c r="M691">
        <v>2</v>
      </c>
    </row>
    <row r="692" spans="8:13" x14ac:dyDescent="0.4">
      <c r="H692">
        <v>1531</v>
      </c>
      <c r="I692" t="s">
        <v>8219</v>
      </c>
      <c r="J692">
        <v>73</v>
      </c>
      <c r="K692">
        <v>1704</v>
      </c>
      <c r="L692" t="s">
        <v>8221</v>
      </c>
      <c r="M692">
        <v>11</v>
      </c>
    </row>
    <row r="693" spans="8:13" x14ac:dyDescent="0.4">
      <c r="H693">
        <v>1532</v>
      </c>
      <c r="I693" t="s">
        <v>8219</v>
      </c>
      <c r="J693">
        <v>294</v>
      </c>
      <c r="K693">
        <v>1705</v>
      </c>
      <c r="L693" t="s">
        <v>8221</v>
      </c>
      <c r="M693">
        <v>0</v>
      </c>
    </row>
    <row r="694" spans="8:13" x14ac:dyDescent="0.4">
      <c r="H694">
        <v>1533</v>
      </c>
      <c r="I694" t="s">
        <v>8219</v>
      </c>
      <c r="J694">
        <v>740</v>
      </c>
      <c r="K694">
        <v>1706</v>
      </c>
      <c r="L694" t="s">
        <v>8221</v>
      </c>
      <c r="M694">
        <v>0</v>
      </c>
    </row>
    <row r="695" spans="8:13" x14ac:dyDescent="0.4">
      <c r="H695">
        <v>1534</v>
      </c>
      <c r="I695" t="s">
        <v>8219</v>
      </c>
      <c r="J695">
        <v>369</v>
      </c>
      <c r="K695">
        <v>1707</v>
      </c>
      <c r="L695" t="s">
        <v>8221</v>
      </c>
      <c r="M695">
        <v>9</v>
      </c>
    </row>
    <row r="696" spans="8:13" x14ac:dyDescent="0.4">
      <c r="H696">
        <v>1535</v>
      </c>
      <c r="I696" t="s">
        <v>8219</v>
      </c>
      <c r="J696">
        <v>110</v>
      </c>
      <c r="K696">
        <v>1708</v>
      </c>
      <c r="L696" t="s">
        <v>8221</v>
      </c>
      <c r="M696">
        <v>0</v>
      </c>
    </row>
    <row r="697" spans="8:13" x14ac:dyDescent="0.4">
      <c r="H697">
        <v>1536</v>
      </c>
      <c r="I697" t="s">
        <v>8219</v>
      </c>
      <c r="J697">
        <v>455</v>
      </c>
      <c r="K697">
        <v>1709</v>
      </c>
      <c r="L697" t="s">
        <v>8221</v>
      </c>
      <c r="M697">
        <v>4</v>
      </c>
    </row>
    <row r="698" spans="8:13" x14ac:dyDescent="0.4">
      <c r="H698">
        <v>1537</v>
      </c>
      <c r="I698" t="s">
        <v>8219</v>
      </c>
      <c r="J698">
        <v>224</v>
      </c>
      <c r="K698">
        <v>1710</v>
      </c>
      <c r="L698" t="s">
        <v>8221</v>
      </c>
      <c r="M698">
        <v>1</v>
      </c>
    </row>
    <row r="699" spans="8:13" x14ac:dyDescent="0.4">
      <c r="H699">
        <v>1538</v>
      </c>
      <c r="I699" t="s">
        <v>8219</v>
      </c>
      <c r="J699">
        <v>46</v>
      </c>
      <c r="K699">
        <v>1711</v>
      </c>
      <c r="L699" t="s">
        <v>8221</v>
      </c>
      <c r="M699">
        <v>2</v>
      </c>
    </row>
    <row r="700" spans="8:13" x14ac:dyDescent="0.4">
      <c r="H700">
        <v>1539</v>
      </c>
      <c r="I700" t="s">
        <v>8219</v>
      </c>
      <c r="J700">
        <v>284</v>
      </c>
      <c r="K700">
        <v>1712</v>
      </c>
      <c r="L700" t="s">
        <v>8221</v>
      </c>
      <c r="M700">
        <v>0</v>
      </c>
    </row>
    <row r="701" spans="8:13" x14ac:dyDescent="0.4">
      <c r="H701">
        <v>1540</v>
      </c>
      <c r="I701" t="s">
        <v>8219</v>
      </c>
      <c r="J701">
        <v>98</v>
      </c>
      <c r="K701">
        <v>1713</v>
      </c>
      <c r="L701" t="s">
        <v>8221</v>
      </c>
      <c r="M701">
        <v>1</v>
      </c>
    </row>
    <row r="702" spans="8:13" x14ac:dyDescent="0.4">
      <c r="H702">
        <v>1601</v>
      </c>
      <c r="I702" t="s">
        <v>8219</v>
      </c>
      <c r="J702">
        <v>56</v>
      </c>
      <c r="K702">
        <v>1714</v>
      </c>
      <c r="L702" t="s">
        <v>8221</v>
      </c>
      <c r="M702">
        <v>17</v>
      </c>
    </row>
    <row r="703" spans="8:13" x14ac:dyDescent="0.4">
      <c r="H703">
        <v>1602</v>
      </c>
      <c r="I703" t="s">
        <v>8219</v>
      </c>
      <c r="J703">
        <v>32</v>
      </c>
      <c r="K703">
        <v>1715</v>
      </c>
      <c r="L703" t="s">
        <v>8221</v>
      </c>
      <c r="M703">
        <v>2</v>
      </c>
    </row>
    <row r="704" spans="8:13" x14ac:dyDescent="0.4">
      <c r="H704">
        <v>1603</v>
      </c>
      <c r="I704" t="s">
        <v>8219</v>
      </c>
      <c r="J704">
        <v>30</v>
      </c>
      <c r="K704">
        <v>1716</v>
      </c>
      <c r="L704" t="s">
        <v>8221</v>
      </c>
      <c r="M704">
        <v>3</v>
      </c>
    </row>
    <row r="705" spans="8:13" x14ac:dyDescent="0.4">
      <c r="H705">
        <v>1604</v>
      </c>
      <c r="I705" t="s">
        <v>8219</v>
      </c>
      <c r="J705">
        <v>70</v>
      </c>
      <c r="K705">
        <v>1717</v>
      </c>
      <c r="L705" t="s">
        <v>8221</v>
      </c>
      <c r="M705">
        <v>41</v>
      </c>
    </row>
    <row r="706" spans="8:13" x14ac:dyDescent="0.4">
      <c r="H706">
        <v>1605</v>
      </c>
      <c r="I706" t="s">
        <v>8219</v>
      </c>
      <c r="J706">
        <v>44</v>
      </c>
      <c r="K706">
        <v>1718</v>
      </c>
      <c r="L706" t="s">
        <v>8221</v>
      </c>
      <c r="M706">
        <v>2</v>
      </c>
    </row>
    <row r="707" spans="8:13" x14ac:dyDescent="0.4">
      <c r="H707">
        <v>1606</v>
      </c>
      <c r="I707" t="s">
        <v>8219</v>
      </c>
      <c r="J707">
        <v>92</v>
      </c>
      <c r="K707">
        <v>1719</v>
      </c>
      <c r="L707" t="s">
        <v>8221</v>
      </c>
      <c r="M707">
        <v>3</v>
      </c>
    </row>
    <row r="708" spans="8:13" x14ac:dyDescent="0.4">
      <c r="H708">
        <v>1607</v>
      </c>
      <c r="I708" t="s">
        <v>8219</v>
      </c>
      <c r="J708">
        <v>205</v>
      </c>
      <c r="K708">
        <v>1720</v>
      </c>
      <c r="L708" t="s">
        <v>8221</v>
      </c>
      <c r="M708">
        <v>8</v>
      </c>
    </row>
    <row r="709" spans="8:13" x14ac:dyDescent="0.4">
      <c r="H709">
        <v>1608</v>
      </c>
      <c r="I709" t="s">
        <v>8219</v>
      </c>
      <c r="J709">
        <v>23</v>
      </c>
      <c r="K709">
        <v>1721</v>
      </c>
      <c r="L709" t="s">
        <v>8221</v>
      </c>
      <c r="M709">
        <v>0</v>
      </c>
    </row>
    <row r="710" spans="8:13" x14ac:dyDescent="0.4">
      <c r="H710">
        <v>1609</v>
      </c>
      <c r="I710" t="s">
        <v>8219</v>
      </c>
      <c r="J710">
        <v>4</v>
      </c>
      <c r="K710">
        <v>1722</v>
      </c>
      <c r="L710" t="s">
        <v>8221</v>
      </c>
      <c r="M710">
        <v>1</v>
      </c>
    </row>
    <row r="711" spans="8:13" x14ac:dyDescent="0.4">
      <c r="H711">
        <v>1610</v>
      </c>
      <c r="I711" t="s">
        <v>8219</v>
      </c>
      <c r="J711">
        <v>112</v>
      </c>
      <c r="K711">
        <v>1723</v>
      </c>
      <c r="L711" t="s">
        <v>8221</v>
      </c>
      <c r="M711">
        <v>3</v>
      </c>
    </row>
    <row r="712" spans="8:13" x14ac:dyDescent="0.4">
      <c r="H712">
        <v>1611</v>
      </c>
      <c r="I712" t="s">
        <v>8219</v>
      </c>
      <c r="J712">
        <v>27</v>
      </c>
      <c r="K712">
        <v>1724</v>
      </c>
      <c r="L712" t="s">
        <v>8221</v>
      </c>
      <c r="M712">
        <v>4</v>
      </c>
    </row>
    <row r="713" spans="8:13" x14ac:dyDescent="0.4">
      <c r="H713">
        <v>1612</v>
      </c>
      <c r="I713" t="s">
        <v>8219</v>
      </c>
      <c r="J713">
        <v>11</v>
      </c>
      <c r="K713">
        <v>1725</v>
      </c>
      <c r="L713" t="s">
        <v>8221</v>
      </c>
      <c r="M713">
        <v>9</v>
      </c>
    </row>
    <row r="714" spans="8:13" x14ac:dyDescent="0.4">
      <c r="H714">
        <v>1613</v>
      </c>
      <c r="I714" t="s">
        <v>8219</v>
      </c>
      <c r="J714">
        <v>26</v>
      </c>
      <c r="K714">
        <v>1726</v>
      </c>
      <c r="L714" t="s">
        <v>8221</v>
      </c>
      <c r="M714">
        <v>16</v>
      </c>
    </row>
    <row r="715" spans="8:13" x14ac:dyDescent="0.4">
      <c r="H715">
        <v>1614</v>
      </c>
      <c r="I715" t="s">
        <v>8219</v>
      </c>
      <c r="J715">
        <v>77</v>
      </c>
      <c r="K715">
        <v>1727</v>
      </c>
      <c r="L715" t="s">
        <v>8221</v>
      </c>
      <c r="M715">
        <v>1</v>
      </c>
    </row>
    <row r="716" spans="8:13" x14ac:dyDescent="0.4">
      <c r="H716">
        <v>1615</v>
      </c>
      <c r="I716" t="s">
        <v>8219</v>
      </c>
      <c r="J716">
        <v>136</v>
      </c>
      <c r="K716">
        <v>1728</v>
      </c>
      <c r="L716" t="s">
        <v>8221</v>
      </c>
      <c r="M716">
        <v>7</v>
      </c>
    </row>
    <row r="717" spans="8:13" x14ac:dyDescent="0.4">
      <c r="H717">
        <v>1616</v>
      </c>
      <c r="I717" t="s">
        <v>8219</v>
      </c>
      <c r="J717">
        <v>157</v>
      </c>
      <c r="K717">
        <v>1729</v>
      </c>
      <c r="L717" t="s">
        <v>8221</v>
      </c>
      <c r="M717">
        <v>0</v>
      </c>
    </row>
    <row r="718" spans="8:13" x14ac:dyDescent="0.4">
      <c r="H718">
        <v>1617</v>
      </c>
      <c r="I718" t="s">
        <v>8219</v>
      </c>
      <c r="J718">
        <v>158</v>
      </c>
      <c r="K718">
        <v>1730</v>
      </c>
      <c r="L718" t="s">
        <v>8221</v>
      </c>
      <c r="M718">
        <v>0</v>
      </c>
    </row>
    <row r="719" spans="8:13" x14ac:dyDescent="0.4">
      <c r="H719">
        <v>1618</v>
      </c>
      <c r="I719" t="s">
        <v>8219</v>
      </c>
      <c r="J719">
        <v>27</v>
      </c>
      <c r="K719">
        <v>1731</v>
      </c>
      <c r="L719" t="s">
        <v>8221</v>
      </c>
      <c r="M719">
        <v>0</v>
      </c>
    </row>
    <row r="720" spans="8:13" x14ac:dyDescent="0.4">
      <c r="H720">
        <v>1619</v>
      </c>
      <c r="I720" t="s">
        <v>8219</v>
      </c>
      <c r="J720">
        <v>23</v>
      </c>
      <c r="K720">
        <v>1732</v>
      </c>
      <c r="L720" t="s">
        <v>8221</v>
      </c>
      <c r="M720">
        <v>0</v>
      </c>
    </row>
    <row r="721" spans="8:13" x14ac:dyDescent="0.4">
      <c r="H721">
        <v>1620</v>
      </c>
      <c r="I721" t="s">
        <v>8219</v>
      </c>
      <c r="J721">
        <v>17</v>
      </c>
      <c r="K721">
        <v>1733</v>
      </c>
      <c r="L721" t="s">
        <v>8221</v>
      </c>
      <c r="M721">
        <v>0</v>
      </c>
    </row>
    <row r="722" spans="8:13" x14ac:dyDescent="0.4">
      <c r="H722">
        <v>1621</v>
      </c>
      <c r="I722" t="s">
        <v>8219</v>
      </c>
      <c r="J722">
        <v>37</v>
      </c>
      <c r="K722">
        <v>1734</v>
      </c>
      <c r="L722" t="s">
        <v>8221</v>
      </c>
      <c r="M722">
        <v>1</v>
      </c>
    </row>
    <row r="723" spans="8:13" x14ac:dyDescent="0.4">
      <c r="H723">
        <v>1622</v>
      </c>
      <c r="I723" t="s">
        <v>8219</v>
      </c>
      <c r="J723">
        <v>65</v>
      </c>
      <c r="K723">
        <v>1735</v>
      </c>
      <c r="L723" t="s">
        <v>8221</v>
      </c>
      <c r="M723">
        <v>2</v>
      </c>
    </row>
    <row r="724" spans="8:13" x14ac:dyDescent="0.4">
      <c r="H724">
        <v>1623</v>
      </c>
      <c r="I724" t="s">
        <v>8219</v>
      </c>
      <c r="J724">
        <v>18</v>
      </c>
      <c r="K724">
        <v>1736</v>
      </c>
      <c r="L724" t="s">
        <v>8221</v>
      </c>
      <c r="M724">
        <v>1</v>
      </c>
    </row>
    <row r="725" spans="8:13" x14ac:dyDescent="0.4">
      <c r="H725">
        <v>1624</v>
      </c>
      <c r="I725" t="s">
        <v>8219</v>
      </c>
      <c r="J725">
        <v>25</v>
      </c>
      <c r="K725">
        <v>1737</v>
      </c>
      <c r="L725" t="s">
        <v>8221</v>
      </c>
      <c r="M725">
        <v>15</v>
      </c>
    </row>
    <row r="726" spans="8:13" x14ac:dyDescent="0.4">
      <c r="H726">
        <v>1625</v>
      </c>
      <c r="I726" t="s">
        <v>8219</v>
      </c>
      <c r="J726">
        <v>104</v>
      </c>
      <c r="K726">
        <v>1738</v>
      </c>
      <c r="L726" t="s">
        <v>8221</v>
      </c>
      <c r="M726">
        <v>1</v>
      </c>
    </row>
    <row r="727" spans="8:13" x14ac:dyDescent="0.4">
      <c r="H727">
        <v>1626</v>
      </c>
      <c r="I727" t="s">
        <v>8219</v>
      </c>
      <c r="J727">
        <v>108</v>
      </c>
      <c r="K727">
        <v>1739</v>
      </c>
      <c r="L727" t="s">
        <v>8221</v>
      </c>
      <c r="M727">
        <v>1</v>
      </c>
    </row>
    <row r="728" spans="8:13" x14ac:dyDescent="0.4">
      <c r="H728">
        <v>1627</v>
      </c>
      <c r="I728" t="s">
        <v>8219</v>
      </c>
      <c r="J728">
        <v>38</v>
      </c>
      <c r="K728">
        <v>1740</v>
      </c>
      <c r="L728" t="s">
        <v>8221</v>
      </c>
      <c r="M728">
        <v>0</v>
      </c>
    </row>
    <row r="729" spans="8:13" x14ac:dyDescent="0.4">
      <c r="H729">
        <v>1628</v>
      </c>
      <c r="I729" t="s">
        <v>8219</v>
      </c>
      <c r="J729">
        <v>88</v>
      </c>
      <c r="K729">
        <v>1764</v>
      </c>
      <c r="L729" t="s">
        <v>8221</v>
      </c>
      <c r="M729">
        <v>39</v>
      </c>
    </row>
    <row r="730" spans="8:13" x14ac:dyDescent="0.4">
      <c r="H730">
        <v>1629</v>
      </c>
      <c r="I730" t="s">
        <v>8219</v>
      </c>
      <c r="J730">
        <v>82</v>
      </c>
      <c r="K730">
        <v>1765</v>
      </c>
      <c r="L730" t="s">
        <v>8221</v>
      </c>
      <c r="M730">
        <v>103</v>
      </c>
    </row>
    <row r="731" spans="8:13" x14ac:dyDescent="0.4">
      <c r="H731">
        <v>1630</v>
      </c>
      <c r="I731" t="s">
        <v>8219</v>
      </c>
      <c r="J731">
        <v>126</v>
      </c>
      <c r="K731">
        <v>1766</v>
      </c>
      <c r="L731" t="s">
        <v>8221</v>
      </c>
      <c r="M731">
        <v>0</v>
      </c>
    </row>
    <row r="732" spans="8:13" x14ac:dyDescent="0.4">
      <c r="H732">
        <v>1631</v>
      </c>
      <c r="I732" t="s">
        <v>8219</v>
      </c>
      <c r="J732">
        <v>133</v>
      </c>
      <c r="K732">
        <v>1767</v>
      </c>
      <c r="L732" t="s">
        <v>8221</v>
      </c>
      <c r="M732">
        <v>39</v>
      </c>
    </row>
    <row r="733" spans="8:13" x14ac:dyDescent="0.4">
      <c r="H733">
        <v>1632</v>
      </c>
      <c r="I733" t="s">
        <v>8219</v>
      </c>
      <c r="J733">
        <v>47</v>
      </c>
      <c r="K733">
        <v>1768</v>
      </c>
      <c r="L733" t="s">
        <v>8221</v>
      </c>
      <c r="M733">
        <v>15</v>
      </c>
    </row>
    <row r="734" spans="8:13" x14ac:dyDescent="0.4">
      <c r="H734">
        <v>1633</v>
      </c>
      <c r="I734" t="s">
        <v>8219</v>
      </c>
      <c r="J734">
        <v>58</v>
      </c>
      <c r="K734">
        <v>1769</v>
      </c>
      <c r="L734" t="s">
        <v>8221</v>
      </c>
      <c r="M734">
        <v>22</v>
      </c>
    </row>
    <row r="735" spans="8:13" x14ac:dyDescent="0.4">
      <c r="H735">
        <v>1634</v>
      </c>
      <c r="I735" t="s">
        <v>8219</v>
      </c>
      <c r="J735">
        <v>32</v>
      </c>
      <c r="K735">
        <v>1770</v>
      </c>
      <c r="L735" t="s">
        <v>8221</v>
      </c>
      <c r="M735">
        <v>92</v>
      </c>
    </row>
    <row r="736" spans="8:13" x14ac:dyDescent="0.4">
      <c r="H736">
        <v>1635</v>
      </c>
      <c r="I736" t="s">
        <v>8219</v>
      </c>
      <c r="J736">
        <v>37</v>
      </c>
      <c r="K736">
        <v>1771</v>
      </c>
      <c r="L736" t="s">
        <v>8221</v>
      </c>
      <c r="M736">
        <v>25</v>
      </c>
    </row>
    <row r="737" spans="8:13" x14ac:dyDescent="0.4">
      <c r="H737">
        <v>1636</v>
      </c>
      <c r="I737" t="s">
        <v>8219</v>
      </c>
      <c r="J737">
        <v>87</v>
      </c>
      <c r="K737">
        <v>1772</v>
      </c>
      <c r="L737" t="s">
        <v>8221</v>
      </c>
      <c r="M737">
        <v>19</v>
      </c>
    </row>
    <row r="738" spans="8:13" x14ac:dyDescent="0.4">
      <c r="H738">
        <v>1637</v>
      </c>
      <c r="I738" t="s">
        <v>8219</v>
      </c>
      <c r="J738">
        <v>15</v>
      </c>
      <c r="K738">
        <v>1773</v>
      </c>
      <c r="L738" t="s">
        <v>8221</v>
      </c>
      <c r="M738">
        <v>19</v>
      </c>
    </row>
    <row r="739" spans="8:13" x14ac:dyDescent="0.4">
      <c r="H739">
        <v>1638</v>
      </c>
      <c r="I739" t="s">
        <v>8219</v>
      </c>
      <c r="J739">
        <v>27</v>
      </c>
      <c r="K739">
        <v>1774</v>
      </c>
      <c r="L739" t="s">
        <v>8221</v>
      </c>
      <c r="M739">
        <v>13</v>
      </c>
    </row>
    <row r="740" spans="8:13" x14ac:dyDescent="0.4">
      <c r="H740">
        <v>1639</v>
      </c>
      <c r="I740" t="s">
        <v>8219</v>
      </c>
      <c r="J740">
        <v>19</v>
      </c>
      <c r="K740">
        <v>1775</v>
      </c>
      <c r="L740" t="s">
        <v>8221</v>
      </c>
      <c r="M740">
        <v>124</v>
      </c>
    </row>
    <row r="741" spans="8:13" x14ac:dyDescent="0.4">
      <c r="H741">
        <v>1640</v>
      </c>
      <c r="I741" t="s">
        <v>8219</v>
      </c>
      <c r="J741">
        <v>17</v>
      </c>
      <c r="K741">
        <v>1776</v>
      </c>
      <c r="L741" t="s">
        <v>8221</v>
      </c>
      <c r="M741">
        <v>4</v>
      </c>
    </row>
    <row r="742" spans="8:13" x14ac:dyDescent="0.4">
      <c r="H742">
        <v>1641</v>
      </c>
      <c r="I742" t="s">
        <v>8219</v>
      </c>
      <c r="J742">
        <v>26</v>
      </c>
      <c r="K742">
        <v>1777</v>
      </c>
      <c r="L742" t="s">
        <v>8221</v>
      </c>
      <c r="M742">
        <v>10</v>
      </c>
    </row>
    <row r="743" spans="8:13" x14ac:dyDescent="0.4">
      <c r="H743">
        <v>1642</v>
      </c>
      <c r="I743" t="s">
        <v>8219</v>
      </c>
      <c r="J743">
        <v>28</v>
      </c>
      <c r="K743">
        <v>1778</v>
      </c>
      <c r="L743" t="s">
        <v>8221</v>
      </c>
      <c r="M743">
        <v>15</v>
      </c>
    </row>
    <row r="744" spans="8:13" x14ac:dyDescent="0.4">
      <c r="H744">
        <v>1643</v>
      </c>
      <c r="I744" t="s">
        <v>8219</v>
      </c>
      <c r="J744">
        <v>37</v>
      </c>
      <c r="K744">
        <v>1779</v>
      </c>
      <c r="L744" t="s">
        <v>8221</v>
      </c>
      <c r="M744">
        <v>38</v>
      </c>
    </row>
    <row r="745" spans="8:13" x14ac:dyDescent="0.4">
      <c r="H745">
        <v>1644</v>
      </c>
      <c r="I745" t="s">
        <v>8219</v>
      </c>
      <c r="J745">
        <v>128</v>
      </c>
      <c r="K745">
        <v>1780</v>
      </c>
      <c r="L745" t="s">
        <v>8221</v>
      </c>
      <c r="M745">
        <v>152</v>
      </c>
    </row>
    <row r="746" spans="8:13" x14ac:dyDescent="0.4">
      <c r="H746">
        <v>1645</v>
      </c>
      <c r="I746" t="s">
        <v>8219</v>
      </c>
      <c r="J746">
        <v>10</v>
      </c>
      <c r="K746">
        <v>1781</v>
      </c>
      <c r="L746" t="s">
        <v>8221</v>
      </c>
      <c r="M746">
        <v>24</v>
      </c>
    </row>
    <row r="747" spans="8:13" x14ac:dyDescent="0.4">
      <c r="H747">
        <v>1646</v>
      </c>
      <c r="I747" t="s">
        <v>8219</v>
      </c>
      <c r="J747">
        <v>83</v>
      </c>
      <c r="K747">
        <v>1782</v>
      </c>
      <c r="L747" t="s">
        <v>8221</v>
      </c>
      <c r="M747">
        <v>76</v>
      </c>
    </row>
    <row r="748" spans="8:13" x14ac:dyDescent="0.4">
      <c r="H748">
        <v>1647</v>
      </c>
      <c r="I748" t="s">
        <v>8219</v>
      </c>
      <c r="J748">
        <v>46</v>
      </c>
      <c r="K748">
        <v>1783</v>
      </c>
      <c r="L748" t="s">
        <v>8221</v>
      </c>
      <c r="M748">
        <v>185</v>
      </c>
    </row>
    <row r="749" spans="8:13" x14ac:dyDescent="0.4">
      <c r="H749">
        <v>1648</v>
      </c>
      <c r="I749" t="s">
        <v>8219</v>
      </c>
      <c r="J749">
        <v>90</v>
      </c>
      <c r="K749">
        <v>1784</v>
      </c>
      <c r="L749" t="s">
        <v>8221</v>
      </c>
      <c r="M749">
        <v>33</v>
      </c>
    </row>
    <row r="750" spans="8:13" x14ac:dyDescent="0.4">
      <c r="H750">
        <v>1649</v>
      </c>
      <c r="I750" t="s">
        <v>8219</v>
      </c>
      <c r="J750">
        <v>81</v>
      </c>
      <c r="K750">
        <v>1785</v>
      </c>
      <c r="L750" t="s">
        <v>8221</v>
      </c>
      <c r="M750">
        <v>108</v>
      </c>
    </row>
    <row r="751" spans="8:13" x14ac:dyDescent="0.4">
      <c r="H751">
        <v>1650</v>
      </c>
      <c r="I751" t="s">
        <v>8219</v>
      </c>
      <c r="J751">
        <v>32</v>
      </c>
      <c r="K751">
        <v>1786</v>
      </c>
      <c r="L751" t="s">
        <v>8221</v>
      </c>
      <c r="M751">
        <v>29</v>
      </c>
    </row>
    <row r="752" spans="8:13" x14ac:dyDescent="0.4">
      <c r="H752">
        <v>1651</v>
      </c>
      <c r="I752" t="s">
        <v>8219</v>
      </c>
      <c r="J752">
        <v>20</v>
      </c>
      <c r="K752">
        <v>1787</v>
      </c>
      <c r="L752" t="s">
        <v>8221</v>
      </c>
      <c r="M752">
        <v>24</v>
      </c>
    </row>
    <row r="753" spans="8:13" x14ac:dyDescent="0.4">
      <c r="H753">
        <v>1652</v>
      </c>
      <c r="I753" t="s">
        <v>8219</v>
      </c>
      <c r="J753">
        <v>70</v>
      </c>
      <c r="K753">
        <v>1788</v>
      </c>
      <c r="L753" t="s">
        <v>8221</v>
      </c>
      <c r="M753">
        <v>4</v>
      </c>
    </row>
    <row r="754" spans="8:13" x14ac:dyDescent="0.4">
      <c r="H754">
        <v>1653</v>
      </c>
      <c r="I754" t="s">
        <v>8219</v>
      </c>
      <c r="J754">
        <v>168</v>
      </c>
      <c r="K754">
        <v>1789</v>
      </c>
      <c r="L754" t="s">
        <v>8221</v>
      </c>
      <c r="M754">
        <v>4</v>
      </c>
    </row>
    <row r="755" spans="8:13" x14ac:dyDescent="0.4">
      <c r="H755">
        <v>1654</v>
      </c>
      <c r="I755" t="s">
        <v>8219</v>
      </c>
      <c r="J755">
        <v>34</v>
      </c>
      <c r="K755">
        <v>1790</v>
      </c>
      <c r="L755" t="s">
        <v>8221</v>
      </c>
      <c r="M755">
        <v>15</v>
      </c>
    </row>
    <row r="756" spans="8:13" x14ac:dyDescent="0.4">
      <c r="H756">
        <v>1655</v>
      </c>
      <c r="I756" t="s">
        <v>8219</v>
      </c>
      <c r="J756">
        <v>48</v>
      </c>
      <c r="K756">
        <v>1791</v>
      </c>
      <c r="L756" t="s">
        <v>8221</v>
      </c>
      <c r="M756">
        <v>4</v>
      </c>
    </row>
    <row r="757" spans="8:13" x14ac:dyDescent="0.4">
      <c r="H757">
        <v>1656</v>
      </c>
      <c r="I757" t="s">
        <v>8219</v>
      </c>
      <c r="J757">
        <v>48</v>
      </c>
      <c r="K757">
        <v>1792</v>
      </c>
      <c r="L757" t="s">
        <v>8221</v>
      </c>
      <c r="M757">
        <v>139</v>
      </c>
    </row>
    <row r="758" spans="8:13" x14ac:dyDescent="0.4">
      <c r="H758">
        <v>1657</v>
      </c>
      <c r="I758" t="s">
        <v>8219</v>
      </c>
      <c r="J758">
        <v>221</v>
      </c>
      <c r="K758">
        <v>1793</v>
      </c>
      <c r="L758" t="s">
        <v>8221</v>
      </c>
      <c r="M758">
        <v>2</v>
      </c>
    </row>
    <row r="759" spans="8:13" x14ac:dyDescent="0.4">
      <c r="H759">
        <v>1658</v>
      </c>
      <c r="I759" t="s">
        <v>8219</v>
      </c>
      <c r="J759">
        <v>107</v>
      </c>
      <c r="K759">
        <v>1794</v>
      </c>
      <c r="L759" t="s">
        <v>8221</v>
      </c>
      <c r="M759">
        <v>18</v>
      </c>
    </row>
    <row r="760" spans="8:13" x14ac:dyDescent="0.4">
      <c r="H760">
        <v>1659</v>
      </c>
      <c r="I760" t="s">
        <v>8219</v>
      </c>
      <c r="J760">
        <v>45</v>
      </c>
      <c r="K760">
        <v>1795</v>
      </c>
      <c r="L760" t="s">
        <v>8221</v>
      </c>
      <c r="M760">
        <v>81</v>
      </c>
    </row>
    <row r="761" spans="8:13" x14ac:dyDescent="0.4">
      <c r="H761">
        <v>1660</v>
      </c>
      <c r="I761" t="s">
        <v>8219</v>
      </c>
      <c r="J761">
        <v>36</v>
      </c>
      <c r="K761">
        <v>1796</v>
      </c>
      <c r="L761" t="s">
        <v>8221</v>
      </c>
      <c r="M761">
        <v>86</v>
      </c>
    </row>
    <row r="762" spans="8:13" x14ac:dyDescent="0.4">
      <c r="H762">
        <v>1661</v>
      </c>
      <c r="I762" t="s">
        <v>8219</v>
      </c>
      <c r="J762">
        <v>101</v>
      </c>
      <c r="K762">
        <v>1797</v>
      </c>
      <c r="L762" t="s">
        <v>8221</v>
      </c>
      <c r="M762">
        <v>140</v>
      </c>
    </row>
    <row r="763" spans="8:13" x14ac:dyDescent="0.4">
      <c r="H763">
        <v>1662</v>
      </c>
      <c r="I763" t="s">
        <v>8219</v>
      </c>
      <c r="J763">
        <v>62</v>
      </c>
      <c r="K763">
        <v>1798</v>
      </c>
      <c r="L763" t="s">
        <v>8221</v>
      </c>
      <c r="M763">
        <v>37</v>
      </c>
    </row>
    <row r="764" spans="8:13" x14ac:dyDescent="0.4">
      <c r="H764">
        <v>1663</v>
      </c>
      <c r="I764" t="s">
        <v>8219</v>
      </c>
      <c r="J764">
        <v>32</v>
      </c>
      <c r="K764">
        <v>1799</v>
      </c>
      <c r="L764" t="s">
        <v>8221</v>
      </c>
      <c r="M764">
        <v>6</v>
      </c>
    </row>
    <row r="765" spans="8:13" x14ac:dyDescent="0.4">
      <c r="H765">
        <v>1664</v>
      </c>
      <c r="I765" t="s">
        <v>8219</v>
      </c>
      <c r="J765">
        <v>89</v>
      </c>
      <c r="K765">
        <v>1800</v>
      </c>
      <c r="L765" t="s">
        <v>8221</v>
      </c>
      <c r="M765">
        <v>113</v>
      </c>
    </row>
    <row r="766" spans="8:13" x14ac:dyDescent="0.4">
      <c r="H766">
        <v>1665</v>
      </c>
      <c r="I766" t="s">
        <v>8219</v>
      </c>
      <c r="J766">
        <v>93</v>
      </c>
      <c r="K766">
        <v>1801</v>
      </c>
      <c r="L766" t="s">
        <v>8221</v>
      </c>
      <c r="M766">
        <v>37</v>
      </c>
    </row>
    <row r="767" spans="8:13" x14ac:dyDescent="0.4">
      <c r="H767">
        <v>1666</v>
      </c>
      <c r="I767" t="s">
        <v>8219</v>
      </c>
      <c r="J767">
        <v>98</v>
      </c>
      <c r="K767">
        <v>1802</v>
      </c>
      <c r="L767" t="s">
        <v>8221</v>
      </c>
      <c r="M767">
        <v>18</v>
      </c>
    </row>
    <row r="768" spans="8:13" x14ac:dyDescent="0.4">
      <c r="H768">
        <v>1667</v>
      </c>
      <c r="I768" t="s">
        <v>8219</v>
      </c>
      <c r="J768">
        <v>82</v>
      </c>
      <c r="K768">
        <v>1803</v>
      </c>
      <c r="L768" t="s">
        <v>8221</v>
      </c>
      <c r="M768">
        <v>75</v>
      </c>
    </row>
    <row r="769" spans="8:13" x14ac:dyDescent="0.4">
      <c r="H769">
        <v>1668</v>
      </c>
      <c r="I769" t="s">
        <v>8219</v>
      </c>
      <c r="J769">
        <v>116</v>
      </c>
      <c r="K769">
        <v>1804</v>
      </c>
      <c r="L769" t="s">
        <v>8221</v>
      </c>
      <c r="M769">
        <v>52</v>
      </c>
    </row>
    <row r="770" spans="8:13" x14ac:dyDescent="0.4">
      <c r="H770">
        <v>1669</v>
      </c>
      <c r="I770" t="s">
        <v>8219</v>
      </c>
      <c r="J770">
        <v>52</v>
      </c>
      <c r="K770">
        <v>1805</v>
      </c>
      <c r="L770" t="s">
        <v>8221</v>
      </c>
      <c r="M770">
        <v>122</v>
      </c>
    </row>
    <row r="771" spans="8:13" x14ac:dyDescent="0.4">
      <c r="H771">
        <v>1670</v>
      </c>
      <c r="I771" t="s">
        <v>8219</v>
      </c>
      <c r="J771">
        <v>23</v>
      </c>
      <c r="K771">
        <v>1806</v>
      </c>
      <c r="L771" t="s">
        <v>8221</v>
      </c>
      <c r="M771">
        <v>8</v>
      </c>
    </row>
    <row r="772" spans="8:13" x14ac:dyDescent="0.4">
      <c r="H772">
        <v>1671</v>
      </c>
      <c r="I772" t="s">
        <v>8219</v>
      </c>
      <c r="J772">
        <v>77</v>
      </c>
      <c r="K772">
        <v>1807</v>
      </c>
      <c r="L772" t="s">
        <v>8221</v>
      </c>
      <c r="M772">
        <v>8</v>
      </c>
    </row>
    <row r="773" spans="8:13" x14ac:dyDescent="0.4">
      <c r="H773">
        <v>1672</v>
      </c>
      <c r="I773" t="s">
        <v>8219</v>
      </c>
      <c r="J773">
        <v>49</v>
      </c>
      <c r="K773">
        <v>1808</v>
      </c>
      <c r="L773" t="s">
        <v>8221</v>
      </c>
      <c r="M773">
        <v>96</v>
      </c>
    </row>
    <row r="774" spans="8:13" x14ac:dyDescent="0.4">
      <c r="H774">
        <v>1673</v>
      </c>
      <c r="I774" t="s">
        <v>8219</v>
      </c>
      <c r="J774">
        <v>59</v>
      </c>
      <c r="K774">
        <v>1809</v>
      </c>
      <c r="L774" t="s">
        <v>8221</v>
      </c>
      <c r="M774">
        <v>9</v>
      </c>
    </row>
    <row r="775" spans="8:13" x14ac:dyDescent="0.4">
      <c r="H775">
        <v>1674</v>
      </c>
      <c r="I775" t="s">
        <v>8219</v>
      </c>
      <c r="J775">
        <v>113</v>
      </c>
      <c r="K775">
        <v>1810</v>
      </c>
      <c r="L775" t="s">
        <v>8221</v>
      </c>
      <c r="M775">
        <v>2</v>
      </c>
    </row>
    <row r="776" spans="8:13" x14ac:dyDescent="0.4">
      <c r="H776">
        <v>1675</v>
      </c>
      <c r="I776" t="s">
        <v>8219</v>
      </c>
      <c r="J776">
        <v>34</v>
      </c>
      <c r="K776">
        <v>1811</v>
      </c>
      <c r="L776" t="s">
        <v>8221</v>
      </c>
      <c r="M776">
        <v>26</v>
      </c>
    </row>
    <row r="777" spans="8:13" x14ac:dyDescent="0.4">
      <c r="H777">
        <v>1676</v>
      </c>
      <c r="I777" t="s">
        <v>8219</v>
      </c>
      <c r="J777">
        <v>42</v>
      </c>
      <c r="K777">
        <v>1812</v>
      </c>
      <c r="L777" t="s">
        <v>8221</v>
      </c>
      <c r="M777">
        <v>23</v>
      </c>
    </row>
    <row r="778" spans="8:13" x14ac:dyDescent="0.4">
      <c r="H778">
        <v>1677</v>
      </c>
      <c r="I778" t="s">
        <v>8219</v>
      </c>
      <c r="J778">
        <v>42</v>
      </c>
      <c r="K778">
        <v>1813</v>
      </c>
      <c r="L778" t="s">
        <v>8221</v>
      </c>
      <c r="M778">
        <v>0</v>
      </c>
    </row>
    <row r="779" spans="8:13" x14ac:dyDescent="0.4">
      <c r="H779">
        <v>1678</v>
      </c>
      <c r="I779" t="s">
        <v>8219</v>
      </c>
      <c r="J779">
        <v>49</v>
      </c>
      <c r="K779">
        <v>1814</v>
      </c>
      <c r="L779" t="s">
        <v>8221</v>
      </c>
      <c r="M779">
        <v>140</v>
      </c>
    </row>
    <row r="780" spans="8:13" x14ac:dyDescent="0.4">
      <c r="H780">
        <v>1679</v>
      </c>
      <c r="I780" t="s">
        <v>8219</v>
      </c>
      <c r="J780">
        <v>56</v>
      </c>
      <c r="K780">
        <v>1815</v>
      </c>
      <c r="L780" t="s">
        <v>8221</v>
      </c>
      <c r="M780">
        <v>0</v>
      </c>
    </row>
    <row r="781" spans="8:13" x14ac:dyDescent="0.4">
      <c r="H781">
        <v>1680</v>
      </c>
      <c r="I781" t="s">
        <v>8219</v>
      </c>
      <c r="J781">
        <v>25</v>
      </c>
      <c r="K781">
        <v>1816</v>
      </c>
      <c r="L781" t="s">
        <v>8221</v>
      </c>
      <c r="M781">
        <v>6</v>
      </c>
    </row>
    <row r="782" spans="8:13" x14ac:dyDescent="0.4">
      <c r="H782">
        <v>1741</v>
      </c>
      <c r="I782" t="s">
        <v>8219</v>
      </c>
      <c r="J782">
        <v>52</v>
      </c>
      <c r="K782">
        <v>1817</v>
      </c>
      <c r="L782" t="s">
        <v>8221</v>
      </c>
      <c r="M782">
        <v>100</v>
      </c>
    </row>
    <row r="783" spans="8:13" x14ac:dyDescent="0.4">
      <c r="H783">
        <v>1742</v>
      </c>
      <c r="I783" t="s">
        <v>8219</v>
      </c>
      <c r="J783">
        <v>34</v>
      </c>
      <c r="K783">
        <v>1818</v>
      </c>
      <c r="L783" t="s">
        <v>8221</v>
      </c>
      <c r="M783">
        <v>0</v>
      </c>
    </row>
    <row r="784" spans="8:13" x14ac:dyDescent="0.4">
      <c r="H784">
        <v>1743</v>
      </c>
      <c r="I784" t="s">
        <v>8219</v>
      </c>
      <c r="J784">
        <v>67</v>
      </c>
      <c r="K784">
        <v>1819</v>
      </c>
      <c r="L784" t="s">
        <v>8221</v>
      </c>
      <c r="M784">
        <v>4</v>
      </c>
    </row>
    <row r="785" spans="8:13" x14ac:dyDescent="0.4">
      <c r="H785">
        <v>1744</v>
      </c>
      <c r="I785" t="s">
        <v>8219</v>
      </c>
      <c r="J785">
        <v>70</v>
      </c>
      <c r="K785">
        <v>1820</v>
      </c>
      <c r="L785" t="s">
        <v>8221</v>
      </c>
      <c r="M785">
        <v>8</v>
      </c>
    </row>
    <row r="786" spans="8:13" x14ac:dyDescent="0.4">
      <c r="H786">
        <v>1745</v>
      </c>
      <c r="I786" t="s">
        <v>8219</v>
      </c>
      <c r="J786">
        <v>89</v>
      </c>
      <c r="K786">
        <v>1861</v>
      </c>
      <c r="L786" t="s">
        <v>8221</v>
      </c>
      <c r="M786">
        <v>0</v>
      </c>
    </row>
    <row r="787" spans="8:13" x14ac:dyDescent="0.4">
      <c r="H787">
        <v>1746</v>
      </c>
      <c r="I787" t="s">
        <v>8219</v>
      </c>
      <c r="J787">
        <v>107</v>
      </c>
      <c r="K787">
        <v>1862</v>
      </c>
      <c r="L787" t="s">
        <v>8221</v>
      </c>
      <c r="M787">
        <v>16</v>
      </c>
    </row>
    <row r="788" spans="8:13" x14ac:dyDescent="0.4">
      <c r="H788">
        <v>1747</v>
      </c>
      <c r="I788" t="s">
        <v>8219</v>
      </c>
      <c r="J788">
        <v>159</v>
      </c>
      <c r="K788">
        <v>1863</v>
      </c>
      <c r="L788" t="s">
        <v>8221</v>
      </c>
      <c r="M788">
        <v>2</v>
      </c>
    </row>
    <row r="789" spans="8:13" x14ac:dyDescent="0.4">
      <c r="H789">
        <v>1748</v>
      </c>
      <c r="I789" t="s">
        <v>8219</v>
      </c>
      <c r="J789">
        <v>181</v>
      </c>
      <c r="K789">
        <v>1864</v>
      </c>
      <c r="L789" t="s">
        <v>8221</v>
      </c>
      <c r="M789">
        <v>48</v>
      </c>
    </row>
    <row r="790" spans="8:13" x14ac:dyDescent="0.4">
      <c r="H790">
        <v>1749</v>
      </c>
      <c r="I790" t="s">
        <v>8219</v>
      </c>
      <c r="J790">
        <v>131</v>
      </c>
      <c r="K790">
        <v>1865</v>
      </c>
      <c r="L790" t="s">
        <v>8221</v>
      </c>
      <c r="M790">
        <v>2</v>
      </c>
    </row>
    <row r="791" spans="8:13" x14ac:dyDescent="0.4">
      <c r="H791">
        <v>1750</v>
      </c>
      <c r="I791" t="s">
        <v>8219</v>
      </c>
      <c r="J791">
        <v>125</v>
      </c>
      <c r="K791">
        <v>1866</v>
      </c>
      <c r="L791" t="s">
        <v>8221</v>
      </c>
      <c r="M791">
        <v>2</v>
      </c>
    </row>
    <row r="792" spans="8:13" x14ac:dyDescent="0.4">
      <c r="H792">
        <v>1751</v>
      </c>
      <c r="I792" t="s">
        <v>8219</v>
      </c>
      <c r="J792">
        <v>61</v>
      </c>
      <c r="K792">
        <v>1867</v>
      </c>
      <c r="L792" t="s">
        <v>8221</v>
      </c>
      <c r="M792">
        <v>1</v>
      </c>
    </row>
    <row r="793" spans="8:13" x14ac:dyDescent="0.4">
      <c r="H793">
        <v>1752</v>
      </c>
      <c r="I793" t="s">
        <v>8219</v>
      </c>
      <c r="J793">
        <v>90</v>
      </c>
      <c r="K793">
        <v>1868</v>
      </c>
      <c r="L793" t="s">
        <v>8221</v>
      </c>
      <c r="M793">
        <v>17</v>
      </c>
    </row>
    <row r="794" spans="8:13" x14ac:dyDescent="0.4">
      <c r="H794">
        <v>1753</v>
      </c>
      <c r="I794" t="s">
        <v>8219</v>
      </c>
      <c r="J794">
        <v>35</v>
      </c>
      <c r="K794">
        <v>1869</v>
      </c>
      <c r="L794" t="s">
        <v>8221</v>
      </c>
      <c r="M794">
        <v>0</v>
      </c>
    </row>
    <row r="795" spans="8:13" x14ac:dyDescent="0.4">
      <c r="H795">
        <v>1754</v>
      </c>
      <c r="I795" t="s">
        <v>8219</v>
      </c>
      <c r="J795">
        <v>90</v>
      </c>
      <c r="K795">
        <v>1870</v>
      </c>
      <c r="L795" t="s">
        <v>8221</v>
      </c>
      <c r="M795">
        <v>11</v>
      </c>
    </row>
    <row r="796" spans="8:13" x14ac:dyDescent="0.4">
      <c r="H796">
        <v>1755</v>
      </c>
      <c r="I796" t="s">
        <v>8219</v>
      </c>
      <c r="J796">
        <v>4</v>
      </c>
      <c r="K796">
        <v>1871</v>
      </c>
      <c r="L796" t="s">
        <v>8221</v>
      </c>
      <c r="M796">
        <v>95</v>
      </c>
    </row>
    <row r="797" spans="8:13" x14ac:dyDescent="0.4">
      <c r="H797">
        <v>1756</v>
      </c>
      <c r="I797" t="s">
        <v>8219</v>
      </c>
      <c r="J797">
        <v>120</v>
      </c>
      <c r="K797">
        <v>1872</v>
      </c>
      <c r="L797" t="s">
        <v>8221</v>
      </c>
      <c r="M797">
        <v>13</v>
      </c>
    </row>
    <row r="798" spans="8:13" x14ac:dyDescent="0.4">
      <c r="H798">
        <v>1757</v>
      </c>
      <c r="I798" t="s">
        <v>8219</v>
      </c>
      <c r="J798">
        <v>14</v>
      </c>
      <c r="K798">
        <v>1873</v>
      </c>
      <c r="L798" t="s">
        <v>8221</v>
      </c>
      <c r="M798">
        <v>2</v>
      </c>
    </row>
    <row r="799" spans="8:13" x14ac:dyDescent="0.4">
      <c r="H799">
        <v>1758</v>
      </c>
      <c r="I799" t="s">
        <v>8219</v>
      </c>
      <c r="J799">
        <v>27</v>
      </c>
      <c r="K799">
        <v>1874</v>
      </c>
      <c r="L799" t="s">
        <v>8221</v>
      </c>
      <c r="M799">
        <v>2</v>
      </c>
    </row>
    <row r="800" spans="8:13" x14ac:dyDescent="0.4">
      <c r="H800">
        <v>1759</v>
      </c>
      <c r="I800" t="s">
        <v>8219</v>
      </c>
      <c r="J800">
        <v>49</v>
      </c>
      <c r="K800">
        <v>1875</v>
      </c>
      <c r="L800" t="s">
        <v>8221</v>
      </c>
      <c r="M800">
        <v>3</v>
      </c>
    </row>
    <row r="801" spans="8:13" x14ac:dyDescent="0.4">
      <c r="H801">
        <v>1760</v>
      </c>
      <c r="I801" t="s">
        <v>8219</v>
      </c>
      <c r="J801">
        <v>102</v>
      </c>
      <c r="K801">
        <v>1876</v>
      </c>
      <c r="L801" t="s">
        <v>8221</v>
      </c>
      <c r="M801">
        <v>0</v>
      </c>
    </row>
    <row r="802" spans="8:13" x14ac:dyDescent="0.4">
      <c r="H802">
        <v>1761</v>
      </c>
      <c r="I802" t="s">
        <v>8219</v>
      </c>
      <c r="J802">
        <v>3</v>
      </c>
      <c r="K802">
        <v>1877</v>
      </c>
      <c r="L802" t="s">
        <v>8221</v>
      </c>
      <c r="M802">
        <v>0</v>
      </c>
    </row>
    <row r="803" spans="8:13" x14ac:dyDescent="0.4">
      <c r="H803">
        <v>1762</v>
      </c>
      <c r="I803" t="s">
        <v>8219</v>
      </c>
      <c r="J803">
        <v>25</v>
      </c>
      <c r="K803">
        <v>1878</v>
      </c>
      <c r="L803" t="s">
        <v>8221</v>
      </c>
      <c r="M803">
        <v>0</v>
      </c>
    </row>
    <row r="804" spans="8:13" x14ac:dyDescent="0.4">
      <c r="H804">
        <v>1763</v>
      </c>
      <c r="I804" t="s">
        <v>8219</v>
      </c>
      <c r="J804">
        <v>118</v>
      </c>
      <c r="K804">
        <v>1879</v>
      </c>
      <c r="L804" t="s">
        <v>8221</v>
      </c>
      <c r="M804">
        <v>2</v>
      </c>
    </row>
    <row r="805" spans="8:13" x14ac:dyDescent="0.4">
      <c r="H805">
        <v>1821</v>
      </c>
      <c r="I805" t="s">
        <v>8219</v>
      </c>
      <c r="J805">
        <v>57</v>
      </c>
      <c r="K805">
        <v>1880</v>
      </c>
      <c r="L805" t="s">
        <v>8221</v>
      </c>
      <c r="M805">
        <v>24</v>
      </c>
    </row>
    <row r="806" spans="8:13" x14ac:dyDescent="0.4">
      <c r="H806">
        <v>1822</v>
      </c>
      <c r="I806" t="s">
        <v>8219</v>
      </c>
      <c r="J806">
        <v>11</v>
      </c>
      <c r="K806">
        <v>1901</v>
      </c>
      <c r="L806" t="s">
        <v>8221</v>
      </c>
      <c r="M806">
        <v>25</v>
      </c>
    </row>
    <row r="807" spans="8:13" x14ac:dyDescent="0.4">
      <c r="H807">
        <v>1823</v>
      </c>
      <c r="I807" t="s">
        <v>8219</v>
      </c>
      <c r="J807">
        <v>33</v>
      </c>
      <c r="K807">
        <v>1902</v>
      </c>
      <c r="L807" t="s">
        <v>8221</v>
      </c>
      <c r="M807">
        <v>3</v>
      </c>
    </row>
    <row r="808" spans="8:13" x14ac:dyDescent="0.4">
      <c r="H808">
        <v>1824</v>
      </c>
      <c r="I808" t="s">
        <v>8219</v>
      </c>
      <c r="J808">
        <v>40</v>
      </c>
      <c r="K808">
        <v>1903</v>
      </c>
      <c r="L808" t="s">
        <v>8221</v>
      </c>
      <c r="M808">
        <v>41</v>
      </c>
    </row>
    <row r="809" spans="8:13" x14ac:dyDescent="0.4">
      <c r="H809">
        <v>1825</v>
      </c>
      <c r="I809" t="s">
        <v>8219</v>
      </c>
      <c r="J809">
        <v>50</v>
      </c>
      <c r="K809">
        <v>1904</v>
      </c>
      <c r="L809" t="s">
        <v>8221</v>
      </c>
      <c r="M809">
        <v>2</v>
      </c>
    </row>
    <row r="810" spans="8:13" x14ac:dyDescent="0.4">
      <c r="H810">
        <v>1826</v>
      </c>
      <c r="I810" t="s">
        <v>8219</v>
      </c>
      <c r="J810">
        <v>38</v>
      </c>
      <c r="K810">
        <v>1905</v>
      </c>
      <c r="L810" t="s">
        <v>8221</v>
      </c>
      <c r="M810">
        <v>4</v>
      </c>
    </row>
    <row r="811" spans="8:13" x14ac:dyDescent="0.4">
      <c r="H811">
        <v>1827</v>
      </c>
      <c r="I811" t="s">
        <v>8219</v>
      </c>
      <c r="J811">
        <v>96</v>
      </c>
      <c r="K811">
        <v>1906</v>
      </c>
      <c r="L811" t="s">
        <v>8221</v>
      </c>
      <c r="M811">
        <v>99</v>
      </c>
    </row>
    <row r="812" spans="8:13" x14ac:dyDescent="0.4">
      <c r="H812">
        <v>1828</v>
      </c>
      <c r="I812" t="s">
        <v>8219</v>
      </c>
      <c r="J812">
        <v>48</v>
      </c>
      <c r="K812">
        <v>1907</v>
      </c>
      <c r="L812" t="s">
        <v>8221</v>
      </c>
      <c r="M812">
        <v>4</v>
      </c>
    </row>
    <row r="813" spans="8:13" x14ac:dyDescent="0.4">
      <c r="H813">
        <v>1829</v>
      </c>
      <c r="I813" t="s">
        <v>8219</v>
      </c>
      <c r="J813">
        <v>33</v>
      </c>
      <c r="K813">
        <v>1908</v>
      </c>
      <c r="L813" t="s">
        <v>8221</v>
      </c>
      <c r="M813">
        <v>4</v>
      </c>
    </row>
    <row r="814" spans="8:13" x14ac:dyDescent="0.4">
      <c r="H814">
        <v>1830</v>
      </c>
      <c r="I814" t="s">
        <v>8219</v>
      </c>
      <c r="J814">
        <v>226</v>
      </c>
      <c r="K814">
        <v>1909</v>
      </c>
      <c r="L814" t="s">
        <v>8221</v>
      </c>
      <c r="M814">
        <v>38</v>
      </c>
    </row>
    <row r="815" spans="8:13" x14ac:dyDescent="0.4">
      <c r="H815">
        <v>1831</v>
      </c>
      <c r="I815" t="s">
        <v>8219</v>
      </c>
      <c r="J815">
        <v>14</v>
      </c>
      <c r="K815">
        <v>1910</v>
      </c>
      <c r="L815" t="s">
        <v>8221</v>
      </c>
      <c r="M815">
        <v>285</v>
      </c>
    </row>
    <row r="816" spans="8:13" x14ac:dyDescent="0.4">
      <c r="H816">
        <v>1832</v>
      </c>
      <c r="I816" t="s">
        <v>8219</v>
      </c>
      <c r="J816">
        <v>20</v>
      </c>
      <c r="K816">
        <v>1911</v>
      </c>
      <c r="L816" t="s">
        <v>8221</v>
      </c>
      <c r="M816">
        <v>1</v>
      </c>
    </row>
    <row r="817" spans="8:13" x14ac:dyDescent="0.4">
      <c r="H817">
        <v>1833</v>
      </c>
      <c r="I817" t="s">
        <v>8219</v>
      </c>
      <c r="J817">
        <v>25</v>
      </c>
      <c r="K817">
        <v>1912</v>
      </c>
      <c r="L817" t="s">
        <v>8221</v>
      </c>
      <c r="M817">
        <v>42</v>
      </c>
    </row>
    <row r="818" spans="8:13" x14ac:dyDescent="0.4">
      <c r="H818">
        <v>1834</v>
      </c>
      <c r="I818" t="s">
        <v>8219</v>
      </c>
      <c r="J818">
        <v>90</v>
      </c>
      <c r="K818">
        <v>1913</v>
      </c>
      <c r="L818" t="s">
        <v>8221</v>
      </c>
      <c r="M818">
        <v>26</v>
      </c>
    </row>
    <row r="819" spans="8:13" x14ac:dyDescent="0.4">
      <c r="H819">
        <v>1835</v>
      </c>
      <c r="I819" t="s">
        <v>8219</v>
      </c>
      <c r="J819">
        <v>11</v>
      </c>
      <c r="K819">
        <v>1914</v>
      </c>
      <c r="L819" t="s">
        <v>8221</v>
      </c>
      <c r="M819">
        <v>2</v>
      </c>
    </row>
    <row r="820" spans="8:13" x14ac:dyDescent="0.4">
      <c r="H820">
        <v>1836</v>
      </c>
      <c r="I820" t="s">
        <v>8219</v>
      </c>
      <c r="J820">
        <v>55</v>
      </c>
      <c r="K820">
        <v>1915</v>
      </c>
      <c r="L820" t="s">
        <v>8221</v>
      </c>
      <c r="M820">
        <v>4</v>
      </c>
    </row>
    <row r="821" spans="8:13" x14ac:dyDescent="0.4">
      <c r="H821">
        <v>1837</v>
      </c>
      <c r="I821" t="s">
        <v>8219</v>
      </c>
      <c r="J821">
        <v>30</v>
      </c>
      <c r="K821">
        <v>1916</v>
      </c>
      <c r="L821" t="s">
        <v>8221</v>
      </c>
      <c r="M821">
        <v>6</v>
      </c>
    </row>
    <row r="822" spans="8:13" x14ac:dyDescent="0.4">
      <c r="H822">
        <v>1838</v>
      </c>
      <c r="I822" t="s">
        <v>8219</v>
      </c>
      <c r="J822">
        <v>28</v>
      </c>
      <c r="K822">
        <v>1917</v>
      </c>
      <c r="L822" t="s">
        <v>8221</v>
      </c>
      <c r="M822">
        <v>70</v>
      </c>
    </row>
    <row r="823" spans="8:13" x14ac:dyDescent="0.4">
      <c r="H823">
        <v>1839</v>
      </c>
      <c r="I823" t="s">
        <v>8219</v>
      </c>
      <c r="J823">
        <v>45</v>
      </c>
      <c r="K823">
        <v>1918</v>
      </c>
      <c r="L823" t="s">
        <v>8221</v>
      </c>
      <c r="M823">
        <v>9</v>
      </c>
    </row>
    <row r="824" spans="8:13" x14ac:dyDescent="0.4">
      <c r="H824">
        <v>1840</v>
      </c>
      <c r="I824" t="s">
        <v>8219</v>
      </c>
      <c r="J824">
        <v>13</v>
      </c>
      <c r="K824">
        <v>1919</v>
      </c>
      <c r="L824" t="s">
        <v>8221</v>
      </c>
      <c r="M824">
        <v>8</v>
      </c>
    </row>
    <row r="825" spans="8:13" x14ac:dyDescent="0.4">
      <c r="H825">
        <v>1841</v>
      </c>
      <c r="I825" t="s">
        <v>8219</v>
      </c>
      <c r="J825">
        <v>40</v>
      </c>
      <c r="K825">
        <v>1920</v>
      </c>
      <c r="L825" t="s">
        <v>8221</v>
      </c>
      <c r="M825">
        <v>105</v>
      </c>
    </row>
    <row r="826" spans="8:13" x14ac:dyDescent="0.4">
      <c r="H826">
        <v>1842</v>
      </c>
      <c r="I826" t="s">
        <v>8219</v>
      </c>
      <c r="J826">
        <v>21</v>
      </c>
      <c r="K826">
        <v>1981</v>
      </c>
      <c r="L826" t="s">
        <v>8221</v>
      </c>
      <c r="M826">
        <v>12</v>
      </c>
    </row>
    <row r="827" spans="8:13" x14ac:dyDescent="0.4">
      <c r="H827">
        <v>1843</v>
      </c>
      <c r="I827" t="s">
        <v>8219</v>
      </c>
      <c r="J827">
        <v>134</v>
      </c>
      <c r="K827">
        <v>1982</v>
      </c>
      <c r="L827" t="s">
        <v>8221</v>
      </c>
      <c r="M827">
        <v>0</v>
      </c>
    </row>
    <row r="828" spans="8:13" x14ac:dyDescent="0.4">
      <c r="H828">
        <v>1844</v>
      </c>
      <c r="I828" t="s">
        <v>8219</v>
      </c>
      <c r="J828">
        <v>20</v>
      </c>
      <c r="K828">
        <v>1983</v>
      </c>
      <c r="L828" t="s">
        <v>8221</v>
      </c>
      <c r="M828">
        <v>16</v>
      </c>
    </row>
    <row r="829" spans="8:13" x14ac:dyDescent="0.4">
      <c r="H829">
        <v>1845</v>
      </c>
      <c r="I829" t="s">
        <v>8219</v>
      </c>
      <c r="J829">
        <v>19</v>
      </c>
      <c r="K829">
        <v>1984</v>
      </c>
      <c r="L829" t="s">
        <v>8221</v>
      </c>
      <c r="M829">
        <v>7</v>
      </c>
    </row>
    <row r="830" spans="8:13" x14ac:dyDescent="0.4">
      <c r="H830">
        <v>1846</v>
      </c>
      <c r="I830" t="s">
        <v>8219</v>
      </c>
      <c r="J830">
        <v>209</v>
      </c>
      <c r="K830">
        <v>1985</v>
      </c>
      <c r="L830" t="s">
        <v>8221</v>
      </c>
      <c r="M830">
        <v>4</v>
      </c>
    </row>
    <row r="831" spans="8:13" x14ac:dyDescent="0.4">
      <c r="H831">
        <v>1847</v>
      </c>
      <c r="I831" t="s">
        <v>8219</v>
      </c>
      <c r="J831">
        <v>38</v>
      </c>
      <c r="K831">
        <v>1986</v>
      </c>
      <c r="L831" t="s">
        <v>8221</v>
      </c>
      <c r="M831">
        <v>1</v>
      </c>
    </row>
    <row r="832" spans="8:13" x14ac:dyDescent="0.4">
      <c r="H832">
        <v>1848</v>
      </c>
      <c r="I832" t="s">
        <v>8219</v>
      </c>
      <c r="J832">
        <v>24</v>
      </c>
      <c r="K832">
        <v>1987</v>
      </c>
      <c r="L832" t="s">
        <v>8221</v>
      </c>
      <c r="M832">
        <v>28</v>
      </c>
    </row>
    <row r="833" spans="8:13" x14ac:dyDescent="0.4">
      <c r="H833">
        <v>1849</v>
      </c>
      <c r="I833" t="s">
        <v>8219</v>
      </c>
      <c r="J833">
        <v>8</v>
      </c>
      <c r="K833">
        <v>1988</v>
      </c>
      <c r="L833" t="s">
        <v>8221</v>
      </c>
      <c r="M833">
        <v>1</v>
      </c>
    </row>
    <row r="834" spans="8:13" x14ac:dyDescent="0.4">
      <c r="H834">
        <v>1850</v>
      </c>
      <c r="I834" t="s">
        <v>8219</v>
      </c>
      <c r="J834">
        <v>179</v>
      </c>
      <c r="K834">
        <v>1989</v>
      </c>
      <c r="L834" t="s">
        <v>8221</v>
      </c>
      <c r="M834">
        <v>1</v>
      </c>
    </row>
    <row r="835" spans="8:13" x14ac:dyDescent="0.4">
      <c r="H835">
        <v>1851</v>
      </c>
      <c r="I835" t="s">
        <v>8219</v>
      </c>
      <c r="J835">
        <v>26</v>
      </c>
      <c r="K835">
        <v>1990</v>
      </c>
      <c r="L835" t="s">
        <v>8221</v>
      </c>
      <c r="M835">
        <v>5</v>
      </c>
    </row>
    <row r="836" spans="8:13" x14ac:dyDescent="0.4">
      <c r="H836">
        <v>1852</v>
      </c>
      <c r="I836" t="s">
        <v>8219</v>
      </c>
      <c r="J836">
        <v>131</v>
      </c>
      <c r="K836">
        <v>1991</v>
      </c>
      <c r="L836" t="s">
        <v>8221</v>
      </c>
      <c r="M836">
        <v>3</v>
      </c>
    </row>
    <row r="837" spans="8:13" x14ac:dyDescent="0.4">
      <c r="H837">
        <v>1853</v>
      </c>
      <c r="I837" t="s">
        <v>8219</v>
      </c>
      <c r="J837">
        <v>14</v>
      </c>
      <c r="K837">
        <v>1992</v>
      </c>
      <c r="L837" t="s">
        <v>8221</v>
      </c>
      <c r="M837">
        <v>2</v>
      </c>
    </row>
    <row r="838" spans="8:13" x14ac:dyDescent="0.4">
      <c r="H838">
        <v>1854</v>
      </c>
      <c r="I838" t="s">
        <v>8219</v>
      </c>
      <c r="J838">
        <v>174</v>
      </c>
      <c r="K838">
        <v>1993</v>
      </c>
      <c r="L838" t="s">
        <v>8221</v>
      </c>
      <c r="M838">
        <v>0</v>
      </c>
    </row>
    <row r="839" spans="8:13" x14ac:dyDescent="0.4">
      <c r="H839">
        <v>1855</v>
      </c>
      <c r="I839" t="s">
        <v>8219</v>
      </c>
      <c r="J839">
        <v>191</v>
      </c>
      <c r="K839">
        <v>1994</v>
      </c>
      <c r="L839" t="s">
        <v>8221</v>
      </c>
      <c r="M839">
        <v>0</v>
      </c>
    </row>
    <row r="840" spans="8:13" x14ac:dyDescent="0.4">
      <c r="H840">
        <v>1856</v>
      </c>
      <c r="I840" t="s">
        <v>8219</v>
      </c>
      <c r="J840">
        <v>38</v>
      </c>
      <c r="K840">
        <v>1995</v>
      </c>
      <c r="L840" t="s">
        <v>8221</v>
      </c>
      <c r="M840">
        <v>3</v>
      </c>
    </row>
    <row r="841" spans="8:13" x14ac:dyDescent="0.4">
      <c r="H841">
        <v>1857</v>
      </c>
      <c r="I841" t="s">
        <v>8219</v>
      </c>
      <c r="J841">
        <v>22</v>
      </c>
      <c r="K841">
        <v>1996</v>
      </c>
      <c r="L841" t="s">
        <v>8221</v>
      </c>
      <c r="M841">
        <v>0</v>
      </c>
    </row>
    <row r="842" spans="8:13" x14ac:dyDescent="0.4">
      <c r="H842">
        <v>1858</v>
      </c>
      <c r="I842" t="s">
        <v>8219</v>
      </c>
      <c r="J842">
        <v>149</v>
      </c>
      <c r="K842">
        <v>1997</v>
      </c>
      <c r="L842" t="s">
        <v>8221</v>
      </c>
      <c r="M842">
        <v>0</v>
      </c>
    </row>
    <row r="843" spans="8:13" x14ac:dyDescent="0.4">
      <c r="H843">
        <v>1859</v>
      </c>
      <c r="I843" t="s">
        <v>8219</v>
      </c>
      <c r="J843">
        <v>56</v>
      </c>
      <c r="K843">
        <v>1998</v>
      </c>
      <c r="L843" t="s">
        <v>8221</v>
      </c>
      <c r="M843">
        <v>3</v>
      </c>
    </row>
    <row r="844" spans="8:13" x14ac:dyDescent="0.4">
      <c r="H844">
        <v>1860</v>
      </c>
      <c r="I844" t="s">
        <v>8219</v>
      </c>
      <c r="J844">
        <v>19</v>
      </c>
      <c r="K844">
        <v>1999</v>
      </c>
      <c r="L844" t="s">
        <v>8221</v>
      </c>
      <c r="M844">
        <v>7</v>
      </c>
    </row>
    <row r="845" spans="8:13" x14ac:dyDescent="0.4">
      <c r="H845">
        <v>1881</v>
      </c>
      <c r="I845" t="s">
        <v>8219</v>
      </c>
      <c r="J845">
        <v>70</v>
      </c>
      <c r="K845">
        <v>2000</v>
      </c>
      <c r="L845" t="s">
        <v>8221</v>
      </c>
      <c r="M845">
        <v>25</v>
      </c>
    </row>
    <row r="846" spans="8:13" x14ac:dyDescent="0.4">
      <c r="H846">
        <v>1882</v>
      </c>
      <c r="I846" t="s">
        <v>8219</v>
      </c>
      <c r="J846">
        <v>81</v>
      </c>
      <c r="K846">
        <v>2121</v>
      </c>
      <c r="L846" t="s">
        <v>8221</v>
      </c>
      <c r="M846">
        <v>10</v>
      </c>
    </row>
    <row r="847" spans="8:13" x14ac:dyDescent="0.4">
      <c r="H847">
        <v>1883</v>
      </c>
      <c r="I847" t="s">
        <v>8219</v>
      </c>
      <c r="J847">
        <v>32</v>
      </c>
      <c r="K847">
        <v>2122</v>
      </c>
      <c r="L847" t="s">
        <v>8221</v>
      </c>
      <c r="M847">
        <v>3</v>
      </c>
    </row>
    <row r="848" spans="8:13" x14ac:dyDescent="0.4">
      <c r="H848">
        <v>1884</v>
      </c>
      <c r="I848" t="s">
        <v>8219</v>
      </c>
      <c r="J848">
        <v>26</v>
      </c>
      <c r="K848">
        <v>2123</v>
      </c>
      <c r="L848" t="s">
        <v>8221</v>
      </c>
      <c r="M848">
        <v>5</v>
      </c>
    </row>
    <row r="849" spans="8:13" x14ac:dyDescent="0.4">
      <c r="H849">
        <v>1885</v>
      </c>
      <c r="I849" t="s">
        <v>8219</v>
      </c>
      <c r="J849">
        <v>105</v>
      </c>
      <c r="K849">
        <v>2124</v>
      </c>
      <c r="L849" t="s">
        <v>8221</v>
      </c>
      <c r="M849">
        <v>5</v>
      </c>
    </row>
    <row r="850" spans="8:13" x14ac:dyDescent="0.4">
      <c r="H850">
        <v>1886</v>
      </c>
      <c r="I850" t="s">
        <v>8219</v>
      </c>
      <c r="J850">
        <v>29</v>
      </c>
      <c r="K850">
        <v>2125</v>
      </c>
      <c r="L850" t="s">
        <v>8221</v>
      </c>
      <c r="M850">
        <v>27</v>
      </c>
    </row>
    <row r="851" spans="8:13" x14ac:dyDescent="0.4">
      <c r="H851">
        <v>1887</v>
      </c>
      <c r="I851" t="s">
        <v>8219</v>
      </c>
      <c r="J851">
        <v>8</v>
      </c>
      <c r="K851">
        <v>2126</v>
      </c>
      <c r="L851" t="s">
        <v>8221</v>
      </c>
      <c r="M851">
        <v>2</v>
      </c>
    </row>
    <row r="852" spans="8:13" x14ac:dyDescent="0.4">
      <c r="H852">
        <v>1888</v>
      </c>
      <c r="I852" t="s">
        <v>8219</v>
      </c>
      <c r="J852">
        <v>89</v>
      </c>
      <c r="K852">
        <v>2127</v>
      </c>
      <c r="L852" t="s">
        <v>8221</v>
      </c>
      <c r="M852">
        <v>236</v>
      </c>
    </row>
    <row r="853" spans="8:13" x14ac:dyDescent="0.4">
      <c r="H853">
        <v>1889</v>
      </c>
      <c r="I853" t="s">
        <v>8219</v>
      </c>
      <c r="J853">
        <v>44</v>
      </c>
      <c r="K853">
        <v>2128</v>
      </c>
      <c r="L853" t="s">
        <v>8221</v>
      </c>
      <c r="M853">
        <v>1</v>
      </c>
    </row>
    <row r="854" spans="8:13" x14ac:dyDescent="0.4">
      <c r="H854">
        <v>1890</v>
      </c>
      <c r="I854" t="s">
        <v>8219</v>
      </c>
      <c r="J854">
        <v>246</v>
      </c>
      <c r="K854">
        <v>2129</v>
      </c>
      <c r="L854" t="s">
        <v>8221</v>
      </c>
      <c r="M854">
        <v>12</v>
      </c>
    </row>
    <row r="855" spans="8:13" x14ac:dyDescent="0.4">
      <c r="H855">
        <v>1891</v>
      </c>
      <c r="I855" t="s">
        <v>8219</v>
      </c>
      <c r="J855">
        <v>120</v>
      </c>
      <c r="K855">
        <v>2130</v>
      </c>
      <c r="L855" t="s">
        <v>8221</v>
      </c>
      <c r="M855">
        <v>4</v>
      </c>
    </row>
    <row r="856" spans="8:13" x14ac:dyDescent="0.4">
      <c r="H856">
        <v>1892</v>
      </c>
      <c r="I856" t="s">
        <v>8219</v>
      </c>
      <c r="J856">
        <v>26</v>
      </c>
      <c r="K856">
        <v>2131</v>
      </c>
      <c r="L856" t="s">
        <v>8221</v>
      </c>
      <c r="M856">
        <v>3</v>
      </c>
    </row>
    <row r="857" spans="8:13" x14ac:dyDescent="0.4">
      <c r="H857">
        <v>1893</v>
      </c>
      <c r="I857" t="s">
        <v>8219</v>
      </c>
      <c r="J857">
        <v>45</v>
      </c>
      <c r="K857">
        <v>2132</v>
      </c>
      <c r="L857" t="s">
        <v>8221</v>
      </c>
      <c r="M857">
        <v>99</v>
      </c>
    </row>
    <row r="858" spans="8:13" x14ac:dyDescent="0.4">
      <c r="H858">
        <v>1894</v>
      </c>
      <c r="I858" t="s">
        <v>8219</v>
      </c>
      <c r="J858">
        <v>20</v>
      </c>
      <c r="K858">
        <v>2133</v>
      </c>
      <c r="L858" t="s">
        <v>8221</v>
      </c>
      <c r="M858">
        <v>3</v>
      </c>
    </row>
    <row r="859" spans="8:13" x14ac:dyDescent="0.4">
      <c r="H859">
        <v>1895</v>
      </c>
      <c r="I859" t="s">
        <v>8219</v>
      </c>
      <c r="J859">
        <v>47</v>
      </c>
      <c r="K859">
        <v>2134</v>
      </c>
      <c r="L859" t="s">
        <v>8221</v>
      </c>
      <c r="M859">
        <v>3</v>
      </c>
    </row>
    <row r="860" spans="8:13" x14ac:dyDescent="0.4">
      <c r="H860">
        <v>1896</v>
      </c>
      <c r="I860" t="s">
        <v>8219</v>
      </c>
      <c r="J860">
        <v>13</v>
      </c>
      <c r="K860">
        <v>2135</v>
      </c>
      <c r="L860" t="s">
        <v>8221</v>
      </c>
      <c r="M860">
        <v>22</v>
      </c>
    </row>
    <row r="861" spans="8:13" x14ac:dyDescent="0.4">
      <c r="H861">
        <v>1897</v>
      </c>
      <c r="I861" t="s">
        <v>8219</v>
      </c>
      <c r="J861">
        <v>183</v>
      </c>
      <c r="K861">
        <v>2136</v>
      </c>
      <c r="L861" t="s">
        <v>8221</v>
      </c>
      <c r="M861">
        <v>4</v>
      </c>
    </row>
    <row r="862" spans="8:13" x14ac:dyDescent="0.4">
      <c r="H862">
        <v>1898</v>
      </c>
      <c r="I862" t="s">
        <v>8219</v>
      </c>
      <c r="J862">
        <v>21</v>
      </c>
      <c r="K862">
        <v>2137</v>
      </c>
      <c r="L862" t="s">
        <v>8221</v>
      </c>
      <c r="M862">
        <v>534</v>
      </c>
    </row>
    <row r="863" spans="8:13" x14ac:dyDescent="0.4">
      <c r="H863">
        <v>1899</v>
      </c>
      <c r="I863" t="s">
        <v>8219</v>
      </c>
      <c r="J863">
        <v>42</v>
      </c>
      <c r="K863">
        <v>2138</v>
      </c>
      <c r="L863" t="s">
        <v>8221</v>
      </c>
      <c r="M863">
        <v>12</v>
      </c>
    </row>
    <row r="864" spans="8:13" x14ac:dyDescent="0.4">
      <c r="H864">
        <v>1900</v>
      </c>
      <c r="I864" t="s">
        <v>8219</v>
      </c>
      <c r="J864">
        <v>54</v>
      </c>
      <c r="K864">
        <v>2139</v>
      </c>
      <c r="L864" t="s">
        <v>8221</v>
      </c>
      <c r="M864">
        <v>56</v>
      </c>
    </row>
    <row r="865" spans="8:13" x14ac:dyDescent="0.4">
      <c r="H865">
        <v>1921</v>
      </c>
      <c r="I865" t="s">
        <v>8219</v>
      </c>
      <c r="J865">
        <v>38</v>
      </c>
      <c r="K865">
        <v>2140</v>
      </c>
      <c r="L865" t="s">
        <v>8221</v>
      </c>
      <c r="M865">
        <v>11</v>
      </c>
    </row>
    <row r="866" spans="8:13" x14ac:dyDescent="0.4">
      <c r="H866">
        <v>1922</v>
      </c>
      <c r="I866" t="s">
        <v>8219</v>
      </c>
      <c r="J866">
        <v>64</v>
      </c>
      <c r="K866">
        <v>2141</v>
      </c>
      <c r="L866" t="s">
        <v>8221</v>
      </c>
      <c r="M866">
        <v>0</v>
      </c>
    </row>
    <row r="867" spans="8:13" x14ac:dyDescent="0.4">
      <c r="H867">
        <v>1923</v>
      </c>
      <c r="I867" t="s">
        <v>8219</v>
      </c>
      <c r="J867">
        <v>13</v>
      </c>
      <c r="K867">
        <v>2142</v>
      </c>
      <c r="L867" t="s">
        <v>8221</v>
      </c>
      <c r="M867">
        <v>12</v>
      </c>
    </row>
    <row r="868" spans="8:13" x14ac:dyDescent="0.4">
      <c r="H868">
        <v>1924</v>
      </c>
      <c r="I868" t="s">
        <v>8219</v>
      </c>
      <c r="J868">
        <v>33</v>
      </c>
      <c r="K868">
        <v>2143</v>
      </c>
      <c r="L868" t="s">
        <v>8221</v>
      </c>
      <c r="M868">
        <v>5</v>
      </c>
    </row>
    <row r="869" spans="8:13" x14ac:dyDescent="0.4">
      <c r="H869">
        <v>1925</v>
      </c>
      <c r="I869" t="s">
        <v>8219</v>
      </c>
      <c r="J869">
        <v>52</v>
      </c>
      <c r="K869">
        <v>2144</v>
      </c>
      <c r="L869" t="s">
        <v>8221</v>
      </c>
      <c r="M869">
        <v>24</v>
      </c>
    </row>
    <row r="870" spans="8:13" x14ac:dyDescent="0.4">
      <c r="H870">
        <v>1926</v>
      </c>
      <c r="I870" t="s">
        <v>8219</v>
      </c>
      <c r="J870">
        <v>107</v>
      </c>
      <c r="K870">
        <v>2145</v>
      </c>
      <c r="L870" t="s">
        <v>8221</v>
      </c>
      <c r="M870">
        <v>89</v>
      </c>
    </row>
    <row r="871" spans="8:13" x14ac:dyDescent="0.4">
      <c r="H871">
        <v>1927</v>
      </c>
      <c r="I871" t="s">
        <v>8219</v>
      </c>
      <c r="J871">
        <v>11</v>
      </c>
      <c r="K871">
        <v>2146</v>
      </c>
      <c r="L871" t="s">
        <v>8221</v>
      </c>
      <c r="M871">
        <v>1</v>
      </c>
    </row>
    <row r="872" spans="8:13" x14ac:dyDescent="0.4">
      <c r="H872">
        <v>1928</v>
      </c>
      <c r="I872" t="s">
        <v>8219</v>
      </c>
      <c r="J872">
        <v>34</v>
      </c>
      <c r="K872">
        <v>2147</v>
      </c>
      <c r="L872" t="s">
        <v>8221</v>
      </c>
      <c r="M872">
        <v>55</v>
      </c>
    </row>
    <row r="873" spans="8:13" x14ac:dyDescent="0.4">
      <c r="H873">
        <v>1929</v>
      </c>
      <c r="I873" t="s">
        <v>8219</v>
      </c>
      <c r="J873">
        <v>75</v>
      </c>
      <c r="K873">
        <v>2148</v>
      </c>
      <c r="L873" t="s">
        <v>8221</v>
      </c>
      <c r="M873">
        <v>2</v>
      </c>
    </row>
    <row r="874" spans="8:13" x14ac:dyDescent="0.4">
      <c r="H874">
        <v>1930</v>
      </c>
      <c r="I874" t="s">
        <v>8219</v>
      </c>
      <c r="J874">
        <v>26</v>
      </c>
      <c r="K874">
        <v>2149</v>
      </c>
      <c r="L874" t="s">
        <v>8221</v>
      </c>
      <c r="M874">
        <v>0</v>
      </c>
    </row>
    <row r="875" spans="8:13" x14ac:dyDescent="0.4">
      <c r="H875">
        <v>1931</v>
      </c>
      <c r="I875" t="s">
        <v>8219</v>
      </c>
      <c r="J875">
        <v>50</v>
      </c>
      <c r="K875">
        <v>2150</v>
      </c>
      <c r="L875" t="s">
        <v>8221</v>
      </c>
      <c r="M875">
        <v>4</v>
      </c>
    </row>
    <row r="876" spans="8:13" x14ac:dyDescent="0.4">
      <c r="H876">
        <v>1932</v>
      </c>
      <c r="I876" t="s">
        <v>8219</v>
      </c>
      <c r="J876">
        <v>80</v>
      </c>
      <c r="K876">
        <v>2151</v>
      </c>
      <c r="L876" t="s">
        <v>8221</v>
      </c>
      <c r="M876">
        <v>6</v>
      </c>
    </row>
    <row r="877" spans="8:13" x14ac:dyDescent="0.4">
      <c r="H877">
        <v>1933</v>
      </c>
      <c r="I877" t="s">
        <v>8219</v>
      </c>
      <c r="J877">
        <v>110</v>
      </c>
      <c r="K877">
        <v>2152</v>
      </c>
      <c r="L877" t="s">
        <v>8221</v>
      </c>
      <c r="M877">
        <v>4</v>
      </c>
    </row>
    <row r="878" spans="8:13" x14ac:dyDescent="0.4">
      <c r="H878">
        <v>1934</v>
      </c>
      <c r="I878" t="s">
        <v>8219</v>
      </c>
      <c r="J878">
        <v>77</v>
      </c>
      <c r="K878">
        <v>2153</v>
      </c>
      <c r="L878" t="s">
        <v>8221</v>
      </c>
      <c r="M878">
        <v>4</v>
      </c>
    </row>
    <row r="879" spans="8:13" x14ac:dyDescent="0.4">
      <c r="H879">
        <v>1935</v>
      </c>
      <c r="I879" t="s">
        <v>8219</v>
      </c>
      <c r="J879">
        <v>50</v>
      </c>
      <c r="K879">
        <v>2154</v>
      </c>
      <c r="L879" t="s">
        <v>8221</v>
      </c>
      <c r="M879">
        <v>2</v>
      </c>
    </row>
    <row r="880" spans="8:13" x14ac:dyDescent="0.4">
      <c r="H880">
        <v>1936</v>
      </c>
      <c r="I880" t="s">
        <v>8219</v>
      </c>
      <c r="J880">
        <v>145</v>
      </c>
      <c r="K880">
        <v>2155</v>
      </c>
      <c r="L880" t="s">
        <v>8221</v>
      </c>
      <c r="M880">
        <v>5</v>
      </c>
    </row>
    <row r="881" spans="8:13" x14ac:dyDescent="0.4">
      <c r="H881">
        <v>1937</v>
      </c>
      <c r="I881" t="s">
        <v>8219</v>
      </c>
      <c r="J881">
        <v>29</v>
      </c>
      <c r="K881">
        <v>2156</v>
      </c>
      <c r="L881" t="s">
        <v>8221</v>
      </c>
      <c r="M881">
        <v>83</v>
      </c>
    </row>
    <row r="882" spans="8:13" x14ac:dyDescent="0.4">
      <c r="H882">
        <v>1938</v>
      </c>
      <c r="I882" t="s">
        <v>8219</v>
      </c>
      <c r="J882">
        <v>114</v>
      </c>
      <c r="K882">
        <v>2157</v>
      </c>
      <c r="L882" t="s">
        <v>8221</v>
      </c>
      <c r="M882">
        <v>57</v>
      </c>
    </row>
    <row r="883" spans="8:13" x14ac:dyDescent="0.4">
      <c r="H883">
        <v>1939</v>
      </c>
      <c r="I883" t="s">
        <v>8219</v>
      </c>
      <c r="J883">
        <v>96</v>
      </c>
      <c r="K883">
        <v>2158</v>
      </c>
      <c r="L883" t="s">
        <v>8221</v>
      </c>
      <c r="M883">
        <v>311</v>
      </c>
    </row>
    <row r="884" spans="8:13" x14ac:dyDescent="0.4">
      <c r="H884">
        <v>1940</v>
      </c>
      <c r="I884" t="s">
        <v>8219</v>
      </c>
      <c r="J884">
        <v>31</v>
      </c>
      <c r="K884">
        <v>2159</v>
      </c>
      <c r="L884" t="s">
        <v>8221</v>
      </c>
      <c r="M884">
        <v>2</v>
      </c>
    </row>
    <row r="885" spans="8:13" x14ac:dyDescent="0.4">
      <c r="H885">
        <v>1941</v>
      </c>
      <c r="I885" t="s">
        <v>8219</v>
      </c>
      <c r="J885">
        <v>4883</v>
      </c>
      <c r="K885">
        <v>2160</v>
      </c>
      <c r="L885" t="s">
        <v>8221</v>
      </c>
      <c r="M885">
        <v>16</v>
      </c>
    </row>
    <row r="886" spans="8:13" x14ac:dyDescent="0.4">
      <c r="H886">
        <v>1942</v>
      </c>
      <c r="I886" t="s">
        <v>8219</v>
      </c>
      <c r="J886">
        <v>95</v>
      </c>
      <c r="K886">
        <v>2401</v>
      </c>
      <c r="L886" t="s">
        <v>8221</v>
      </c>
      <c r="M886">
        <v>9</v>
      </c>
    </row>
    <row r="887" spans="8:13" x14ac:dyDescent="0.4">
      <c r="H887">
        <v>1943</v>
      </c>
      <c r="I887" t="s">
        <v>8219</v>
      </c>
      <c r="J887">
        <v>2478</v>
      </c>
      <c r="K887">
        <v>2402</v>
      </c>
      <c r="L887" t="s">
        <v>8221</v>
      </c>
      <c r="M887">
        <v>1</v>
      </c>
    </row>
    <row r="888" spans="8:13" x14ac:dyDescent="0.4">
      <c r="H888">
        <v>1944</v>
      </c>
      <c r="I888" t="s">
        <v>8219</v>
      </c>
      <c r="J888">
        <v>1789</v>
      </c>
      <c r="K888">
        <v>2403</v>
      </c>
      <c r="L888" t="s">
        <v>8221</v>
      </c>
      <c r="M888">
        <v>12</v>
      </c>
    </row>
    <row r="889" spans="8:13" x14ac:dyDescent="0.4">
      <c r="H889">
        <v>1945</v>
      </c>
      <c r="I889" t="s">
        <v>8219</v>
      </c>
      <c r="J889">
        <v>680</v>
      </c>
      <c r="K889">
        <v>2404</v>
      </c>
      <c r="L889" t="s">
        <v>8221</v>
      </c>
      <c r="M889">
        <v>0</v>
      </c>
    </row>
    <row r="890" spans="8:13" x14ac:dyDescent="0.4">
      <c r="H890">
        <v>1946</v>
      </c>
      <c r="I890" t="s">
        <v>8219</v>
      </c>
      <c r="J890">
        <v>70</v>
      </c>
      <c r="K890">
        <v>2405</v>
      </c>
      <c r="L890" t="s">
        <v>8221</v>
      </c>
      <c r="M890">
        <v>20</v>
      </c>
    </row>
    <row r="891" spans="8:13" x14ac:dyDescent="0.4">
      <c r="H891">
        <v>1947</v>
      </c>
      <c r="I891" t="s">
        <v>8219</v>
      </c>
      <c r="J891">
        <v>23</v>
      </c>
      <c r="K891">
        <v>2406</v>
      </c>
      <c r="L891" t="s">
        <v>8221</v>
      </c>
      <c r="M891">
        <v>16</v>
      </c>
    </row>
    <row r="892" spans="8:13" x14ac:dyDescent="0.4">
      <c r="H892">
        <v>1948</v>
      </c>
      <c r="I892" t="s">
        <v>8219</v>
      </c>
      <c r="J892">
        <v>4245</v>
      </c>
      <c r="K892">
        <v>2407</v>
      </c>
      <c r="L892" t="s">
        <v>8221</v>
      </c>
      <c r="M892">
        <v>33</v>
      </c>
    </row>
    <row r="893" spans="8:13" x14ac:dyDescent="0.4">
      <c r="H893">
        <v>1949</v>
      </c>
      <c r="I893" t="s">
        <v>8219</v>
      </c>
      <c r="J893">
        <v>943</v>
      </c>
      <c r="K893">
        <v>2408</v>
      </c>
      <c r="L893" t="s">
        <v>8221</v>
      </c>
      <c r="M893">
        <v>2</v>
      </c>
    </row>
    <row r="894" spans="8:13" x14ac:dyDescent="0.4">
      <c r="H894">
        <v>1950</v>
      </c>
      <c r="I894" t="s">
        <v>8219</v>
      </c>
      <c r="J894">
        <v>1876</v>
      </c>
      <c r="K894">
        <v>2409</v>
      </c>
      <c r="L894" t="s">
        <v>8221</v>
      </c>
      <c r="M894">
        <v>6</v>
      </c>
    </row>
    <row r="895" spans="8:13" x14ac:dyDescent="0.4">
      <c r="H895">
        <v>1951</v>
      </c>
      <c r="I895" t="s">
        <v>8219</v>
      </c>
      <c r="J895">
        <v>834</v>
      </c>
      <c r="K895">
        <v>2410</v>
      </c>
      <c r="L895" t="s">
        <v>8221</v>
      </c>
      <c r="M895">
        <v>0</v>
      </c>
    </row>
    <row r="896" spans="8:13" x14ac:dyDescent="0.4">
      <c r="H896">
        <v>1952</v>
      </c>
      <c r="I896" t="s">
        <v>8219</v>
      </c>
      <c r="J896">
        <v>682</v>
      </c>
      <c r="K896">
        <v>2411</v>
      </c>
      <c r="L896" t="s">
        <v>8221</v>
      </c>
      <c r="M896">
        <v>3</v>
      </c>
    </row>
    <row r="897" spans="8:13" x14ac:dyDescent="0.4">
      <c r="H897">
        <v>1953</v>
      </c>
      <c r="I897" t="s">
        <v>8219</v>
      </c>
      <c r="J897">
        <v>147</v>
      </c>
      <c r="K897">
        <v>2412</v>
      </c>
      <c r="L897" t="s">
        <v>8221</v>
      </c>
      <c r="M897">
        <v>0</v>
      </c>
    </row>
    <row r="898" spans="8:13" x14ac:dyDescent="0.4">
      <c r="H898">
        <v>1954</v>
      </c>
      <c r="I898" t="s">
        <v>8219</v>
      </c>
      <c r="J898">
        <v>415</v>
      </c>
      <c r="K898">
        <v>2413</v>
      </c>
      <c r="L898" t="s">
        <v>8221</v>
      </c>
      <c r="M898">
        <v>3</v>
      </c>
    </row>
    <row r="899" spans="8:13" x14ac:dyDescent="0.4">
      <c r="H899">
        <v>1955</v>
      </c>
      <c r="I899" t="s">
        <v>8219</v>
      </c>
      <c r="J899">
        <v>290</v>
      </c>
      <c r="K899">
        <v>2414</v>
      </c>
      <c r="L899" t="s">
        <v>8221</v>
      </c>
      <c r="M899">
        <v>13</v>
      </c>
    </row>
    <row r="900" spans="8:13" x14ac:dyDescent="0.4">
      <c r="H900">
        <v>1956</v>
      </c>
      <c r="I900" t="s">
        <v>8219</v>
      </c>
      <c r="J900">
        <v>365</v>
      </c>
      <c r="K900">
        <v>2415</v>
      </c>
      <c r="L900" t="s">
        <v>8221</v>
      </c>
      <c r="M900">
        <v>6</v>
      </c>
    </row>
    <row r="901" spans="8:13" x14ac:dyDescent="0.4">
      <c r="H901">
        <v>1957</v>
      </c>
      <c r="I901" t="s">
        <v>8219</v>
      </c>
      <c r="J901">
        <v>660</v>
      </c>
      <c r="K901">
        <v>2416</v>
      </c>
      <c r="L901" t="s">
        <v>8221</v>
      </c>
      <c r="M901">
        <v>1</v>
      </c>
    </row>
    <row r="902" spans="8:13" x14ac:dyDescent="0.4">
      <c r="H902">
        <v>1958</v>
      </c>
      <c r="I902" t="s">
        <v>8219</v>
      </c>
      <c r="J902">
        <v>1356</v>
      </c>
      <c r="K902">
        <v>2417</v>
      </c>
      <c r="L902" t="s">
        <v>8221</v>
      </c>
      <c r="M902">
        <v>0</v>
      </c>
    </row>
    <row r="903" spans="8:13" x14ac:dyDescent="0.4">
      <c r="H903">
        <v>1959</v>
      </c>
      <c r="I903" t="s">
        <v>8219</v>
      </c>
      <c r="J903">
        <v>424</v>
      </c>
      <c r="K903">
        <v>2418</v>
      </c>
      <c r="L903" t="s">
        <v>8221</v>
      </c>
      <c r="M903">
        <v>5</v>
      </c>
    </row>
    <row r="904" spans="8:13" x14ac:dyDescent="0.4">
      <c r="H904">
        <v>1960</v>
      </c>
      <c r="I904" t="s">
        <v>8219</v>
      </c>
      <c r="J904">
        <v>33</v>
      </c>
      <c r="K904">
        <v>2419</v>
      </c>
      <c r="L904" t="s">
        <v>8221</v>
      </c>
      <c r="M904">
        <v>0</v>
      </c>
    </row>
    <row r="905" spans="8:13" x14ac:dyDescent="0.4">
      <c r="H905">
        <v>1961</v>
      </c>
      <c r="I905" t="s">
        <v>8219</v>
      </c>
      <c r="J905">
        <v>1633</v>
      </c>
      <c r="K905">
        <v>2420</v>
      </c>
      <c r="L905" t="s">
        <v>8221</v>
      </c>
      <c r="M905">
        <v>36</v>
      </c>
    </row>
    <row r="906" spans="8:13" x14ac:dyDescent="0.4">
      <c r="H906">
        <v>1962</v>
      </c>
      <c r="I906" t="s">
        <v>8219</v>
      </c>
      <c r="J906">
        <v>306</v>
      </c>
      <c r="K906">
        <v>2421</v>
      </c>
      <c r="L906" t="s">
        <v>8221</v>
      </c>
      <c r="M906">
        <v>1</v>
      </c>
    </row>
    <row r="907" spans="8:13" x14ac:dyDescent="0.4">
      <c r="H907">
        <v>1963</v>
      </c>
      <c r="I907" t="s">
        <v>8219</v>
      </c>
      <c r="J907">
        <v>205</v>
      </c>
      <c r="K907">
        <v>2422</v>
      </c>
      <c r="L907" t="s">
        <v>8221</v>
      </c>
      <c r="M907">
        <v>1</v>
      </c>
    </row>
    <row r="908" spans="8:13" x14ac:dyDescent="0.4">
      <c r="H908">
        <v>1964</v>
      </c>
      <c r="I908" t="s">
        <v>8219</v>
      </c>
      <c r="J908">
        <v>1281</v>
      </c>
      <c r="K908">
        <v>2423</v>
      </c>
      <c r="L908" t="s">
        <v>8221</v>
      </c>
      <c r="M908">
        <v>1</v>
      </c>
    </row>
    <row r="909" spans="8:13" x14ac:dyDescent="0.4">
      <c r="H909">
        <v>1965</v>
      </c>
      <c r="I909" t="s">
        <v>8219</v>
      </c>
      <c r="J909">
        <v>103</v>
      </c>
      <c r="K909">
        <v>2424</v>
      </c>
      <c r="L909" t="s">
        <v>8221</v>
      </c>
      <c r="M909">
        <v>9</v>
      </c>
    </row>
    <row r="910" spans="8:13" x14ac:dyDescent="0.4">
      <c r="H910">
        <v>1966</v>
      </c>
      <c r="I910" t="s">
        <v>8219</v>
      </c>
      <c r="J910">
        <v>1513</v>
      </c>
      <c r="K910">
        <v>2425</v>
      </c>
      <c r="L910" t="s">
        <v>8221</v>
      </c>
      <c r="M910">
        <v>1</v>
      </c>
    </row>
    <row r="911" spans="8:13" x14ac:dyDescent="0.4">
      <c r="H911">
        <v>1967</v>
      </c>
      <c r="I911" t="s">
        <v>8219</v>
      </c>
      <c r="J911">
        <v>405</v>
      </c>
      <c r="K911">
        <v>2426</v>
      </c>
      <c r="L911" t="s">
        <v>8221</v>
      </c>
      <c r="M911">
        <v>0</v>
      </c>
    </row>
    <row r="912" spans="8:13" x14ac:dyDescent="0.4">
      <c r="H912">
        <v>1968</v>
      </c>
      <c r="I912" t="s">
        <v>8219</v>
      </c>
      <c r="J912">
        <v>510</v>
      </c>
      <c r="K912">
        <v>2427</v>
      </c>
      <c r="L912" t="s">
        <v>8221</v>
      </c>
      <c r="M912">
        <v>1</v>
      </c>
    </row>
    <row r="913" spans="8:13" x14ac:dyDescent="0.4">
      <c r="H913">
        <v>1969</v>
      </c>
      <c r="I913" t="s">
        <v>8219</v>
      </c>
      <c r="J913">
        <v>1887</v>
      </c>
      <c r="K913">
        <v>2428</v>
      </c>
      <c r="L913" t="s">
        <v>8221</v>
      </c>
      <c r="M913">
        <v>1</v>
      </c>
    </row>
    <row r="914" spans="8:13" x14ac:dyDescent="0.4">
      <c r="H914">
        <v>1970</v>
      </c>
      <c r="I914" t="s">
        <v>8219</v>
      </c>
      <c r="J914">
        <v>701</v>
      </c>
      <c r="K914">
        <v>2429</v>
      </c>
      <c r="L914" t="s">
        <v>8221</v>
      </c>
      <c r="M914">
        <v>4</v>
      </c>
    </row>
    <row r="915" spans="8:13" x14ac:dyDescent="0.4">
      <c r="H915">
        <v>1971</v>
      </c>
      <c r="I915" t="s">
        <v>8219</v>
      </c>
      <c r="J915">
        <v>3863</v>
      </c>
      <c r="K915">
        <v>2430</v>
      </c>
      <c r="L915" t="s">
        <v>8221</v>
      </c>
      <c r="M915">
        <v>2</v>
      </c>
    </row>
    <row r="916" spans="8:13" x14ac:dyDescent="0.4">
      <c r="H916">
        <v>1972</v>
      </c>
      <c r="I916" t="s">
        <v>8219</v>
      </c>
      <c r="J916">
        <v>238</v>
      </c>
      <c r="K916">
        <v>2431</v>
      </c>
      <c r="L916" t="s">
        <v>8221</v>
      </c>
      <c r="M916">
        <v>2</v>
      </c>
    </row>
    <row r="917" spans="8:13" x14ac:dyDescent="0.4">
      <c r="H917">
        <v>1973</v>
      </c>
      <c r="I917" t="s">
        <v>8219</v>
      </c>
      <c r="J917">
        <v>2051</v>
      </c>
      <c r="K917">
        <v>2432</v>
      </c>
      <c r="L917" t="s">
        <v>8221</v>
      </c>
      <c r="M917">
        <v>2</v>
      </c>
    </row>
    <row r="918" spans="8:13" x14ac:dyDescent="0.4">
      <c r="H918">
        <v>1974</v>
      </c>
      <c r="I918" t="s">
        <v>8219</v>
      </c>
      <c r="J918">
        <v>402</v>
      </c>
      <c r="K918">
        <v>2433</v>
      </c>
      <c r="L918" t="s">
        <v>8221</v>
      </c>
      <c r="M918">
        <v>0</v>
      </c>
    </row>
    <row r="919" spans="8:13" x14ac:dyDescent="0.4">
      <c r="H919">
        <v>1975</v>
      </c>
      <c r="I919" t="s">
        <v>8219</v>
      </c>
      <c r="J919">
        <v>253</v>
      </c>
      <c r="K919">
        <v>2434</v>
      </c>
      <c r="L919" t="s">
        <v>8221</v>
      </c>
      <c r="M919">
        <v>2</v>
      </c>
    </row>
    <row r="920" spans="8:13" x14ac:dyDescent="0.4">
      <c r="H920">
        <v>1976</v>
      </c>
      <c r="I920" t="s">
        <v>8219</v>
      </c>
      <c r="J920">
        <v>473</v>
      </c>
      <c r="K920">
        <v>2435</v>
      </c>
      <c r="L920" t="s">
        <v>8221</v>
      </c>
      <c r="M920">
        <v>4</v>
      </c>
    </row>
    <row r="921" spans="8:13" x14ac:dyDescent="0.4">
      <c r="H921">
        <v>1977</v>
      </c>
      <c r="I921" t="s">
        <v>8219</v>
      </c>
      <c r="J921">
        <v>821</v>
      </c>
      <c r="K921">
        <v>2436</v>
      </c>
      <c r="L921" t="s">
        <v>8221</v>
      </c>
      <c r="M921">
        <v>2</v>
      </c>
    </row>
    <row r="922" spans="8:13" x14ac:dyDescent="0.4">
      <c r="H922">
        <v>1978</v>
      </c>
      <c r="I922" t="s">
        <v>8219</v>
      </c>
      <c r="J922">
        <v>388</v>
      </c>
      <c r="K922">
        <v>2437</v>
      </c>
      <c r="L922" t="s">
        <v>8221</v>
      </c>
      <c r="M922">
        <v>0</v>
      </c>
    </row>
    <row r="923" spans="8:13" x14ac:dyDescent="0.4">
      <c r="H923">
        <v>1979</v>
      </c>
      <c r="I923" t="s">
        <v>8219</v>
      </c>
      <c r="J923">
        <v>813</v>
      </c>
      <c r="K923">
        <v>2438</v>
      </c>
      <c r="L923" t="s">
        <v>8221</v>
      </c>
      <c r="M923">
        <v>1</v>
      </c>
    </row>
    <row r="924" spans="8:13" x14ac:dyDescent="0.4">
      <c r="H924">
        <v>1980</v>
      </c>
      <c r="I924" t="s">
        <v>8219</v>
      </c>
      <c r="J924">
        <v>1945</v>
      </c>
      <c r="K924">
        <v>2439</v>
      </c>
      <c r="L924" t="s">
        <v>8221</v>
      </c>
      <c r="M924">
        <v>0</v>
      </c>
    </row>
    <row r="925" spans="8:13" x14ac:dyDescent="0.4">
      <c r="H925">
        <v>2001</v>
      </c>
      <c r="I925" t="s">
        <v>8219</v>
      </c>
      <c r="J925">
        <v>1637</v>
      </c>
      <c r="K925">
        <v>2440</v>
      </c>
      <c r="L925" t="s">
        <v>8221</v>
      </c>
      <c r="M925">
        <v>2</v>
      </c>
    </row>
    <row r="926" spans="8:13" x14ac:dyDescent="0.4">
      <c r="H926">
        <v>2002</v>
      </c>
      <c r="I926" t="s">
        <v>8219</v>
      </c>
      <c r="J926">
        <v>1375</v>
      </c>
      <c r="K926">
        <v>2501</v>
      </c>
      <c r="L926" t="s">
        <v>8221</v>
      </c>
      <c r="M926">
        <v>7</v>
      </c>
    </row>
    <row r="927" spans="8:13" x14ac:dyDescent="0.4">
      <c r="H927">
        <v>2003</v>
      </c>
      <c r="I927" t="s">
        <v>8219</v>
      </c>
      <c r="J927">
        <v>17</v>
      </c>
      <c r="K927">
        <v>2502</v>
      </c>
      <c r="L927" t="s">
        <v>8221</v>
      </c>
      <c r="M927">
        <v>5</v>
      </c>
    </row>
    <row r="928" spans="8:13" x14ac:dyDescent="0.4">
      <c r="H928">
        <v>2004</v>
      </c>
      <c r="I928" t="s">
        <v>8219</v>
      </c>
      <c r="J928">
        <v>354</v>
      </c>
      <c r="K928">
        <v>2503</v>
      </c>
      <c r="L928" t="s">
        <v>8221</v>
      </c>
      <c r="M928">
        <v>0</v>
      </c>
    </row>
    <row r="929" spans="8:13" x14ac:dyDescent="0.4">
      <c r="H929">
        <v>2005</v>
      </c>
      <c r="I929" t="s">
        <v>8219</v>
      </c>
      <c r="J929">
        <v>191</v>
      </c>
      <c r="K929">
        <v>2504</v>
      </c>
      <c r="L929" t="s">
        <v>8221</v>
      </c>
      <c r="M929">
        <v>0</v>
      </c>
    </row>
    <row r="930" spans="8:13" x14ac:dyDescent="0.4">
      <c r="H930">
        <v>2006</v>
      </c>
      <c r="I930" t="s">
        <v>8219</v>
      </c>
      <c r="J930">
        <v>303</v>
      </c>
      <c r="K930">
        <v>2505</v>
      </c>
      <c r="L930" t="s">
        <v>8221</v>
      </c>
      <c r="M930">
        <v>0</v>
      </c>
    </row>
    <row r="931" spans="8:13" x14ac:dyDescent="0.4">
      <c r="H931">
        <v>2007</v>
      </c>
      <c r="I931" t="s">
        <v>8219</v>
      </c>
      <c r="J931">
        <v>137</v>
      </c>
      <c r="K931">
        <v>2506</v>
      </c>
      <c r="L931" t="s">
        <v>8221</v>
      </c>
      <c r="M931">
        <v>2</v>
      </c>
    </row>
    <row r="932" spans="8:13" x14ac:dyDescent="0.4">
      <c r="H932">
        <v>2008</v>
      </c>
      <c r="I932" t="s">
        <v>8219</v>
      </c>
      <c r="J932">
        <v>41</v>
      </c>
      <c r="K932">
        <v>2507</v>
      </c>
      <c r="L932" t="s">
        <v>8221</v>
      </c>
      <c r="M932">
        <v>0</v>
      </c>
    </row>
    <row r="933" spans="8:13" x14ac:dyDescent="0.4">
      <c r="H933">
        <v>2009</v>
      </c>
      <c r="I933" t="s">
        <v>8219</v>
      </c>
      <c r="J933">
        <v>398</v>
      </c>
      <c r="K933">
        <v>2508</v>
      </c>
      <c r="L933" t="s">
        <v>8221</v>
      </c>
      <c r="M933">
        <v>0</v>
      </c>
    </row>
    <row r="934" spans="8:13" x14ac:dyDescent="0.4">
      <c r="H934">
        <v>2010</v>
      </c>
      <c r="I934" t="s">
        <v>8219</v>
      </c>
      <c r="J934">
        <v>1737</v>
      </c>
      <c r="K934">
        <v>2509</v>
      </c>
      <c r="L934" t="s">
        <v>8221</v>
      </c>
      <c r="M934">
        <v>28</v>
      </c>
    </row>
    <row r="935" spans="8:13" x14ac:dyDescent="0.4">
      <c r="H935">
        <v>2011</v>
      </c>
      <c r="I935" t="s">
        <v>8219</v>
      </c>
      <c r="J935">
        <v>971</v>
      </c>
      <c r="K935">
        <v>2510</v>
      </c>
      <c r="L935" t="s">
        <v>8221</v>
      </c>
      <c r="M935">
        <v>2</v>
      </c>
    </row>
    <row r="936" spans="8:13" x14ac:dyDescent="0.4">
      <c r="H936">
        <v>2012</v>
      </c>
      <c r="I936" t="s">
        <v>8219</v>
      </c>
      <c r="J936">
        <v>183</v>
      </c>
      <c r="K936">
        <v>2511</v>
      </c>
      <c r="L936" t="s">
        <v>8221</v>
      </c>
      <c r="M936">
        <v>0</v>
      </c>
    </row>
    <row r="937" spans="8:13" x14ac:dyDescent="0.4">
      <c r="H937">
        <v>2013</v>
      </c>
      <c r="I937" t="s">
        <v>8219</v>
      </c>
      <c r="J937">
        <v>4562</v>
      </c>
      <c r="K937">
        <v>2512</v>
      </c>
      <c r="L937" t="s">
        <v>8221</v>
      </c>
      <c r="M937">
        <v>0</v>
      </c>
    </row>
    <row r="938" spans="8:13" x14ac:dyDescent="0.4">
      <c r="H938">
        <v>2014</v>
      </c>
      <c r="I938" t="s">
        <v>8219</v>
      </c>
      <c r="J938">
        <v>26457</v>
      </c>
      <c r="K938">
        <v>2513</v>
      </c>
      <c r="L938" t="s">
        <v>8221</v>
      </c>
      <c r="M938">
        <v>0</v>
      </c>
    </row>
    <row r="939" spans="8:13" x14ac:dyDescent="0.4">
      <c r="H939">
        <v>2015</v>
      </c>
      <c r="I939" t="s">
        <v>8219</v>
      </c>
      <c r="J939">
        <v>162</v>
      </c>
      <c r="K939">
        <v>2514</v>
      </c>
      <c r="L939" t="s">
        <v>8221</v>
      </c>
      <c r="M939">
        <v>4</v>
      </c>
    </row>
    <row r="940" spans="8:13" x14ac:dyDescent="0.4">
      <c r="H940">
        <v>2016</v>
      </c>
      <c r="I940" t="s">
        <v>8219</v>
      </c>
      <c r="J940">
        <v>479</v>
      </c>
      <c r="K940">
        <v>2515</v>
      </c>
      <c r="L940" t="s">
        <v>8221</v>
      </c>
      <c r="M940">
        <v>12</v>
      </c>
    </row>
    <row r="941" spans="8:13" x14ac:dyDescent="0.4">
      <c r="H941">
        <v>2017</v>
      </c>
      <c r="I941" t="s">
        <v>8219</v>
      </c>
      <c r="J941">
        <v>426</v>
      </c>
      <c r="K941">
        <v>2516</v>
      </c>
      <c r="L941" t="s">
        <v>8221</v>
      </c>
      <c r="M941">
        <v>0</v>
      </c>
    </row>
    <row r="942" spans="8:13" x14ac:dyDescent="0.4">
      <c r="H942">
        <v>2018</v>
      </c>
      <c r="I942" t="s">
        <v>8219</v>
      </c>
      <c r="J942">
        <v>450</v>
      </c>
      <c r="K942">
        <v>2517</v>
      </c>
      <c r="L942" t="s">
        <v>8221</v>
      </c>
      <c r="M942">
        <v>33</v>
      </c>
    </row>
    <row r="943" spans="8:13" x14ac:dyDescent="0.4">
      <c r="H943">
        <v>2019</v>
      </c>
      <c r="I943" t="s">
        <v>8219</v>
      </c>
      <c r="J943">
        <v>1780</v>
      </c>
      <c r="K943">
        <v>2518</v>
      </c>
      <c r="L943" t="s">
        <v>8221</v>
      </c>
      <c r="M943">
        <v>0</v>
      </c>
    </row>
    <row r="944" spans="8:13" x14ac:dyDescent="0.4">
      <c r="H944">
        <v>2020</v>
      </c>
      <c r="I944" t="s">
        <v>8219</v>
      </c>
      <c r="J944">
        <v>122</v>
      </c>
      <c r="K944">
        <v>2519</v>
      </c>
      <c r="L944" t="s">
        <v>8221</v>
      </c>
      <c r="M944">
        <v>4</v>
      </c>
    </row>
    <row r="945" spans="8:13" x14ac:dyDescent="0.4">
      <c r="H945">
        <v>2021</v>
      </c>
      <c r="I945" t="s">
        <v>8219</v>
      </c>
      <c r="J945">
        <v>95</v>
      </c>
      <c r="K945">
        <v>2520</v>
      </c>
      <c r="L945" t="s">
        <v>8221</v>
      </c>
      <c r="M945">
        <v>0</v>
      </c>
    </row>
    <row r="946" spans="8:13" x14ac:dyDescent="0.4">
      <c r="H946">
        <v>2022</v>
      </c>
      <c r="I946" t="s">
        <v>8219</v>
      </c>
      <c r="J946">
        <v>325</v>
      </c>
      <c r="K946">
        <v>2581</v>
      </c>
      <c r="L946" t="s">
        <v>8221</v>
      </c>
      <c r="M946">
        <v>11</v>
      </c>
    </row>
    <row r="947" spans="8:13" x14ac:dyDescent="0.4">
      <c r="H947">
        <v>2023</v>
      </c>
      <c r="I947" t="s">
        <v>8219</v>
      </c>
      <c r="J947">
        <v>353</v>
      </c>
      <c r="K947">
        <v>2582</v>
      </c>
      <c r="L947" t="s">
        <v>8221</v>
      </c>
      <c r="M947">
        <v>1</v>
      </c>
    </row>
    <row r="948" spans="8:13" x14ac:dyDescent="0.4">
      <c r="H948">
        <v>2024</v>
      </c>
      <c r="I948" t="s">
        <v>8219</v>
      </c>
      <c r="J948">
        <v>105</v>
      </c>
      <c r="K948">
        <v>2583</v>
      </c>
      <c r="L948" t="s">
        <v>8221</v>
      </c>
      <c r="M948">
        <v>5</v>
      </c>
    </row>
    <row r="949" spans="8:13" x14ac:dyDescent="0.4">
      <c r="H949">
        <v>2025</v>
      </c>
      <c r="I949" t="s">
        <v>8219</v>
      </c>
      <c r="J949">
        <v>729</v>
      </c>
      <c r="K949">
        <v>2584</v>
      </c>
      <c r="L949" t="s">
        <v>8221</v>
      </c>
      <c r="M949">
        <v>0</v>
      </c>
    </row>
    <row r="950" spans="8:13" x14ac:dyDescent="0.4">
      <c r="H950">
        <v>2026</v>
      </c>
      <c r="I950" t="s">
        <v>8219</v>
      </c>
      <c r="J950">
        <v>454</v>
      </c>
      <c r="K950">
        <v>2585</v>
      </c>
      <c r="L950" t="s">
        <v>8221</v>
      </c>
      <c r="M950">
        <v>1</v>
      </c>
    </row>
    <row r="951" spans="8:13" x14ac:dyDescent="0.4">
      <c r="H951">
        <v>2027</v>
      </c>
      <c r="I951" t="s">
        <v>8219</v>
      </c>
      <c r="J951">
        <v>539</v>
      </c>
      <c r="K951">
        <v>2586</v>
      </c>
      <c r="L951" t="s">
        <v>8221</v>
      </c>
      <c r="M951">
        <v>1</v>
      </c>
    </row>
    <row r="952" spans="8:13" x14ac:dyDescent="0.4">
      <c r="H952">
        <v>2028</v>
      </c>
      <c r="I952" t="s">
        <v>8219</v>
      </c>
      <c r="J952">
        <v>79</v>
      </c>
      <c r="K952">
        <v>2587</v>
      </c>
      <c r="L952" t="s">
        <v>8221</v>
      </c>
      <c r="M952">
        <v>6</v>
      </c>
    </row>
    <row r="953" spans="8:13" x14ac:dyDescent="0.4">
      <c r="H953">
        <v>2029</v>
      </c>
      <c r="I953" t="s">
        <v>8219</v>
      </c>
      <c r="J953">
        <v>94</v>
      </c>
      <c r="K953">
        <v>2588</v>
      </c>
      <c r="L953" t="s">
        <v>8221</v>
      </c>
      <c r="M953">
        <v>8</v>
      </c>
    </row>
    <row r="954" spans="8:13" x14ac:dyDescent="0.4">
      <c r="H954">
        <v>2030</v>
      </c>
      <c r="I954" t="s">
        <v>8219</v>
      </c>
      <c r="J954">
        <v>625</v>
      </c>
      <c r="K954">
        <v>2589</v>
      </c>
      <c r="L954" t="s">
        <v>8221</v>
      </c>
      <c r="M954">
        <v>1</v>
      </c>
    </row>
    <row r="955" spans="8:13" x14ac:dyDescent="0.4">
      <c r="H955">
        <v>2031</v>
      </c>
      <c r="I955" t="s">
        <v>8219</v>
      </c>
      <c r="J955">
        <v>508</v>
      </c>
      <c r="K955">
        <v>2590</v>
      </c>
      <c r="L955" t="s">
        <v>8221</v>
      </c>
      <c r="M955">
        <v>0</v>
      </c>
    </row>
    <row r="956" spans="8:13" x14ac:dyDescent="0.4">
      <c r="H956">
        <v>2032</v>
      </c>
      <c r="I956" t="s">
        <v>8219</v>
      </c>
      <c r="J956">
        <v>531</v>
      </c>
      <c r="K956">
        <v>2591</v>
      </c>
      <c r="L956" t="s">
        <v>8221</v>
      </c>
      <c r="M956">
        <v>2</v>
      </c>
    </row>
    <row r="957" spans="8:13" x14ac:dyDescent="0.4">
      <c r="H957">
        <v>2033</v>
      </c>
      <c r="I957" t="s">
        <v>8219</v>
      </c>
      <c r="J957">
        <v>158</v>
      </c>
      <c r="K957">
        <v>2592</v>
      </c>
      <c r="L957" t="s">
        <v>8221</v>
      </c>
      <c r="M957">
        <v>1</v>
      </c>
    </row>
    <row r="958" spans="8:13" x14ac:dyDescent="0.4">
      <c r="H958">
        <v>2034</v>
      </c>
      <c r="I958" t="s">
        <v>8219</v>
      </c>
      <c r="J958">
        <v>508</v>
      </c>
      <c r="K958">
        <v>2593</v>
      </c>
      <c r="L958" t="s">
        <v>8221</v>
      </c>
      <c r="M958">
        <v>0</v>
      </c>
    </row>
    <row r="959" spans="8:13" x14ac:dyDescent="0.4">
      <c r="H959">
        <v>2035</v>
      </c>
      <c r="I959" t="s">
        <v>8219</v>
      </c>
      <c r="J959">
        <v>644</v>
      </c>
      <c r="K959">
        <v>2594</v>
      </c>
      <c r="L959" t="s">
        <v>8221</v>
      </c>
      <c r="M959">
        <v>1</v>
      </c>
    </row>
    <row r="960" spans="8:13" x14ac:dyDescent="0.4">
      <c r="H960">
        <v>2036</v>
      </c>
      <c r="I960" t="s">
        <v>8219</v>
      </c>
      <c r="J960">
        <v>848</v>
      </c>
      <c r="K960">
        <v>2595</v>
      </c>
      <c r="L960" t="s">
        <v>8221</v>
      </c>
      <c r="M960">
        <v>19</v>
      </c>
    </row>
    <row r="961" spans="8:13" x14ac:dyDescent="0.4">
      <c r="H961">
        <v>2037</v>
      </c>
      <c r="I961" t="s">
        <v>8219</v>
      </c>
      <c r="J961">
        <v>429</v>
      </c>
      <c r="K961">
        <v>2596</v>
      </c>
      <c r="L961" t="s">
        <v>8221</v>
      </c>
      <c r="M961">
        <v>27</v>
      </c>
    </row>
    <row r="962" spans="8:13" x14ac:dyDescent="0.4">
      <c r="H962">
        <v>2038</v>
      </c>
      <c r="I962" t="s">
        <v>8219</v>
      </c>
      <c r="J962">
        <v>204</v>
      </c>
      <c r="K962">
        <v>2597</v>
      </c>
      <c r="L962" t="s">
        <v>8221</v>
      </c>
      <c r="M962">
        <v>7</v>
      </c>
    </row>
    <row r="963" spans="8:13" x14ac:dyDescent="0.4">
      <c r="H963">
        <v>2039</v>
      </c>
      <c r="I963" t="s">
        <v>8219</v>
      </c>
      <c r="J963">
        <v>379</v>
      </c>
      <c r="K963">
        <v>2598</v>
      </c>
      <c r="L963" t="s">
        <v>8221</v>
      </c>
      <c r="M963">
        <v>14</v>
      </c>
    </row>
    <row r="964" spans="8:13" x14ac:dyDescent="0.4">
      <c r="H964">
        <v>2040</v>
      </c>
      <c r="I964" t="s">
        <v>8219</v>
      </c>
      <c r="J964">
        <v>271</v>
      </c>
      <c r="K964">
        <v>2599</v>
      </c>
      <c r="L964" t="s">
        <v>8221</v>
      </c>
      <c r="M964">
        <v>5</v>
      </c>
    </row>
    <row r="965" spans="8:13" x14ac:dyDescent="0.4">
      <c r="H965">
        <v>2041</v>
      </c>
      <c r="I965" t="s">
        <v>8219</v>
      </c>
      <c r="J965">
        <v>120</v>
      </c>
      <c r="K965">
        <v>2600</v>
      </c>
      <c r="L965" t="s">
        <v>8221</v>
      </c>
      <c r="M965">
        <v>30</v>
      </c>
    </row>
    <row r="966" spans="8:13" x14ac:dyDescent="0.4">
      <c r="H966">
        <v>2042</v>
      </c>
      <c r="I966" t="s">
        <v>8219</v>
      </c>
      <c r="J966">
        <v>140</v>
      </c>
      <c r="K966">
        <v>2641</v>
      </c>
      <c r="L966" t="s">
        <v>8221</v>
      </c>
      <c r="M966">
        <v>1</v>
      </c>
    </row>
    <row r="967" spans="8:13" x14ac:dyDescent="0.4">
      <c r="H967">
        <v>2043</v>
      </c>
      <c r="I967" t="s">
        <v>8219</v>
      </c>
      <c r="J967">
        <v>193</v>
      </c>
      <c r="K967">
        <v>2642</v>
      </c>
      <c r="L967" t="s">
        <v>8221</v>
      </c>
      <c r="M967">
        <v>0</v>
      </c>
    </row>
    <row r="968" spans="8:13" x14ac:dyDescent="0.4">
      <c r="H968">
        <v>2044</v>
      </c>
      <c r="I968" t="s">
        <v>8219</v>
      </c>
      <c r="J968">
        <v>180</v>
      </c>
      <c r="K968">
        <v>2670</v>
      </c>
      <c r="L968" t="s">
        <v>8221</v>
      </c>
      <c r="M968">
        <v>60</v>
      </c>
    </row>
    <row r="969" spans="8:13" x14ac:dyDescent="0.4">
      <c r="H969">
        <v>2045</v>
      </c>
      <c r="I969" t="s">
        <v>8219</v>
      </c>
      <c r="J969">
        <v>263</v>
      </c>
      <c r="K969">
        <v>2671</v>
      </c>
      <c r="L969" t="s">
        <v>8221</v>
      </c>
      <c r="M969">
        <v>84</v>
      </c>
    </row>
    <row r="970" spans="8:13" x14ac:dyDescent="0.4">
      <c r="H970">
        <v>2046</v>
      </c>
      <c r="I970" t="s">
        <v>8219</v>
      </c>
      <c r="J970">
        <v>217</v>
      </c>
      <c r="K970">
        <v>2672</v>
      </c>
      <c r="L970" t="s">
        <v>8221</v>
      </c>
      <c r="M970">
        <v>47</v>
      </c>
    </row>
    <row r="971" spans="8:13" x14ac:dyDescent="0.4">
      <c r="H971">
        <v>2047</v>
      </c>
      <c r="I971" t="s">
        <v>8219</v>
      </c>
      <c r="J971">
        <v>443</v>
      </c>
      <c r="K971">
        <v>2673</v>
      </c>
      <c r="L971" t="s">
        <v>8221</v>
      </c>
      <c r="M971">
        <v>66</v>
      </c>
    </row>
    <row r="972" spans="8:13" x14ac:dyDescent="0.4">
      <c r="H972">
        <v>2048</v>
      </c>
      <c r="I972" t="s">
        <v>8219</v>
      </c>
      <c r="J972">
        <v>1373</v>
      </c>
      <c r="K972">
        <v>2674</v>
      </c>
      <c r="L972" t="s">
        <v>8221</v>
      </c>
      <c r="M972">
        <v>171</v>
      </c>
    </row>
    <row r="973" spans="8:13" x14ac:dyDescent="0.4">
      <c r="H973">
        <v>2049</v>
      </c>
      <c r="I973" t="s">
        <v>8219</v>
      </c>
      <c r="J973">
        <v>742</v>
      </c>
      <c r="K973">
        <v>2675</v>
      </c>
      <c r="L973" t="s">
        <v>8221</v>
      </c>
      <c r="M973">
        <v>29</v>
      </c>
    </row>
    <row r="974" spans="8:13" x14ac:dyDescent="0.4">
      <c r="H974">
        <v>2050</v>
      </c>
      <c r="I974" t="s">
        <v>8219</v>
      </c>
      <c r="J974">
        <v>170</v>
      </c>
      <c r="K974">
        <v>2676</v>
      </c>
      <c r="L974" t="s">
        <v>8221</v>
      </c>
      <c r="M974">
        <v>9</v>
      </c>
    </row>
    <row r="975" spans="8:13" x14ac:dyDescent="0.4">
      <c r="H975">
        <v>2051</v>
      </c>
      <c r="I975" t="s">
        <v>8219</v>
      </c>
      <c r="J975">
        <v>242</v>
      </c>
      <c r="K975">
        <v>2677</v>
      </c>
      <c r="L975" t="s">
        <v>8221</v>
      </c>
      <c r="M975">
        <v>27</v>
      </c>
    </row>
    <row r="976" spans="8:13" x14ac:dyDescent="0.4">
      <c r="H976">
        <v>2052</v>
      </c>
      <c r="I976" t="s">
        <v>8219</v>
      </c>
      <c r="J976">
        <v>541</v>
      </c>
      <c r="K976">
        <v>2678</v>
      </c>
      <c r="L976" t="s">
        <v>8221</v>
      </c>
      <c r="M976">
        <v>2</v>
      </c>
    </row>
    <row r="977" spans="8:13" x14ac:dyDescent="0.4">
      <c r="H977">
        <v>2053</v>
      </c>
      <c r="I977" t="s">
        <v>8219</v>
      </c>
      <c r="J977">
        <v>121</v>
      </c>
      <c r="K977">
        <v>2679</v>
      </c>
      <c r="L977" t="s">
        <v>8221</v>
      </c>
      <c r="M977">
        <v>3</v>
      </c>
    </row>
    <row r="978" spans="8:13" x14ac:dyDescent="0.4">
      <c r="H978">
        <v>2054</v>
      </c>
      <c r="I978" t="s">
        <v>8219</v>
      </c>
      <c r="J978">
        <v>621</v>
      </c>
      <c r="K978">
        <v>2680</v>
      </c>
      <c r="L978" t="s">
        <v>8221</v>
      </c>
      <c r="M978">
        <v>4</v>
      </c>
    </row>
    <row r="979" spans="8:13" x14ac:dyDescent="0.4">
      <c r="H979">
        <v>2055</v>
      </c>
      <c r="I979" t="s">
        <v>8219</v>
      </c>
      <c r="J979">
        <v>101</v>
      </c>
      <c r="K979">
        <v>2681</v>
      </c>
      <c r="L979" t="s">
        <v>8221</v>
      </c>
      <c r="M979">
        <v>2</v>
      </c>
    </row>
    <row r="980" spans="8:13" x14ac:dyDescent="0.4">
      <c r="H980">
        <v>2056</v>
      </c>
      <c r="I980" t="s">
        <v>8219</v>
      </c>
      <c r="J980">
        <v>554</v>
      </c>
      <c r="K980">
        <v>2682</v>
      </c>
      <c r="L980" t="s">
        <v>8221</v>
      </c>
      <c r="M980">
        <v>20</v>
      </c>
    </row>
    <row r="981" spans="8:13" x14ac:dyDescent="0.4">
      <c r="H981">
        <v>2057</v>
      </c>
      <c r="I981" t="s">
        <v>8219</v>
      </c>
      <c r="J981">
        <v>666</v>
      </c>
      <c r="K981">
        <v>2683</v>
      </c>
      <c r="L981" t="s">
        <v>8221</v>
      </c>
      <c r="M981">
        <v>3</v>
      </c>
    </row>
    <row r="982" spans="8:13" x14ac:dyDescent="0.4">
      <c r="H982">
        <v>2058</v>
      </c>
      <c r="I982" t="s">
        <v>8219</v>
      </c>
      <c r="J982">
        <v>410</v>
      </c>
      <c r="K982">
        <v>2684</v>
      </c>
      <c r="L982" t="s">
        <v>8221</v>
      </c>
      <c r="M982">
        <v>4</v>
      </c>
    </row>
    <row r="983" spans="8:13" x14ac:dyDescent="0.4">
      <c r="H983">
        <v>2059</v>
      </c>
      <c r="I983" t="s">
        <v>8219</v>
      </c>
      <c r="J983">
        <v>375</v>
      </c>
      <c r="K983">
        <v>2685</v>
      </c>
      <c r="L983" t="s">
        <v>8221</v>
      </c>
      <c r="M983">
        <v>1</v>
      </c>
    </row>
    <row r="984" spans="8:13" x14ac:dyDescent="0.4">
      <c r="H984">
        <v>2060</v>
      </c>
      <c r="I984" t="s">
        <v>8219</v>
      </c>
      <c r="J984">
        <v>1364</v>
      </c>
      <c r="K984">
        <v>2686</v>
      </c>
      <c r="L984" t="s">
        <v>8221</v>
      </c>
      <c r="M984">
        <v>0</v>
      </c>
    </row>
    <row r="985" spans="8:13" x14ac:dyDescent="0.4">
      <c r="H985">
        <v>2061</v>
      </c>
      <c r="I985" t="s">
        <v>8219</v>
      </c>
      <c r="J985">
        <v>35</v>
      </c>
      <c r="K985">
        <v>2687</v>
      </c>
      <c r="L985" t="s">
        <v>8221</v>
      </c>
      <c r="M985">
        <v>0</v>
      </c>
    </row>
    <row r="986" spans="8:13" x14ac:dyDescent="0.4">
      <c r="H986">
        <v>2062</v>
      </c>
      <c r="I986" t="s">
        <v>8219</v>
      </c>
      <c r="J986">
        <v>203</v>
      </c>
      <c r="K986">
        <v>2688</v>
      </c>
      <c r="L986" t="s">
        <v>8221</v>
      </c>
      <c r="M986">
        <v>14</v>
      </c>
    </row>
    <row r="987" spans="8:13" x14ac:dyDescent="0.4">
      <c r="H987">
        <v>2063</v>
      </c>
      <c r="I987" t="s">
        <v>8219</v>
      </c>
      <c r="J987">
        <v>49</v>
      </c>
      <c r="K987">
        <v>2689</v>
      </c>
      <c r="L987" t="s">
        <v>8221</v>
      </c>
      <c r="M987">
        <v>1</v>
      </c>
    </row>
    <row r="988" spans="8:13" x14ac:dyDescent="0.4">
      <c r="H988">
        <v>2064</v>
      </c>
      <c r="I988" t="s">
        <v>8219</v>
      </c>
      <c r="J988">
        <v>5812</v>
      </c>
      <c r="K988">
        <v>2690</v>
      </c>
      <c r="L988" t="s">
        <v>8221</v>
      </c>
      <c r="M988">
        <v>118</v>
      </c>
    </row>
    <row r="989" spans="8:13" x14ac:dyDescent="0.4">
      <c r="H989">
        <v>2065</v>
      </c>
      <c r="I989" t="s">
        <v>8219</v>
      </c>
      <c r="J989">
        <v>1556</v>
      </c>
      <c r="K989">
        <v>2691</v>
      </c>
      <c r="L989" t="s">
        <v>8221</v>
      </c>
      <c r="M989">
        <v>2</v>
      </c>
    </row>
    <row r="990" spans="8:13" x14ac:dyDescent="0.4">
      <c r="H990">
        <v>2066</v>
      </c>
      <c r="I990" t="s">
        <v>8219</v>
      </c>
      <c r="J990">
        <v>65</v>
      </c>
      <c r="K990">
        <v>2692</v>
      </c>
      <c r="L990" t="s">
        <v>8221</v>
      </c>
      <c r="M990">
        <v>1</v>
      </c>
    </row>
    <row r="991" spans="8:13" x14ac:dyDescent="0.4">
      <c r="H991">
        <v>2067</v>
      </c>
      <c r="I991" t="s">
        <v>8219</v>
      </c>
      <c r="J991">
        <v>10</v>
      </c>
      <c r="K991">
        <v>2693</v>
      </c>
      <c r="L991" t="s">
        <v>8221</v>
      </c>
      <c r="M991">
        <v>3</v>
      </c>
    </row>
    <row r="992" spans="8:13" x14ac:dyDescent="0.4">
      <c r="H992">
        <v>2068</v>
      </c>
      <c r="I992" t="s">
        <v>8219</v>
      </c>
      <c r="J992">
        <v>76</v>
      </c>
      <c r="K992">
        <v>2694</v>
      </c>
      <c r="L992" t="s">
        <v>8221</v>
      </c>
      <c r="M992">
        <v>1</v>
      </c>
    </row>
    <row r="993" spans="8:13" x14ac:dyDescent="0.4">
      <c r="H993">
        <v>2069</v>
      </c>
      <c r="I993" t="s">
        <v>8219</v>
      </c>
      <c r="J993">
        <v>263</v>
      </c>
      <c r="K993">
        <v>2695</v>
      </c>
      <c r="L993" t="s">
        <v>8221</v>
      </c>
      <c r="M993">
        <v>3</v>
      </c>
    </row>
    <row r="994" spans="8:13" x14ac:dyDescent="0.4">
      <c r="H994">
        <v>2070</v>
      </c>
      <c r="I994" t="s">
        <v>8219</v>
      </c>
      <c r="J994">
        <v>1530</v>
      </c>
      <c r="K994">
        <v>2696</v>
      </c>
      <c r="L994" t="s">
        <v>8221</v>
      </c>
      <c r="M994">
        <v>38</v>
      </c>
    </row>
    <row r="995" spans="8:13" x14ac:dyDescent="0.4">
      <c r="H995">
        <v>2071</v>
      </c>
      <c r="I995" t="s">
        <v>8219</v>
      </c>
      <c r="J995">
        <v>278</v>
      </c>
      <c r="K995">
        <v>2697</v>
      </c>
      <c r="L995" t="s">
        <v>8221</v>
      </c>
      <c r="M995">
        <v>52</v>
      </c>
    </row>
    <row r="996" spans="8:13" x14ac:dyDescent="0.4">
      <c r="H996">
        <v>2072</v>
      </c>
      <c r="I996" t="s">
        <v>8219</v>
      </c>
      <c r="J996">
        <v>350</v>
      </c>
      <c r="K996">
        <v>2698</v>
      </c>
      <c r="L996" t="s">
        <v>8221</v>
      </c>
      <c r="M996">
        <v>2</v>
      </c>
    </row>
    <row r="997" spans="8:13" x14ac:dyDescent="0.4">
      <c r="H997">
        <v>2073</v>
      </c>
      <c r="I997" t="s">
        <v>8219</v>
      </c>
      <c r="J997">
        <v>470</v>
      </c>
      <c r="K997">
        <v>2699</v>
      </c>
      <c r="L997" t="s">
        <v>8221</v>
      </c>
      <c r="M997">
        <v>0</v>
      </c>
    </row>
    <row r="998" spans="8:13" x14ac:dyDescent="0.4">
      <c r="H998">
        <v>2074</v>
      </c>
      <c r="I998" t="s">
        <v>8219</v>
      </c>
      <c r="J998">
        <v>3</v>
      </c>
      <c r="K998">
        <v>2700</v>
      </c>
      <c r="L998" t="s">
        <v>8221</v>
      </c>
      <c r="M998">
        <v>4</v>
      </c>
    </row>
    <row r="999" spans="8:13" x14ac:dyDescent="0.4">
      <c r="H999">
        <v>2075</v>
      </c>
      <c r="I999" t="s">
        <v>8219</v>
      </c>
      <c r="J999">
        <v>8200</v>
      </c>
      <c r="K999">
        <v>2741</v>
      </c>
      <c r="L999" t="s">
        <v>8221</v>
      </c>
      <c r="M999">
        <v>4</v>
      </c>
    </row>
    <row r="1000" spans="8:13" x14ac:dyDescent="0.4">
      <c r="H1000">
        <v>2076</v>
      </c>
      <c r="I1000" t="s">
        <v>8219</v>
      </c>
      <c r="J1000">
        <v>8359</v>
      </c>
      <c r="K1000">
        <v>2742</v>
      </c>
      <c r="L1000" t="s">
        <v>8221</v>
      </c>
      <c r="M1000">
        <v>18</v>
      </c>
    </row>
    <row r="1001" spans="8:13" x14ac:dyDescent="0.4">
      <c r="H1001">
        <v>2077</v>
      </c>
      <c r="I1001" t="s">
        <v>8219</v>
      </c>
      <c r="J1001">
        <v>188</v>
      </c>
      <c r="K1001">
        <v>2743</v>
      </c>
      <c r="L1001" t="s">
        <v>8221</v>
      </c>
      <c r="M1001">
        <v>0</v>
      </c>
    </row>
    <row r="1002" spans="8:13" x14ac:dyDescent="0.4">
      <c r="H1002">
        <v>2078</v>
      </c>
      <c r="I1002" t="s">
        <v>8219</v>
      </c>
      <c r="J1002">
        <v>48</v>
      </c>
      <c r="K1002">
        <v>2744</v>
      </c>
      <c r="L1002" t="s">
        <v>8221</v>
      </c>
      <c r="M1002">
        <v>22</v>
      </c>
    </row>
    <row r="1003" spans="8:13" x14ac:dyDescent="0.4">
      <c r="H1003">
        <v>2079</v>
      </c>
      <c r="I1003" t="s">
        <v>8219</v>
      </c>
      <c r="J1003">
        <v>607</v>
      </c>
      <c r="K1003">
        <v>2745</v>
      </c>
      <c r="L1003" t="s">
        <v>8221</v>
      </c>
      <c r="M1003">
        <v>49</v>
      </c>
    </row>
    <row r="1004" spans="8:13" x14ac:dyDescent="0.4">
      <c r="H1004">
        <v>2080</v>
      </c>
      <c r="I1004" t="s">
        <v>8219</v>
      </c>
      <c r="J1004">
        <v>50</v>
      </c>
      <c r="K1004">
        <v>2746</v>
      </c>
      <c r="L1004" t="s">
        <v>8221</v>
      </c>
      <c r="M1004">
        <v>19</v>
      </c>
    </row>
    <row r="1005" spans="8:13" x14ac:dyDescent="0.4">
      <c r="H1005">
        <v>2081</v>
      </c>
      <c r="I1005" t="s">
        <v>8219</v>
      </c>
      <c r="J1005">
        <v>55</v>
      </c>
      <c r="K1005">
        <v>2747</v>
      </c>
      <c r="L1005" t="s">
        <v>8221</v>
      </c>
      <c r="M1005">
        <v>4</v>
      </c>
    </row>
    <row r="1006" spans="8:13" x14ac:dyDescent="0.4">
      <c r="H1006">
        <v>2082</v>
      </c>
      <c r="I1006" t="s">
        <v>8219</v>
      </c>
      <c r="J1006">
        <v>38</v>
      </c>
      <c r="K1006">
        <v>2748</v>
      </c>
      <c r="L1006" t="s">
        <v>8221</v>
      </c>
      <c r="M1006">
        <v>4</v>
      </c>
    </row>
    <row r="1007" spans="8:13" x14ac:dyDescent="0.4">
      <c r="H1007">
        <v>2083</v>
      </c>
      <c r="I1007" t="s">
        <v>8219</v>
      </c>
      <c r="J1007">
        <v>25</v>
      </c>
      <c r="K1007">
        <v>2749</v>
      </c>
      <c r="L1007" t="s">
        <v>8221</v>
      </c>
      <c r="M1007">
        <v>2</v>
      </c>
    </row>
    <row r="1008" spans="8:13" x14ac:dyDescent="0.4">
      <c r="H1008">
        <v>2084</v>
      </c>
      <c r="I1008" t="s">
        <v>8219</v>
      </c>
      <c r="J1008">
        <v>46</v>
      </c>
      <c r="K1008">
        <v>2750</v>
      </c>
      <c r="L1008" t="s">
        <v>8221</v>
      </c>
      <c r="M1008">
        <v>0</v>
      </c>
    </row>
    <row r="1009" spans="8:13" x14ac:dyDescent="0.4">
      <c r="H1009">
        <v>2085</v>
      </c>
      <c r="I1009" t="s">
        <v>8219</v>
      </c>
      <c r="J1009">
        <v>83</v>
      </c>
      <c r="K1009">
        <v>2751</v>
      </c>
      <c r="L1009" t="s">
        <v>8221</v>
      </c>
      <c r="M1009">
        <v>0</v>
      </c>
    </row>
    <row r="1010" spans="8:13" x14ac:dyDescent="0.4">
      <c r="H1010">
        <v>2086</v>
      </c>
      <c r="I1010" t="s">
        <v>8219</v>
      </c>
      <c r="J1010">
        <v>35</v>
      </c>
      <c r="K1010">
        <v>2752</v>
      </c>
      <c r="L1010" t="s">
        <v>8221</v>
      </c>
      <c r="M1010">
        <v>14</v>
      </c>
    </row>
    <row r="1011" spans="8:13" x14ac:dyDescent="0.4">
      <c r="H1011">
        <v>2087</v>
      </c>
      <c r="I1011" t="s">
        <v>8219</v>
      </c>
      <c r="J1011">
        <v>25</v>
      </c>
      <c r="K1011">
        <v>2753</v>
      </c>
      <c r="L1011" t="s">
        <v>8221</v>
      </c>
      <c r="M1011">
        <v>8</v>
      </c>
    </row>
    <row r="1012" spans="8:13" x14ac:dyDescent="0.4">
      <c r="H1012">
        <v>2088</v>
      </c>
      <c r="I1012" t="s">
        <v>8219</v>
      </c>
      <c r="J1012">
        <v>75</v>
      </c>
      <c r="K1012">
        <v>2754</v>
      </c>
      <c r="L1012" t="s">
        <v>8221</v>
      </c>
      <c r="M1012">
        <v>0</v>
      </c>
    </row>
    <row r="1013" spans="8:13" x14ac:dyDescent="0.4">
      <c r="H1013">
        <v>2089</v>
      </c>
      <c r="I1013" t="s">
        <v>8219</v>
      </c>
      <c r="J1013">
        <v>62</v>
      </c>
      <c r="K1013">
        <v>2755</v>
      </c>
      <c r="L1013" t="s">
        <v>8221</v>
      </c>
      <c r="M1013">
        <v>15</v>
      </c>
    </row>
    <row r="1014" spans="8:13" x14ac:dyDescent="0.4">
      <c r="H1014">
        <v>2090</v>
      </c>
      <c r="I1014" t="s">
        <v>8219</v>
      </c>
      <c r="J1014">
        <v>160</v>
      </c>
      <c r="K1014">
        <v>2756</v>
      </c>
      <c r="L1014" t="s">
        <v>8221</v>
      </c>
      <c r="M1014">
        <v>33</v>
      </c>
    </row>
    <row r="1015" spans="8:13" x14ac:dyDescent="0.4">
      <c r="H1015">
        <v>2091</v>
      </c>
      <c r="I1015" t="s">
        <v>8219</v>
      </c>
      <c r="J1015">
        <v>246</v>
      </c>
      <c r="K1015">
        <v>2757</v>
      </c>
      <c r="L1015" t="s">
        <v>8221</v>
      </c>
      <c r="M1015">
        <v>2</v>
      </c>
    </row>
    <row r="1016" spans="8:13" x14ac:dyDescent="0.4">
      <c r="H1016">
        <v>2092</v>
      </c>
      <c r="I1016" t="s">
        <v>8219</v>
      </c>
      <c r="J1016">
        <v>55</v>
      </c>
      <c r="K1016">
        <v>2758</v>
      </c>
      <c r="L1016" t="s">
        <v>8221</v>
      </c>
      <c r="M1016">
        <v>6</v>
      </c>
    </row>
    <row r="1017" spans="8:13" x14ac:dyDescent="0.4">
      <c r="H1017">
        <v>2093</v>
      </c>
      <c r="I1017" t="s">
        <v>8219</v>
      </c>
      <c r="J1017">
        <v>23</v>
      </c>
      <c r="K1017">
        <v>2759</v>
      </c>
      <c r="L1017" t="s">
        <v>8221</v>
      </c>
      <c r="M1017">
        <v>2</v>
      </c>
    </row>
    <row r="1018" spans="8:13" x14ac:dyDescent="0.4">
      <c r="H1018">
        <v>2094</v>
      </c>
      <c r="I1018" t="s">
        <v>8219</v>
      </c>
      <c r="J1018">
        <v>72</v>
      </c>
      <c r="K1018">
        <v>2760</v>
      </c>
      <c r="L1018" t="s">
        <v>8221</v>
      </c>
      <c r="M1018">
        <v>0</v>
      </c>
    </row>
    <row r="1019" spans="8:13" x14ac:dyDescent="0.4">
      <c r="H1019">
        <v>2095</v>
      </c>
      <c r="I1019" t="s">
        <v>8219</v>
      </c>
      <c r="J1019">
        <v>22</v>
      </c>
      <c r="K1019">
        <v>2761</v>
      </c>
      <c r="L1019" t="s">
        <v>8221</v>
      </c>
      <c r="M1019">
        <v>4</v>
      </c>
    </row>
    <row r="1020" spans="8:13" x14ac:dyDescent="0.4">
      <c r="H1020">
        <v>2096</v>
      </c>
      <c r="I1020" t="s">
        <v>8219</v>
      </c>
      <c r="J1020">
        <v>14</v>
      </c>
      <c r="K1020">
        <v>2762</v>
      </c>
      <c r="L1020" t="s">
        <v>8221</v>
      </c>
      <c r="M1020">
        <v>1</v>
      </c>
    </row>
    <row r="1021" spans="8:13" x14ac:dyDescent="0.4">
      <c r="H1021">
        <v>2097</v>
      </c>
      <c r="I1021" t="s">
        <v>8219</v>
      </c>
      <c r="J1021">
        <v>38</v>
      </c>
      <c r="K1021">
        <v>2763</v>
      </c>
      <c r="L1021" t="s">
        <v>8221</v>
      </c>
      <c r="M1021">
        <v>3</v>
      </c>
    </row>
    <row r="1022" spans="8:13" x14ac:dyDescent="0.4">
      <c r="H1022">
        <v>2098</v>
      </c>
      <c r="I1022" t="s">
        <v>8219</v>
      </c>
      <c r="J1022">
        <v>32</v>
      </c>
      <c r="K1022">
        <v>2764</v>
      </c>
      <c r="L1022" t="s">
        <v>8221</v>
      </c>
      <c r="M1022">
        <v>4</v>
      </c>
    </row>
    <row r="1023" spans="8:13" x14ac:dyDescent="0.4">
      <c r="H1023">
        <v>2099</v>
      </c>
      <c r="I1023" t="s">
        <v>8219</v>
      </c>
      <c r="J1023">
        <v>63</v>
      </c>
      <c r="K1023">
        <v>2765</v>
      </c>
      <c r="L1023" t="s">
        <v>8221</v>
      </c>
      <c r="M1023">
        <v>0</v>
      </c>
    </row>
    <row r="1024" spans="8:13" x14ac:dyDescent="0.4">
      <c r="H1024">
        <v>2100</v>
      </c>
      <c r="I1024" t="s">
        <v>8219</v>
      </c>
      <c r="J1024">
        <v>27</v>
      </c>
      <c r="K1024">
        <v>2766</v>
      </c>
      <c r="L1024" t="s">
        <v>8221</v>
      </c>
      <c r="M1024">
        <v>4</v>
      </c>
    </row>
    <row r="1025" spans="8:13" x14ac:dyDescent="0.4">
      <c r="H1025">
        <v>2101</v>
      </c>
      <c r="I1025" t="s">
        <v>8219</v>
      </c>
      <c r="J1025">
        <v>44</v>
      </c>
      <c r="K1025">
        <v>2767</v>
      </c>
      <c r="L1025" t="s">
        <v>8221</v>
      </c>
      <c r="M1025">
        <v>3</v>
      </c>
    </row>
    <row r="1026" spans="8:13" x14ac:dyDescent="0.4">
      <c r="H1026">
        <v>2102</v>
      </c>
      <c r="I1026" t="s">
        <v>8219</v>
      </c>
      <c r="J1026">
        <v>38</v>
      </c>
      <c r="K1026">
        <v>2768</v>
      </c>
      <c r="L1026" t="s">
        <v>8221</v>
      </c>
      <c r="M1026">
        <v>34</v>
      </c>
    </row>
    <row r="1027" spans="8:13" x14ac:dyDescent="0.4">
      <c r="H1027">
        <v>2103</v>
      </c>
      <c r="I1027" t="s">
        <v>8219</v>
      </c>
      <c r="J1027">
        <v>115</v>
      </c>
      <c r="K1027">
        <v>2769</v>
      </c>
      <c r="L1027" t="s">
        <v>8221</v>
      </c>
      <c r="M1027">
        <v>2</v>
      </c>
    </row>
    <row r="1028" spans="8:13" x14ac:dyDescent="0.4">
      <c r="H1028">
        <v>2104</v>
      </c>
      <c r="I1028" t="s">
        <v>8219</v>
      </c>
      <c r="J1028">
        <v>37</v>
      </c>
      <c r="K1028">
        <v>2770</v>
      </c>
      <c r="L1028" t="s">
        <v>8221</v>
      </c>
      <c r="M1028">
        <v>33</v>
      </c>
    </row>
    <row r="1029" spans="8:13" x14ac:dyDescent="0.4">
      <c r="H1029">
        <v>2105</v>
      </c>
      <c r="I1029" t="s">
        <v>8219</v>
      </c>
      <c r="J1029">
        <v>99</v>
      </c>
      <c r="K1029">
        <v>2771</v>
      </c>
      <c r="L1029" t="s">
        <v>8221</v>
      </c>
      <c r="M1029">
        <v>0</v>
      </c>
    </row>
    <row r="1030" spans="8:13" x14ac:dyDescent="0.4">
      <c r="H1030">
        <v>2106</v>
      </c>
      <c r="I1030" t="s">
        <v>8219</v>
      </c>
      <c r="J1030">
        <v>44</v>
      </c>
      <c r="K1030">
        <v>2772</v>
      </c>
      <c r="L1030" t="s">
        <v>8221</v>
      </c>
      <c r="M1030">
        <v>0</v>
      </c>
    </row>
    <row r="1031" spans="8:13" x14ac:dyDescent="0.4">
      <c r="H1031">
        <v>2107</v>
      </c>
      <c r="I1031" t="s">
        <v>8219</v>
      </c>
      <c r="J1031">
        <v>58</v>
      </c>
      <c r="K1031">
        <v>2773</v>
      </c>
      <c r="L1031" t="s">
        <v>8221</v>
      </c>
      <c r="M1031">
        <v>1</v>
      </c>
    </row>
    <row r="1032" spans="8:13" x14ac:dyDescent="0.4">
      <c r="H1032">
        <v>2108</v>
      </c>
      <c r="I1032" t="s">
        <v>8219</v>
      </c>
      <c r="J1032">
        <v>191</v>
      </c>
      <c r="K1032">
        <v>2774</v>
      </c>
      <c r="L1032" t="s">
        <v>8221</v>
      </c>
      <c r="M1032">
        <v>13</v>
      </c>
    </row>
    <row r="1033" spans="8:13" x14ac:dyDescent="0.4">
      <c r="H1033">
        <v>2109</v>
      </c>
      <c r="I1033" t="s">
        <v>8219</v>
      </c>
      <c r="J1033">
        <v>40</v>
      </c>
      <c r="K1033">
        <v>2775</v>
      </c>
      <c r="L1033" t="s">
        <v>8221</v>
      </c>
      <c r="M1033">
        <v>2</v>
      </c>
    </row>
    <row r="1034" spans="8:13" x14ac:dyDescent="0.4">
      <c r="H1034">
        <v>2110</v>
      </c>
      <c r="I1034" t="s">
        <v>8219</v>
      </c>
      <c r="J1034">
        <v>38</v>
      </c>
      <c r="K1034">
        <v>2776</v>
      </c>
      <c r="L1034" t="s">
        <v>8221</v>
      </c>
      <c r="M1034">
        <v>36</v>
      </c>
    </row>
    <row r="1035" spans="8:13" x14ac:dyDescent="0.4">
      <c r="H1035">
        <v>2111</v>
      </c>
      <c r="I1035" t="s">
        <v>8219</v>
      </c>
      <c r="J1035">
        <v>39</v>
      </c>
      <c r="K1035">
        <v>2777</v>
      </c>
      <c r="L1035" t="s">
        <v>8221</v>
      </c>
      <c r="M1035">
        <v>1</v>
      </c>
    </row>
    <row r="1036" spans="8:13" x14ac:dyDescent="0.4">
      <c r="H1036">
        <v>2112</v>
      </c>
      <c r="I1036" t="s">
        <v>8219</v>
      </c>
      <c r="J1036">
        <v>11</v>
      </c>
      <c r="K1036">
        <v>2778</v>
      </c>
      <c r="L1036" t="s">
        <v>8221</v>
      </c>
      <c r="M1036">
        <v>15</v>
      </c>
    </row>
    <row r="1037" spans="8:13" x14ac:dyDescent="0.4">
      <c r="H1037">
        <v>2113</v>
      </c>
      <c r="I1037" t="s">
        <v>8219</v>
      </c>
      <c r="J1037">
        <v>107</v>
      </c>
      <c r="K1037">
        <v>2779</v>
      </c>
      <c r="L1037" t="s">
        <v>8221</v>
      </c>
      <c r="M1037">
        <v>1</v>
      </c>
    </row>
    <row r="1038" spans="8:13" x14ac:dyDescent="0.4">
      <c r="H1038">
        <v>2114</v>
      </c>
      <c r="I1038" t="s">
        <v>8219</v>
      </c>
      <c r="J1038">
        <v>147</v>
      </c>
      <c r="K1038">
        <v>2780</v>
      </c>
      <c r="L1038" t="s">
        <v>8221</v>
      </c>
      <c r="M1038">
        <v>0</v>
      </c>
    </row>
    <row r="1039" spans="8:13" x14ac:dyDescent="0.4">
      <c r="H1039">
        <v>2115</v>
      </c>
      <c r="I1039" t="s">
        <v>8219</v>
      </c>
      <c r="J1039">
        <v>36</v>
      </c>
      <c r="K1039">
        <v>2841</v>
      </c>
      <c r="L1039" t="s">
        <v>8221</v>
      </c>
      <c r="M1039">
        <v>1</v>
      </c>
    </row>
    <row r="1040" spans="8:13" x14ac:dyDescent="0.4">
      <c r="H1040">
        <v>2116</v>
      </c>
      <c r="I1040" t="s">
        <v>8219</v>
      </c>
      <c r="J1040">
        <v>92</v>
      </c>
      <c r="K1040">
        <v>2842</v>
      </c>
      <c r="L1040" t="s">
        <v>8221</v>
      </c>
      <c r="M1040">
        <v>0</v>
      </c>
    </row>
    <row r="1041" spans="8:13" x14ac:dyDescent="0.4">
      <c r="H1041">
        <v>2117</v>
      </c>
      <c r="I1041" t="s">
        <v>8219</v>
      </c>
      <c r="J1041">
        <v>35</v>
      </c>
      <c r="K1041">
        <v>2843</v>
      </c>
      <c r="L1041" t="s">
        <v>8221</v>
      </c>
      <c r="M1041">
        <v>0</v>
      </c>
    </row>
    <row r="1042" spans="8:13" x14ac:dyDescent="0.4">
      <c r="H1042">
        <v>2118</v>
      </c>
      <c r="I1042" t="s">
        <v>8219</v>
      </c>
      <c r="J1042">
        <v>17</v>
      </c>
      <c r="K1042">
        <v>2844</v>
      </c>
      <c r="L1042" t="s">
        <v>8221</v>
      </c>
      <c r="M1042">
        <v>1</v>
      </c>
    </row>
    <row r="1043" spans="8:13" x14ac:dyDescent="0.4">
      <c r="H1043">
        <v>2119</v>
      </c>
      <c r="I1043" t="s">
        <v>8219</v>
      </c>
      <c r="J1043">
        <v>22</v>
      </c>
      <c r="K1043">
        <v>2845</v>
      </c>
      <c r="L1043" t="s">
        <v>8221</v>
      </c>
      <c r="M1043">
        <v>39</v>
      </c>
    </row>
    <row r="1044" spans="8:13" x14ac:dyDescent="0.4">
      <c r="H1044">
        <v>2120</v>
      </c>
      <c r="I1044" t="s">
        <v>8219</v>
      </c>
      <c r="J1044">
        <v>69</v>
      </c>
      <c r="K1044">
        <v>2846</v>
      </c>
      <c r="L1044" t="s">
        <v>8221</v>
      </c>
      <c r="M1044">
        <v>0</v>
      </c>
    </row>
    <row r="1045" spans="8:13" x14ac:dyDescent="0.4">
      <c r="H1045">
        <v>2161</v>
      </c>
      <c r="I1045" t="s">
        <v>8219</v>
      </c>
      <c r="J1045">
        <v>13</v>
      </c>
      <c r="K1045">
        <v>2847</v>
      </c>
      <c r="L1045" t="s">
        <v>8221</v>
      </c>
      <c r="M1045">
        <v>0</v>
      </c>
    </row>
    <row r="1046" spans="8:13" x14ac:dyDescent="0.4">
      <c r="H1046">
        <v>2162</v>
      </c>
      <c r="I1046" t="s">
        <v>8219</v>
      </c>
      <c r="J1046">
        <v>58</v>
      </c>
      <c r="K1046">
        <v>2848</v>
      </c>
      <c r="L1046" t="s">
        <v>8221</v>
      </c>
      <c r="M1046">
        <v>3</v>
      </c>
    </row>
    <row r="1047" spans="8:13" x14ac:dyDescent="0.4">
      <c r="H1047">
        <v>2163</v>
      </c>
      <c r="I1047" t="s">
        <v>8219</v>
      </c>
      <c r="J1047">
        <v>44</v>
      </c>
      <c r="K1047">
        <v>2849</v>
      </c>
      <c r="L1047" t="s">
        <v>8221</v>
      </c>
      <c r="M1047">
        <v>1</v>
      </c>
    </row>
    <row r="1048" spans="8:13" x14ac:dyDescent="0.4">
      <c r="H1048">
        <v>2164</v>
      </c>
      <c r="I1048" t="s">
        <v>8219</v>
      </c>
      <c r="J1048">
        <v>83</v>
      </c>
      <c r="K1048">
        <v>2850</v>
      </c>
      <c r="L1048" t="s">
        <v>8221</v>
      </c>
      <c r="M1048">
        <v>13</v>
      </c>
    </row>
    <row r="1049" spans="8:13" x14ac:dyDescent="0.4">
      <c r="H1049">
        <v>2165</v>
      </c>
      <c r="I1049" t="s">
        <v>8219</v>
      </c>
      <c r="J1049">
        <v>117</v>
      </c>
      <c r="K1049">
        <v>2851</v>
      </c>
      <c r="L1049" t="s">
        <v>8221</v>
      </c>
      <c r="M1049">
        <v>0</v>
      </c>
    </row>
    <row r="1050" spans="8:13" x14ac:dyDescent="0.4">
      <c r="H1050">
        <v>2166</v>
      </c>
      <c r="I1050" t="s">
        <v>8219</v>
      </c>
      <c r="J1050">
        <v>32</v>
      </c>
      <c r="K1050">
        <v>2852</v>
      </c>
      <c r="L1050" t="s">
        <v>8221</v>
      </c>
      <c r="M1050">
        <v>6</v>
      </c>
    </row>
    <row r="1051" spans="8:13" x14ac:dyDescent="0.4">
      <c r="H1051">
        <v>2167</v>
      </c>
      <c r="I1051" t="s">
        <v>8219</v>
      </c>
      <c r="J1051">
        <v>8</v>
      </c>
      <c r="K1051">
        <v>2853</v>
      </c>
      <c r="L1051" t="s">
        <v>8221</v>
      </c>
      <c r="M1051">
        <v>0</v>
      </c>
    </row>
    <row r="1052" spans="8:13" x14ac:dyDescent="0.4">
      <c r="H1052">
        <v>2168</v>
      </c>
      <c r="I1052" t="s">
        <v>8219</v>
      </c>
      <c r="J1052">
        <v>340</v>
      </c>
      <c r="K1052">
        <v>2854</v>
      </c>
      <c r="L1052" t="s">
        <v>8221</v>
      </c>
      <c r="M1052">
        <v>14</v>
      </c>
    </row>
    <row r="1053" spans="8:13" x14ac:dyDescent="0.4">
      <c r="H1053">
        <v>2169</v>
      </c>
      <c r="I1053" t="s">
        <v>8219</v>
      </c>
      <c r="J1053">
        <v>7</v>
      </c>
      <c r="K1053">
        <v>2855</v>
      </c>
      <c r="L1053" t="s">
        <v>8221</v>
      </c>
      <c r="M1053">
        <v>5</v>
      </c>
    </row>
    <row r="1054" spans="8:13" x14ac:dyDescent="0.4">
      <c r="H1054">
        <v>2170</v>
      </c>
      <c r="I1054" t="s">
        <v>8219</v>
      </c>
      <c r="J1054">
        <v>19</v>
      </c>
      <c r="K1054">
        <v>2856</v>
      </c>
      <c r="L1054" t="s">
        <v>8221</v>
      </c>
      <c r="M1054">
        <v>6</v>
      </c>
    </row>
    <row r="1055" spans="8:13" x14ac:dyDescent="0.4">
      <c r="H1055">
        <v>2171</v>
      </c>
      <c r="I1055" t="s">
        <v>8219</v>
      </c>
      <c r="J1055">
        <v>47</v>
      </c>
      <c r="K1055">
        <v>2857</v>
      </c>
      <c r="L1055" t="s">
        <v>8221</v>
      </c>
      <c r="M1055">
        <v>15</v>
      </c>
    </row>
    <row r="1056" spans="8:13" x14ac:dyDescent="0.4">
      <c r="H1056">
        <v>2172</v>
      </c>
      <c r="I1056" t="s">
        <v>8219</v>
      </c>
      <c r="J1056">
        <v>13</v>
      </c>
      <c r="K1056">
        <v>2858</v>
      </c>
      <c r="L1056" t="s">
        <v>8221</v>
      </c>
      <c r="M1056">
        <v>0</v>
      </c>
    </row>
    <row r="1057" spans="8:13" x14ac:dyDescent="0.4">
      <c r="H1057">
        <v>2173</v>
      </c>
      <c r="I1057" t="s">
        <v>8219</v>
      </c>
      <c r="J1057">
        <v>90</v>
      </c>
      <c r="K1057">
        <v>2859</v>
      </c>
      <c r="L1057" t="s">
        <v>8221</v>
      </c>
      <c r="M1057">
        <v>1</v>
      </c>
    </row>
    <row r="1058" spans="8:13" x14ac:dyDescent="0.4">
      <c r="H1058">
        <v>2174</v>
      </c>
      <c r="I1058" t="s">
        <v>8219</v>
      </c>
      <c r="J1058">
        <v>63</v>
      </c>
      <c r="K1058">
        <v>2860</v>
      </c>
      <c r="L1058" t="s">
        <v>8221</v>
      </c>
      <c r="M1058">
        <v>9</v>
      </c>
    </row>
    <row r="1059" spans="8:13" x14ac:dyDescent="0.4">
      <c r="H1059">
        <v>2175</v>
      </c>
      <c r="I1059" t="s">
        <v>8219</v>
      </c>
      <c r="J1059">
        <v>26</v>
      </c>
      <c r="K1059">
        <v>2861</v>
      </c>
      <c r="L1059" t="s">
        <v>8221</v>
      </c>
      <c r="M1059">
        <v>3</v>
      </c>
    </row>
    <row r="1060" spans="8:13" x14ac:dyDescent="0.4">
      <c r="H1060">
        <v>2176</v>
      </c>
      <c r="I1060" t="s">
        <v>8219</v>
      </c>
      <c r="J1060">
        <v>71</v>
      </c>
      <c r="K1060">
        <v>2862</v>
      </c>
      <c r="L1060" t="s">
        <v>8221</v>
      </c>
      <c r="M1060">
        <v>3</v>
      </c>
    </row>
    <row r="1061" spans="8:13" x14ac:dyDescent="0.4">
      <c r="H1061">
        <v>2177</v>
      </c>
      <c r="I1061" t="s">
        <v>8219</v>
      </c>
      <c r="J1061">
        <v>38</v>
      </c>
      <c r="K1061">
        <v>2863</v>
      </c>
      <c r="L1061" t="s">
        <v>8221</v>
      </c>
      <c r="M1061">
        <v>1</v>
      </c>
    </row>
    <row r="1062" spans="8:13" x14ac:dyDescent="0.4">
      <c r="H1062">
        <v>2178</v>
      </c>
      <c r="I1062" t="s">
        <v>8219</v>
      </c>
      <c r="J1062">
        <v>859</v>
      </c>
      <c r="K1062">
        <v>2864</v>
      </c>
      <c r="L1062" t="s">
        <v>8221</v>
      </c>
      <c r="M1062">
        <v>3</v>
      </c>
    </row>
    <row r="1063" spans="8:13" x14ac:dyDescent="0.4">
      <c r="H1063">
        <v>2179</v>
      </c>
      <c r="I1063" t="s">
        <v>8219</v>
      </c>
      <c r="J1063">
        <v>21</v>
      </c>
      <c r="K1063">
        <v>2865</v>
      </c>
      <c r="L1063" t="s">
        <v>8221</v>
      </c>
      <c r="M1063">
        <v>0</v>
      </c>
    </row>
    <row r="1064" spans="8:13" x14ac:dyDescent="0.4">
      <c r="H1064">
        <v>2180</v>
      </c>
      <c r="I1064" t="s">
        <v>8219</v>
      </c>
      <c r="J1064">
        <v>78</v>
      </c>
      <c r="K1064">
        <v>2866</v>
      </c>
      <c r="L1064" t="s">
        <v>8221</v>
      </c>
      <c r="M1064">
        <v>2</v>
      </c>
    </row>
    <row r="1065" spans="8:13" x14ac:dyDescent="0.4">
      <c r="H1065">
        <v>2181</v>
      </c>
      <c r="I1065" t="s">
        <v>8219</v>
      </c>
      <c r="J1065">
        <v>53</v>
      </c>
      <c r="K1065">
        <v>2867</v>
      </c>
      <c r="L1065" t="s">
        <v>8221</v>
      </c>
      <c r="M1065">
        <v>10</v>
      </c>
    </row>
    <row r="1066" spans="8:13" x14ac:dyDescent="0.4">
      <c r="H1066">
        <v>2182</v>
      </c>
      <c r="I1066" t="s">
        <v>8219</v>
      </c>
      <c r="J1066">
        <v>356</v>
      </c>
      <c r="K1066">
        <v>2868</v>
      </c>
      <c r="L1066" t="s">
        <v>8221</v>
      </c>
      <c r="M1066">
        <v>60</v>
      </c>
    </row>
    <row r="1067" spans="8:13" x14ac:dyDescent="0.4">
      <c r="H1067">
        <v>2183</v>
      </c>
      <c r="I1067" t="s">
        <v>8219</v>
      </c>
      <c r="J1067">
        <v>279</v>
      </c>
      <c r="K1067">
        <v>2869</v>
      </c>
      <c r="L1067" t="s">
        <v>8221</v>
      </c>
      <c r="M1067">
        <v>5</v>
      </c>
    </row>
    <row r="1068" spans="8:13" x14ac:dyDescent="0.4">
      <c r="H1068">
        <v>2184</v>
      </c>
      <c r="I1068" t="s">
        <v>8219</v>
      </c>
      <c r="J1068">
        <v>266</v>
      </c>
      <c r="K1068">
        <v>2870</v>
      </c>
      <c r="L1068" t="s">
        <v>8221</v>
      </c>
      <c r="M1068">
        <v>9</v>
      </c>
    </row>
    <row r="1069" spans="8:13" x14ac:dyDescent="0.4">
      <c r="H1069">
        <v>2185</v>
      </c>
      <c r="I1069" t="s">
        <v>8219</v>
      </c>
      <c r="J1069">
        <v>623</v>
      </c>
      <c r="K1069">
        <v>2871</v>
      </c>
      <c r="L1069" t="s">
        <v>8221</v>
      </c>
      <c r="M1069">
        <v>13</v>
      </c>
    </row>
    <row r="1070" spans="8:13" x14ac:dyDescent="0.4">
      <c r="H1070">
        <v>2186</v>
      </c>
      <c r="I1070" t="s">
        <v>8219</v>
      </c>
      <c r="J1070">
        <v>392</v>
      </c>
      <c r="K1070">
        <v>2872</v>
      </c>
      <c r="L1070" t="s">
        <v>8221</v>
      </c>
      <c r="M1070">
        <v>0</v>
      </c>
    </row>
    <row r="1071" spans="8:13" x14ac:dyDescent="0.4">
      <c r="H1071">
        <v>2187</v>
      </c>
      <c r="I1071" t="s">
        <v>8219</v>
      </c>
      <c r="J1071">
        <v>3562</v>
      </c>
      <c r="K1071">
        <v>2873</v>
      </c>
      <c r="L1071" t="s">
        <v>8221</v>
      </c>
      <c r="M1071">
        <v>8</v>
      </c>
    </row>
    <row r="1072" spans="8:13" x14ac:dyDescent="0.4">
      <c r="H1072">
        <v>2188</v>
      </c>
      <c r="I1072" t="s">
        <v>8219</v>
      </c>
      <c r="J1072">
        <v>514</v>
      </c>
      <c r="K1072">
        <v>2874</v>
      </c>
      <c r="L1072" t="s">
        <v>8221</v>
      </c>
      <c r="M1072">
        <v>3</v>
      </c>
    </row>
    <row r="1073" spans="8:13" x14ac:dyDescent="0.4">
      <c r="H1073">
        <v>2189</v>
      </c>
      <c r="I1073" t="s">
        <v>8219</v>
      </c>
      <c r="J1073">
        <v>88</v>
      </c>
      <c r="K1073">
        <v>2875</v>
      </c>
      <c r="L1073" t="s">
        <v>8221</v>
      </c>
      <c r="M1073">
        <v>3</v>
      </c>
    </row>
    <row r="1074" spans="8:13" x14ac:dyDescent="0.4">
      <c r="H1074">
        <v>2190</v>
      </c>
      <c r="I1074" t="s">
        <v>8219</v>
      </c>
      <c r="J1074">
        <v>537</v>
      </c>
      <c r="K1074">
        <v>2876</v>
      </c>
      <c r="L1074" t="s">
        <v>8221</v>
      </c>
      <c r="M1074">
        <v>0</v>
      </c>
    </row>
    <row r="1075" spans="8:13" x14ac:dyDescent="0.4">
      <c r="H1075">
        <v>2191</v>
      </c>
      <c r="I1075" t="s">
        <v>8219</v>
      </c>
      <c r="J1075">
        <v>25</v>
      </c>
      <c r="K1075">
        <v>2877</v>
      </c>
      <c r="L1075" t="s">
        <v>8221</v>
      </c>
      <c r="M1075">
        <v>6</v>
      </c>
    </row>
    <row r="1076" spans="8:13" x14ac:dyDescent="0.4">
      <c r="H1076">
        <v>2192</v>
      </c>
      <c r="I1076" t="s">
        <v>8219</v>
      </c>
      <c r="J1076">
        <v>3238</v>
      </c>
      <c r="K1076">
        <v>2878</v>
      </c>
      <c r="L1076" t="s">
        <v>8221</v>
      </c>
      <c r="M1076">
        <v>4</v>
      </c>
    </row>
    <row r="1077" spans="8:13" x14ac:dyDescent="0.4">
      <c r="H1077">
        <v>2193</v>
      </c>
      <c r="I1077" t="s">
        <v>8219</v>
      </c>
      <c r="J1077">
        <v>897</v>
      </c>
      <c r="K1077">
        <v>2879</v>
      </c>
      <c r="L1077" t="s">
        <v>8221</v>
      </c>
      <c r="M1077">
        <v>1</v>
      </c>
    </row>
    <row r="1078" spans="8:13" x14ac:dyDescent="0.4">
      <c r="H1078">
        <v>2194</v>
      </c>
      <c r="I1078" t="s">
        <v>8219</v>
      </c>
      <c r="J1078">
        <v>878</v>
      </c>
      <c r="K1078">
        <v>2880</v>
      </c>
      <c r="L1078" t="s">
        <v>8221</v>
      </c>
      <c r="M1078">
        <v>29</v>
      </c>
    </row>
    <row r="1079" spans="8:13" x14ac:dyDescent="0.4">
      <c r="H1079">
        <v>2195</v>
      </c>
      <c r="I1079" t="s">
        <v>8219</v>
      </c>
      <c r="J1079">
        <v>115</v>
      </c>
      <c r="K1079">
        <v>2881</v>
      </c>
      <c r="L1079" t="s">
        <v>8221</v>
      </c>
      <c r="M1079">
        <v>0</v>
      </c>
    </row>
    <row r="1080" spans="8:13" x14ac:dyDescent="0.4">
      <c r="H1080">
        <v>2196</v>
      </c>
      <c r="I1080" t="s">
        <v>8219</v>
      </c>
      <c r="J1080">
        <v>234</v>
      </c>
      <c r="K1080">
        <v>2882</v>
      </c>
      <c r="L1080" t="s">
        <v>8221</v>
      </c>
      <c r="M1080">
        <v>4</v>
      </c>
    </row>
    <row r="1081" spans="8:13" x14ac:dyDescent="0.4">
      <c r="H1081">
        <v>2197</v>
      </c>
      <c r="I1081" t="s">
        <v>8219</v>
      </c>
      <c r="J1081">
        <v>4330</v>
      </c>
      <c r="K1081">
        <v>2883</v>
      </c>
      <c r="L1081" t="s">
        <v>8221</v>
      </c>
      <c r="M1081">
        <v>5</v>
      </c>
    </row>
    <row r="1082" spans="8:13" x14ac:dyDescent="0.4">
      <c r="H1082">
        <v>2198</v>
      </c>
      <c r="I1082" t="s">
        <v>8219</v>
      </c>
      <c r="J1082">
        <v>651</v>
      </c>
      <c r="K1082">
        <v>2884</v>
      </c>
      <c r="L1082" t="s">
        <v>8221</v>
      </c>
      <c r="M1082">
        <v>4</v>
      </c>
    </row>
    <row r="1083" spans="8:13" x14ac:dyDescent="0.4">
      <c r="H1083">
        <v>2199</v>
      </c>
      <c r="I1083" t="s">
        <v>8219</v>
      </c>
      <c r="J1083">
        <v>251</v>
      </c>
      <c r="K1083">
        <v>2885</v>
      </c>
      <c r="L1083" t="s">
        <v>8221</v>
      </c>
      <c r="M1083">
        <v>5</v>
      </c>
    </row>
    <row r="1084" spans="8:13" x14ac:dyDescent="0.4">
      <c r="H1084">
        <v>2200</v>
      </c>
      <c r="I1084" t="s">
        <v>8219</v>
      </c>
      <c r="J1084">
        <v>263</v>
      </c>
      <c r="K1084">
        <v>2886</v>
      </c>
      <c r="L1084" t="s">
        <v>8221</v>
      </c>
      <c r="M1084">
        <v>1</v>
      </c>
    </row>
    <row r="1085" spans="8:13" x14ac:dyDescent="0.4">
      <c r="H1085">
        <v>2201</v>
      </c>
      <c r="I1085" t="s">
        <v>8219</v>
      </c>
      <c r="J1085">
        <v>28</v>
      </c>
      <c r="K1085">
        <v>2887</v>
      </c>
      <c r="L1085" t="s">
        <v>8221</v>
      </c>
      <c r="M1085">
        <v>1</v>
      </c>
    </row>
    <row r="1086" spans="8:13" x14ac:dyDescent="0.4">
      <c r="H1086">
        <v>2202</v>
      </c>
      <c r="I1086" t="s">
        <v>8219</v>
      </c>
      <c r="J1086">
        <v>721</v>
      </c>
      <c r="K1086">
        <v>2888</v>
      </c>
      <c r="L1086" t="s">
        <v>8221</v>
      </c>
      <c r="M1086">
        <v>0</v>
      </c>
    </row>
    <row r="1087" spans="8:13" x14ac:dyDescent="0.4">
      <c r="H1087">
        <v>2203</v>
      </c>
      <c r="I1087" t="s">
        <v>8219</v>
      </c>
      <c r="J1087">
        <v>50</v>
      </c>
      <c r="K1087">
        <v>2889</v>
      </c>
      <c r="L1087" t="s">
        <v>8221</v>
      </c>
      <c r="M1087">
        <v>14</v>
      </c>
    </row>
    <row r="1088" spans="8:13" x14ac:dyDescent="0.4">
      <c r="H1088">
        <v>2204</v>
      </c>
      <c r="I1088" t="s">
        <v>8219</v>
      </c>
      <c r="J1088">
        <v>73</v>
      </c>
      <c r="K1088">
        <v>2890</v>
      </c>
      <c r="L1088" t="s">
        <v>8221</v>
      </c>
      <c r="M1088">
        <v>3</v>
      </c>
    </row>
    <row r="1089" spans="8:13" x14ac:dyDescent="0.4">
      <c r="H1089">
        <v>2205</v>
      </c>
      <c r="I1089" t="s">
        <v>8219</v>
      </c>
      <c r="J1089">
        <v>27</v>
      </c>
      <c r="K1089">
        <v>2891</v>
      </c>
      <c r="L1089" t="s">
        <v>8221</v>
      </c>
      <c r="M1089">
        <v>10</v>
      </c>
    </row>
    <row r="1090" spans="8:13" x14ac:dyDescent="0.4">
      <c r="H1090">
        <v>2206</v>
      </c>
      <c r="I1090" t="s">
        <v>8219</v>
      </c>
      <c r="J1090">
        <v>34</v>
      </c>
      <c r="K1090">
        <v>2892</v>
      </c>
      <c r="L1090" t="s">
        <v>8221</v>
      </c>
      <c r="M1090">
        <v>17</v>
      </c>
    </row>
    <row r="1091" spans="8:13" x14ac:dyDescent="0.4">
      <c r="H1091">
        <v>2207</v>
      </c>
      <c r="I1091" t="s">
        <v>8219</v>
      </c>
      <c r="J1091">
        <v>7</v>
      </c>
      <c r="K1091">
        <v>2893</v>
      </c>
      <c r="L1091" t="s">
        <v>8221</v>
      </c>
      <c r="M1091">
        <v>2</v>
      </c>
    </row>
    <row r="1092" spans="8:13" x14ac:dyDescent="0.4">
      <c r="H1092">
        <v>2208</v>
      </c>
      <c r="I1092" t="s">
        <v>8219</v>
      </c>
      <c r="J1092">
        <v>24</v>
      </c>
      <c r="K1092">
        <v>2894</v>
      </c>
      <c r="L1092" t="s">
        <v>8221</v>
      </c>
      <c r="M1092">
        <v>0</v>
      </c>
    </row>
    <row r="1093" spans="8:13" x14ac:dyDescent="0.4">
      <c r="H1093">
        <v>2209</v>
      </c>
      <c r="I1093" t="s">
        <v>8219</v>
      </c>
      <c r="J1093">
        <v>15</v>
      </c>
      <c r="K1093">
        <v>2895</v>
      </c>
      <c r="L1093" t="s">
        <v>8221</v>
      </c>
      <c r="M1093">
        <v>4</v>
      </c>
    </row>
    <row r="1094" spans="8:13" x14ac:dyDescent="0.4">
      <c r="H1094">
        <v>2210</v>
      </c>
      <c r="I1094" t="s">
        <v>8219</v>
      </c>
      <c r="J1094">
        <v>72</v>
      </c>
      <c r="K1094">
        <v>2896</v>
      </c>
      <c r="L1094" t="s">
        <v>8221</v>
      </c>
      <c r="M1094">
        <v>12</v>
      </c>
    </row>
    <row r="1095" spans="8:13" x14ac:dyDescent="0.4">
      <c r="H1095">
        <v>2211</v>
      </c>
      <c r="I1095" t="s">
        <v>8219</v>
      </c>
      <c r="J1095">
        <v>120</v>
      </c>
      <c r="K1095">
        <v>2897</v>
      </c>
      <c r="L1095" t="s">
        <v>8221</v>
      </c>
      <c r="M1095">
        <v>3</v>
      </c>
    </row>
    <row r="1096" spans="8:13" x14ac:dyDescent="0.4">
      <c r="H1096">
        <v>2212</v>
      </c>
      <c r="I1096" t="s">
        <v>8219</v>
      </c>
      <c r="J1096">
        <v>123</v>
      </c>
      <c r="K1096">
        <v>2898</v>
      </c>
      <c r="L1096" t="s">
        <v>8221</v>
      </c>
      <c r="M1096">
        <v>12</v>
      </c>
    </row>
    <row r="1097" spans="8:13" x14ac:dyDescent="0.4">
      <c r="H1097">
        <v>2213</v>
      </c>
      <c r="I1097" t="s">
        <v>8219</v>
      </c>
      <c r="J1097">
        <v>1</v>
      </c>
      <c r="K1097">
        <v>2899</v>
      </c>
      <c r="L1097" t="s">
        <v>8221</v>
      </c>
      <c r="M1097">
        <v>0</v>
      </c>
    </row>
    <row r="1098" spans="8:13" x14ac:dyDescent="0.4">
      <c r="H1098">
        <v>2214</v>
      </c>
      <c r="I1098" t="s">
        <v>8219</v>
      </c>
      <c r="J1098">
        <v>24</v>
      </c>
      <c r="K1098">
        <v>2900</v>
      </c>
      <c r="L1098" t="s">
        <v>8221</v>
      </c>
      <c r="M1098">
        <v>7</v>
      </c>
    </row>
    <row r="1099" spans="8:13" x14ac:dyDescent="0.4">
      <c r="H1099">
        <v>2215</v>
      </c>
      <c r="I1099" t="s">
        <v>8219</v>
      </c>
      <c r="J1099">
        <v>33</v>
      </c>
      <c r="K1099">
        <v>2901</v>
      </c>
      <c r="L1099" t="s">
        <v>8221</v>
      </c>
      <c r="M1099">
        <v>2</v>
      </c>
    </row>
    <row r="1100" spans="8:13" x14ac:dyDescent="0.4">
      <c r="H1100">
        <v>2216</v>
      </c>
      <c r="I1100" t="s">
        <v>8219</v>
      </c>
      <c r="J1100">
        <v>14</v>
      </c>
      <c r="K1100">
        <v>2902</v>
      </c>
      <c r="L1100" t="s">
        <v>8221</v>
      </c>
      <c r="M1100">
        <v>1</v>
      </c>
    </row>
    <row r="1101" spans="8:13" x14ac:dyDescent="0.4">
      <c r="H1101">
        <v>2217</v>
      </c>
      <c r="I1101" t="s">
        <v>8219</v>
      </c>
      <c r="J1101">
        <v>9</v>
      </c>
      <c r="K1101">
        <v>2903</v>
      </c>
      <c r="L1101" t="s">
        <v>8221</v>
      </c>
      <c r="M1101">
        <v>4</v>
      </c>
    </row>
    <row r="1102" spans="8:13" x14ac:dyDescent="0.4">
      <c r="H1102">
        <v>2218</v>
      </c>
      <c r="I1102" t="s">
        <v>8219</v>
      </c>
      <c r="J1102">
        <v>76</v>
      </c>
      <c r="K1102">
        <v>2904</v>
      </c>
      <c r="L1102" t="s">
        <v>8221</v>
      </c>
      <c r="M1102">
        <v>4</v>
      </c>
    </row>
    <row r="1103" spans="8:13" x14ac:dyDescent="0.4">
      <c r="H1103">
        <v>2219</v>
      </c>
      <c r="I1103" t="s">
        <v>8219</v>
      </c>
      <c r="J1103">
        <v>19</v>
      </c>
      <c r="K1103">
        <v>2905</v>
      </c>
      <c r="L1103" t="s">
        <v>8221</v>
      </c>
      <c r="M1103">
        <v>17</v>
      </c>
    </row>
    <row r="1104" spans="8:13" x14ac:dyDescent="0.4">
      <c r="H1104">
        <v>2220</v>
      </c>
      <c r="I1104" t="s">
        <v>8219</v>
      </c>
      <c r="J1104">
        <v>69</v>
      </c>
      <c r="K1104">
        <v>2906</v>
      </c>
      <c r="L1104" t="s">
        <v>8221</v>
      </c>
      <c r="M1104">
        <v>7</v>
      </c>
    </row>
    <row r="1105" spans="8:13" x14ac:dyDescent="0.4">
      <c r="H1105">
        <v>2221</v>
      </c>
      <c r="I1105" t="s">
        <v>8219</v>
      </c>
      <c r="J1105">
        <v>218</v>
      </c>
      <c r="K1105">
        <v>2907</v>
      </c>
      <c r="L1105" t="s">
        <v>8221</v>
      </c>
      <c r="M1105">
        <v>2</v>
      </c>
    </row>
    <row r="1106" spans="8:13" x14ac:dyDescent="0.4">
      <c r="H1106">
        <v>2222</v>
      </c>
      <c r="I1106" t="s">
        <v>8219</v>
      </c>
      <c r="J1106">
        <v>30</v>
      </c>
      <c r="K1106">
        <v>2908</v>
      </c>
      <c r="L1106" t="s">
        <v>8221</v>
      </c>
      <c r="M1106">
        <v>5</v>
      </c>
    </row>
    <row r="1107" spans="8:13" x14ac:dyDescent="0.4">
      <c r="H1107">
        <v>2223</v>
      </c>
      <c r="I1107" t="s">
        <v>8219</v>
      </c>
      <c r="J1107">
        <v>100</v>
      </c>
      <c r="K1107">
        <v>2909</v>
      </c>
      <c r="L1107" t="s">
        <v>8221</v>
      </c>
      <c r="M1107">
        <v>1</v>
      </c>
    </row>
    <row r="1108" spans="8:13" x14ac:dyDescent="0.4">
      <c r="H1108">
        <v>2224</v>
      </c>
      <c r="I1108" t="s">
        <v>8219</v>
      </c>
      <c r="J1108">
        <v>296</v>
      </c>
      <c r="K1108">
        <v>2910</v>
      </c>
      <c r="L1108" t="s">
        <v>8221</v>
      </c>
      <c r="M1108">
        <v>1</v>
      </c>
    </row>
    <row r="1109" spans="8:13" x14ac:dyDescent="0.4">
      <c r="H1109">
        <v>2225</v>
      </c>
      <c r="I1109" t="s">
        <v>8219</v>
      </c>
      <c r="J1109">
        <v>1204</v>
      </c>
      <c r="K1109">
        <v>2911</v>
      </c>
      <c r="L1109" t="s">
        <v>8221</v>
      </c>
      <c r="M1109">
        <v>14</v>
      </c>
    </row>
    <row r="1110" spans="8:13" x14ac:dyDescent="0.4">
      <c r="H1110">
        <v>2226</v>
      </c>
      <c r="I1110" t="s">
        <v>8219</v>
      </c>
      <c r="J1110">
        <v>321</v>
      </c>
      <c r="K1110">
        <v>2912</v>
      </c>
      <c r="L1110" t="s">
        <v>8221</v>
      </c>
      <c r="M1110">
        <v>26</v>
      </c>
    </row>
    <row r="1111" spans="8:13" x14ac:dyDescent="0.4">
      <c r="H1111">
        <v>2227</v>
      </c>
      <c r="I1111" t="s">
        <v>8219</v>
      </c>
      <c r="J1111">
        <v>301</v>
      </c>
      <c r="K1111">
        <v>2913</v>
      </c>
      <c r="L1111" t="s">
        <v>8221</v>
      </c>
      <c r="M1111">
        <v>2</v>
      </c>
    </row>
    <row r="1112" spans="8:13" x14ac:dyDescent="0.4">
      <c r="H1112">
        <v>2228</v>
      </c>
      <c r="I1112" t="s">
        <v>8219</v>
      </c>
      <c r="J1112">
        <v>144</v>
      </c>
      <c r="K1112">
        <v>2914</v>
      </c>
      <c r="L1112" t="s">
        <v>8221</v>
      </c>
      <c r="M1112">
        <v>1</v>
      </c>
    </row>
    <row r="1113" spans="8:13" x14ac:dyDescent="0.4">
      <c r="H1113">
        <v>2229</v>
      </c>
      <c r="I1113" t="s">
        <v>8219</v>
      </c>
      <c r="J1113">
        <v>539</v>
      </c>
      <c r="K1113">
        <v>2915</v>
      </c>
      <c r="L1113" t="s">
        <v>8221</v>
      </c>
      <c r="M1113">
        <v>3</v>
      </c>
    </row>
    <row r="1114" spans="8:13" x14ac:dyDescent="0.4">
      <c r="H1114">
        <v>2230</v>
      </c>
      <c r="I1114" t="s">
        <v>8219</v>
      </c>
      <c r="J1114">
        <v>498</v>
      </c>
      <c r="K1114">
        <v>2916</v>
      </c>
      <c r="L1114" t="s">
        <v>8221</v>
      </c>
      <c r="M1114">
        <v>7</v>
      </c>
    </row>
    <row r="1115" spans="8:13" x14ac:dyDescent="0.4">
      <c r="H1115">
        <v>2231</v>
      </c>
      <c r="I1115" t="s">
        <v>8219</v>
      </c>
      <c r="J1115">
        <v>1113</v>
      </c>
      <c r="K1115">
        <v>2917</v>
      </c>
      <c r="L1115" t="s">
        <v>8221</v>
      </c>
      <c r="M1115">
        <v>9</v>
      </c>
    </row>
    <row r="1116" spans="8:13" x14ac:dyDescent="0.4">
      <c r="H1116">
        <v>2232</v>
      </c>
      <c r="I1116" t="s">
        <v>8219</v>
      </c>
      <c r="J1116">
        <v>988</v>
      </c>
      <c r="K1116">
        <v>2918</v>
      </c>
      <c r="L1116" t="s">
        <v>8221</v>
      </c>
      <c r="M1116">
        <v>20</v>
      </c>
    </row>
    <row r="1117" spans="8:13" x14ac:dyDescent="0.4">
      <c r="H1117">
        <v>2233</v>
      </c>
      <c r="I1117" t="s">
        <v>8219</v>
      </c>
      <c r="J1117">
        <v>391</v>
      </c>
      <c r="K1117">
        <v>2919</v>
      </c>
      <c r="L1117" t="s">
        <v>8221</v>
      </c>
      <c r="M1117">
        <v>6</v>
      </c>
    </row>
    <row r="1118" spans="8:13" x14ac:dyDescent="0.4">
      <c r="H1118">
        <v>2234</v>
      </c>
      <c r="I1118" t="s">
        <v>8219</v>
      </c>
      <c r="J1118">
        <v>28</v>
      </c>
      <c r="K1118">
        <v>2920</v>
      </c>
      <c r="L1118" t="s">
        <v>8221</v>
      </c>
      <c r="M1118">
        <v>13</v>
      </c>
    </row>
    <row r="1119" spans="8:13" x14ac:dyDescent="0.4">
      <c r="H1119">
        <v>2235</v>
      </c>
      <c r="I1119" t="s">
        <v>8219</v>
      </c>
      <c r="J1119">
        <v>147</v>
      </c>
      <c r="K1119">
        <v>2941</v>
      </c>
      <c r="L1119" t="s">
        <v>8221</v>
      </c>
      <c r="M1119">
        <v>1</v>
      </c>
    </row>
    <row r="1120" spans="8:13" x14ac:dyDescent="0.4">
      <c r="H1120">
        <v>2236</v>
      </c>
      <c r="I1120" t="s">
        <v>8219</v>
      </c>
      <c r="J1120">
        <v>680</v>
      </c>
      <c r="K1120">
        <v>2942</v>
      </c>
      <c r="L1120" t="s">
        <v>8221</v>
      </c>
      <c r="M1120">
        <v>202</v>
      </c>
    </row>
    <row r="1121" spans="8:13" x14ac:dyDescent="0.4">
      <c r="H1121">
        <v>2237</v>
      </c>
      <c r="I1121" t="s">
        <v>8219</v>
      </c>
      <c r="J1121">
        <v>983</v>
      </c>
      <c r="K1121">
        <v>2943</v>
      </c>
      <c r="L1121" t="s">
        <v>8221</v>
      </c>
      <c r="M1121">
        <v>0</v>
      </c>
    </row>
    <row r="1122" spans="8:13" x14ac:dyDescent="0.4">
      <c r="H1122">
        <v>2238</v>
      </c>
      <c r="I1122" t="s">
        <v>8219</v>
      </c>
      <c r="J1122">
        <v>79</v>
      </c>
      <c r="K1122">
        <v>2944</v>
      </c>
      <c r="L1122" t="s">
        <v>8221</v>
      </c>
      <c r="M1122">
        <v>1</v>
      </c>
    </row>
    <row r="1123" spans="8:13" x14ac:dyDescent="0.4">
      <c r="H1123">
        <v>2239</v>
      </c>
      <c r="I1123" t="s">
        <v>8219</v>
      </c>
      <c r="J1123">
        <v>426</v>
      </c>
      <c r="K1123">
        <v>2945</v>
      </c>
      <c r="L1123" t="s">
        <v>8221</v>
      </c>
      <c r="M1123">
        <v>0</v>
      </c>
    </row>
    <row r="1124" spans="8:13" x14ac:dyDescent="0.4">
      <c r="H1124">
        <v>2240</v>
      </c>
      <c r="I1124" t="s">
        <v>8219</v>
      </c>
      <c r="J1124">
        <v>96</v>
      </c>
      <c r="K1124">
        <v>2946</v>
      </c>
      <c r="L1124" t="s">
        <v>8221</v>
      </c>
      <c r="M1124">
        <v>2</v>
      </c>
    </row>
    <row r="1125" spans="8:13" x14ac:dyDescent="0.4">
      <c r="H1125">
        <v>2241</v>
      </c>
      <c r="I1125" t="s">
        <v>8219</v>
      </c>
      <c r="J1125">
        <v>163</v>
      </c>
      <c r="K1125">
        <v>2947</v>
      </c>
      <c r="L1125" t="s">
        <v>8221</v>
      </c>
      <c r="M1125">
        <v>13</v>
      </c>
    </row>
    <row r="1126" spans="8:13" x14ac:dyDescent="0.4">
      <c r="H1126">
        <v>2242</v>
      </c>
      <c r="I1126" t="s">
        <v>8219</v>
      </c>
      <c r="J1126">
        <v>2525</v>
      </c>
      <c r="K1126">
        <v>2948</v>
      </c>
      <c r="L1126" t="s">
        <v>8221</v>
      </c>
      <c r="M1126">
        <v>9</v>
      </c>
    </row>
    <row r="1127" spans="8:13" x14ac:dyDescent="0.4">
      <c r="H1127">
        <v>2243</v>
      </c>
      <c r="I1127" t="s">
        <v>8219</v>
      </c>
      <c r="J1127">
        <v>2035</v>
      </c>
      <c r="K1127">
        <v>2949</v>
      </c>
      <c r="L1127" t="s">
        <v>8221</v>
      </c>
      <c r="M1127">
        <v>2</v>
      </c>
    </row>
    <row r="1128" spans="8:13" x14ac:dyDescent="0.4">
      <c r="H1128">
        <v>2244</v>
      </c>
      <c r="I1128" t="s">
        <v>8219</v>
      </c>
      <c r="J1128">
        <v>290</v>
      </c>
      <c r="K1128">
        <v>2950</v>
      </c>
      <c r="L1128" t="s">
        <v>8221</v>
      </c>
      <c r="M1128">
        <v>0</v>
      </c>
    </row>
    <row r="1129" spans="8:13" x14ac:dyDescent="0.4">
      <c r="H1129">
        <v>2245</v>
      </c>
      <c r="I1129" t="s">
        <v>8219</v>
      </c>
      <c r="J1129">
        <v>1980</v>
      </c>
      <c r="K1129">
        <v>3051</v>
      </c>
      <c r="L1129" t="s">
        <v>8221</v>
      </c>
      <c r="M1129">
        <v>35</v>
      </c>
    </row>
    <row r="1130" spans="8:13" x14ac:dyDescent="0.4">
      <c r="H1130">
        <v>2246</v>
      </c>
      <c r="I1130" t="s">
        <v>8219</v>
      </c>
      <c r="J1130">
        <v>57</v>
      </c>
      <c r="K1130">
        <v>3052</v>
      </c>
      <c r="L1130" t="s">
        <v>8221</v>
      </c>
      <c r="M1130">
        <v>2</v>
      </c>
    </row>
    <row r="1131" spans="8:13" x14ac:dyDescent="0.4">
      <c r="H1131">
        <v>2247</v>
      </c>
      <c r="I1131" t="s">
        <v>8219</v>
      </c>
      <c r="J1131">
        <v>380</v>
      </c>
      <c r="K1131">
        <v>3053</v>
      </c>
      <c r="L1131" t="s">
        <v>8221</v>
      </c>
      <c r="M1131">
        <v>3</v>
      </c>
    </row>
    <row r="1132" spans="8:13" x14ac:dyDescent="0.4">
      <c r="H1132">
        <v>2248</v>
      </c>
      <c r="I1132" t="s">
        <v>8219</v>
      </c>
      <c r="J1132">
        <v>128</v>
      </c>
      <c r="K1132">
        <v>3054</v>
      </c>
      <c r="L1132" t="s">
        <v>8221</v>
      </c>
      <c r="M1132">
        <v>0</v>
      </c>
    </row>
    <row r="1133" spans="8:13" x14ac:dyDescent="0.4">
      <c r="H1133">
        <v>2249</v>
      </c>
      <c r="I1133" t="s">
        <v>8219</v>
      </c>
      <c r="J1133">
        <v>180</v>
      </c>
      <c r="K1133">
        <v>3055</v>
      </c>
      <c r="L1133" t="s">
        <v>8221</v>
      </c>
      <c r="M1133">
        <v>1</v>
      </c>
    </row>
    <row r="1134" spans="8:13" x14ac:dyDescent="0.4">
      <c r="H1134">
        <v>2250</v>
      </c>
      <c r="I1134" t="s">
        <v>8219</v>
      </c>
      <c r="J1134">
        <v>571</v>
      </c>
      <c r="K1134">
        <v>3056</v>
      </c>
      <c r="L1134" t="s">
        <v>8221</v>
      </c>
      <c r="M1134">
        <v>0</v>
      </c>
    </row>
    <row r="1135" spans="8:13" x14ac:dyDescent="0.4">
      <c r="H1135">
        <v>2251</v>
      </c>
      <c r="I1135" t="s">
        <v>8219</v>
      </c>
      <c r="J1135">
        <v>480</v>
      </c>
      <c r="K1135">
        <v>3057</v>
      </c>
      <c r="L1135" t="s">
        <v>8221</v>
      </c>
      <c r="M1135">
        <v>0</v>
      </c>
    </row>
    <row r="1136" spans="8:13" x14ac:dyDescent="0.4">
      <c r="H1136">
        <v>2252</v>
      </c>
      <c r="I1136" t="s">
        <v>8219</v>
      </c>
      <c r="J1136">
        <v>249</v>
      </c>
      <c r="K1136">
        <v>3058</v>
      </c>
      <c r="L1136" t="s">
        <v>8221</v>
      </c>
      <c r="M1136">
        <v>3</v>
      </c>
    </row>
    <row r="1137" spans="8:13" x14ac:dyDescent="0.4">
      <c r="H1137">
        <v>2253</v>
      </c>
      <c r="I1137" t="s">
        <v>8219</v>
      </c>
      <c r="J1137">
        <v>84</v>
      </c>
      <c r="K1137">
        <v>3059</v>
      </c>
      <c r="L1137" t="s">
        <v>8221</v>
      </c>
      <c r="M1137">
        <v>11</v>
      </c>
    </row>
    <row r="1138" spans="8:13" x14ac:dyDescent="0.4">
      <c r="H1138">
        <v>2254</v>
      </c>
      <c r="I1138" t="s">
        <v>8219</v>
      </c>
      <c r="J1138">
        <v>197</v>
      </c>
      <c r="K1138">
        <v>3060</v>
      </c>
      <c r="L1138" t="s">
        <v>8221</v>
      </c>
      <c r="M1138">
        <v>6</v>
      </c>
    </row>
    <row r="1139" spans="8:13" x14ac:dyDescent="0.4">
      <c r="H1139">
        <v>2255</v>
      </c>
      <c r="I1139" t="s">
        <v>8219</v>
      </c>
      <c r="J1139">
        <v>271</v>
      </c>
      <c r="K1139">
        <v>3061</v>
      </c>
      <c r="L1139" t="s">
        <v>8221</v>
      </c>
      <c r="M1139">
        <v>0</v>
      </c>
    </row>
    <row r="1140" spans="8:13" x14ac:dyDescent="0.4">
      <c r="H1140">
        <v>2256</v>
      </c>
      <c r="I1140" t="s">
        <v>8219</v>
      </c>
      <c r="J1140">
        <v>50</v>
      </c>
      <c r="K1140">
        <v>3062</v>
      </c>
      <c r="L1140" t="s">
        <v>8221</v>
      </c>
      <c r="M1140">
        <v>67</v>
      </c>
    </row>
    <row r="1141" spans="8:13" x14ac:dyDescent="0.4">
      <c r="H1141">
        <v>2257</v>
      </c>
      <c r="I1141" t="s">
        <v>8219</v>
      </c>
      <c r="J1141">
        <v>169</v>
      </c>
      <c r="K1141">
        <v>3063</v>
      </c>
      <c r="L1141" t="s">
        <v>8221</v>
      </c>
      <c r="M1141">
        <v>23</v>
      </c>
    </row>
    <row r="1142" spans="8:13" x14ac:dyDescent="0.4">
      <c r="H1142">
        <v>2258</v>
      </c>
      <c r="I1142" t="s">
        <v>8219</v>
      </c>
      <c r="J1142">
        <v>205</v>
      </c>
      <c r="K1142">
        <v>3064</v>
      </c>
      <c r="L1142" t="s">
        <v>8221</v>
      </c>
      <c r="M1142">
        <v>72</v>
      </c>
    </row>
    <row r="1143" spans="8:13" x14ac:dyDescent="0.4">
      <c r="H1143">
        <v>2259</v>
      </c>
      <c r="I1143" t="s">
        <v>8219</v>
      </c>
      <c r="J1143">
        <v>206</v>
      </c>
      <c r="K1143">
        <v>3065</v>
      </c>
      <c r="L1143" t="s">
        <v>8221</v>
      </c>
      <c r="M1143">
        <v>2</v>
      </c>
    </row>
    <row r="1144" spans="8:13" x14ac:dyDescent="0.4">
      <c r="H1144">
        <v>2260</v>
      </c>
      <c r="I1144" t="s">
        <v>8219</v>
      </c>
      <c r="J1144">
        <v>84</v>
      </c>
      <c r="K1144">
        <v>3066</v>
      </c>
      <c r="L1144" t="s">
        <v>8221</v>
      </c>
      <c r="M1144">
        <v>15</v>
      </c>
    </row>
    <row r="1145" spans="8:13" x14ac:dyDescent="0.4">
      <c r="H1145">
        <v>2261</v>
      </c>
      <c r="I1145" t="s">
        <v>8219</v>
      </c>
      <c r="J1145">
        <v>210</v>
      </c>
      <c r="K1145">
        <v>3067</v>
      </c>
      <c r="L1145" t="s">
        <v>8221</v>
      </c>
      <c r="M1145">
        <v>1</v>
      </c>
    </row>
    <row r="1146" spans="8:13" x14ac:dyDescent="0.4">
      <c r="H1146">
        <v>2262</v>
      </c>
      <c r="I1146" t="s">
        <v>8219</v>
      </c>
      <c r="J1146">
        <v>181</v>
      </c>
      <c r="K1146">
        <v>3068</v>
      </c>
      <c r="L1146" t="s">
        <v>8221</v>
      </c>
      <c r="M1146">
        <v>2</v>
      </c>
    </row>
    <row r="1147" spans="8:13" x14ac:dyDescent="0.4">
      <c r="H1147">
        <v>2263</v>
      </c>
      <c r="I1147" t="s">
        <v>8219</v>
      </c>
      <c r="J1147">
        <v>60</v>
      </c>
      <c r="K1147">
        <v>3069</v>
      </c>
      <c r="L1147" t="s">
        <v>8221</v>
      </c>
      <c r="M1147">
        <v>7</v>
      </c>
    </row>
    <row r="1148" spans="8:13" x14ac:dyDescent="0.4">
      <c r="H1148">
        <v>2264</v>
      </c>
      <c r="I1148" t="s">
        <v>8219</v>
      </c>
      <c r="J1148">
        <v>445</v>
      </c>
      <c r="K1148">
        <v>3070</v>
      </c>
      <c r="L1148" t="s">
        <v>8221</v>
      </c>
      <c r="M1148">
        <v>16</v>
      </c>
    </row>
    <row r="1149" spans="8:13" x14ac:dyDescent="0.4">
      <c r="H1149">
        <v>2265</v>
      </c>
      <c r="I1149" t="s">
        <v>8219</v>
      </c>
      <c r="J1149">
        <v>17</v>
      </c>
      <c r="K1149">
        <v>3071</v>
      </c>
      <c r="L1149" t="s">
        <v>8221</v>
      </c>
      <c r="M1149">
        <v>117</v>
      </c>
    </row>
    <row r="1150" spans="8:13" x14ac:dyDescent="0.4">
      <c r="H1150">
        <v>2266</v>
      </c>
      <c r="I1150" t="s">
        <v>8219</v>
      </c>
      <c r="J1150">
        <v>194</v>
      </c>
      <c r="K1150">
        <v>3072</v>
      </c>
      <c r="L1150" t="s">
        <v>8221</v>
      </c>
      <c r="M1150">
        <v>2</v>
      </c>
    </row>
    <row r="1151" spans="8:13" x14ac:dyDescent="0.4">
      <c r="H1151">
        <v>2267</v>
      </c>
      <c r="I1151" t="s">
        <v>8219</v>
      </c>
      <c r="J1151">
        <v>404</v>
      </c>
      <c r="K1151">
        <v>3073</v>
      </c>
      <c r="L1151" t="s">
        <v>8221</v>
      </c>
      <c r="M1151">
        <v>7</v>
      </c>
    </row>
    <row r="1152" spans="8:13" x14ac:dyDescent="0.4">
      <c r="H1152">
        <v>2268</v>
      </c>
      <c r="I1152" t="s">
        <v>8219</v>
      </c>
      <c r="J1152">
        <v>194</v>
      </c>
      <c r="K1152">
        <v>3074</v>
      </c>
      <c r="L1152" t="s">
        <v>8221</v>
      </c>
      <c r="M1152">
        <v>3</v>
      </c>
    </row>
    <row r="1153" spans="8:13" x14ac:dyDescent="0.4">
      <c r="H1153">
        <v>2269</v>
      </c>
      <c r="I1153" t="s">
        <v>8219</v>
      </c>
      <c r="J1153">
        <v>902</v>
      </c>
      <c r="K1153">
        <v>3075</v>
      </c>
      <c r="L1153" t="s">
        <v>8221</v>
      </c>
      <c r="M1153">
        <v>20</v>
      </c>
    </row>
    <row r="1154" spans="8:13" x14ac:dyDescent="0.4">
      <c r="H1154">
        <v>2270</v>
      </c>
      <c r="I1154" t="s">
        <v>8219</v>
      </c>
      <c r="J1154">
        <v>1670</v>
      </c>
      <c r="K1154">
        <v>3076</v>
      </c>
      <c r="L1154" t="s">
        <v>8221</v>
      </c>
      <c r="M1154">
        <v>50</v>
      </c>
    </row>
    <row r="1155" spans="8:13" x14ac:dyDescent="0.4">
      <c r="H1155">
        <v>2271</v>
      </c>
      <c r="I1155" t="s">
        <v>8219</v>
      </c>
      <c r="J1155">
        <v>1328</v>
      </c>
      <c r="K1155">
        <v>3077</v>
      </c>
      <c r="L1155" t="s">
        <v>8221</v>
      </c>
      <c r="M1155">
        <v>2</v>
      </c>
    </row>
    <row r="1156" spans="8:13" x14ac:dyDescent="0.4">
      <c r="H1156">
        <v>2272</v>
      </c>
      <c r="I1156" t="s">
        <v>8219</v>
      </c>
      <c r="J1156">
        <v>944</v>
      </c>
      <c r="K1156">
        <v>3078</v>
      </c>
      <c r="L1156" t="s">
        <v>8221</v>
      </c>
      <c r="M1156">
        <v>3</v>
      </c>
    </row>
    <row r="1157" spans="8:13" x14ac:dyDescent="0.4">
      <c r="H1157">
        <v>2273</v>
      </c>
      <c r="I1157" t="s">
        <v>8219</v>
      </c>
      <c r="J1157">
        <v>147</v>
      </c>
      <c r="K1157">
        <v>3079</v>
      </c>
      <c r="L1157" t="s">
        <v>8221</v>
      </c>
      <c r="M1157">
        <v>27</v>
      </c>
    </row>
    <row r="1158" spans="8:13" x14ac:dyDescent="0.4">
      <c r="H1158">
        <v>2274</v>
      </c>
      <c r="I1158" t="s">
        <v>8219</v>
      </c>
      <c r="J1158">
        <v>99</v>
      </c>
      <c r="K1158">
        <v>3080</v>
      </c>
      <c r="L1158" t="s">
        <v>8221</v>
      </c>
      <c r="M1158">
        <v>7</v>
      </c>
    </row>
    <row r="1159" spans="8:13" x14ac:dyDescent="0.4">
      <c r="H1159">
        <v>2275</v>
      </c>
      <c r="I1159" t="s">
        <v>8219</v>
      </c>
      <c r="J1159">
        <v>79</v>
      </c>
      <c r="K1159">
        <v>3081</v>
      </c>
      <c r="L1159" t="s">
        <v>8221</v>
      </c>
      <c r="M1159">
        <v>5</v>
      </c>
    </row>
    <row r="1160" spans="8:13" x14ac:dyDescent="0.4">
      <c r="H1160">
        <v>2276</v>
      </c>
      <c r="I1160" t="s">
        <v>8219</v>
      </c>
      <c r="J1160">
        <v>75</v>
      </c>
      <c r="K1160">
        <v>3082</v>
      </c>
      <c r="L1160" t="s">
        <v>8221</v>
      </c>
      <c r="M1160">
        <v>0</v>
      </c>
    </row>
    <row r="1161" spans="8:13" x14ac:dyDescent="0.4">
      <c r="H1161">
        <v>2277</v>
      </c>
      <c r="I1161" t="s">
        <v>8219</v>
      </c>
      <c r="J1161">
        <v>207</v>
      </c>
      <c r="K1161">
        <v>3083</v>
      </c>
      <c r="L1161" t="s">
        <v>8221</v>
      </c>
      <c r="M1161">
        <v>3</v>
      </c>
    </row>
    <row r="1162" spans="8:13" x14ac:dyDescent="0.4">
      <c r="H1162">
        <v>2278</v>
      </c>
      <c r="I1162" t="s">
        <v>8219</v>
      </c>
      <c r="J1162">
        <v>102</v>
      </c>
      <c r="K1162">
        <v>3084</v>
      </c>
      <c r="L1162" t="s">
        <v>8221</v>
      </c>
      <c r="M1162">
        <v>6</v>
      </c>
    </row>
    <row r="1163" spans="8:13" x14ac:dyDescent="0.4">
      <c r="H1163">
        <v>2279</v>
      </c>
      <c r="I1163" t="s">
        <v>8219</v>
      </c>
      <c r="J1163">
        <v>32</v>
      </c>
      <c r="K1163">
        <v>3085</v>
      </c>
      <c r="L1163" t="s">
        <v>8221</v>
      </c>
      <c r="M1163">
        <v>9</v>
      </c>
    </row>
    <row r="1164" spans="8:13" x14ac:dyDescent="0.4">
      <c r="H1164">
        <v>2280</v>
      </c>
      <c r="I1164" t="s">
        <v>8219</v>
      </c>
      <c r="J1164">
        <v>480</v>
      </c>
      <c r="K1164">
        <v>3086</v>
      </c>
      <c r="L1164" t="s">
        <v>8221</v>
      </c>
      <c r="M1164">
        <v>3</v>
      </c>
    </row>
    <row r="1165" spans="8:13" x14ac:dyDescent="0.4">
      <c r="H1165">
        <v>2281</v>
      </c>
      <c r="I1165" t="s">
        <v>8219</v>
      </c>
      <c r="J1165">
        <v>11</v>
      </c>
      <c r="K1165">
        <v>3087</v>
      </c>
      <c r="L1165" t="s">
        <v>8221</v>
      </c>
      <c r="M1165">
        <v>2</v>
      </c>
    </row>
    <row r="1166" spans="8:13" x14ac:dyDescent="0.4">
      <c r="H1166">
        <v>2282</v>
      </c>
      <c r="I1166" t="s">
        <v>8219</v>
      </c>
      <c r="J1166">
        <v>12</v>
      </c>
      <c r="K1166">
        <v>3088</v>
      </c>
      <c r="L1166" t="s">
        <v>8221</v>
      </c>
      <c r="M1166">
        <v>3</v>
      </c>
    </row>
    <row r="1167" spans="8:13" x14ac:dyDescent="0.4">
      <c r="H1167">
        <v>2283</v>
      </c>
      <c r="I1167" t="s">
        <v>8219</v>
      </c>
      <c r="J1167">
        <v>48</v>
      </c>
      <c r="K1167">
        <v>3089</v>
      </c>
      <c r="L1167" t="s">
        <v>8221</v>
      </c>
      <c r="M1167">
        <v>45</v>
      </c>
    </row>
    <row r="1168" spans="8:13" x14ac:dyDescent="0.4">
      <c r="H1168">
        <v>2284</v>
      </c>
      <c r="I1168" t="s">
        <v>8219</v>
      </c>
      <c r="J1168">
        <v>59</v>
      </c>
      <c r="K1168">
        <v>3090</v>
      </c>
      <c r="L1168" t="s">
        <v>8221</v>
      </c>
      <c r="M1168">
        <v>9</v>
      </c>
    </row>
    <row r="1169" spans="8:13" x14ac:dyDescent="0.4">
      <c r="H1169">
        <v>2285</v>
      </c>
      <c r="I1169" t="s">
        <v>8219</v>
      </c>
      <c r="J1169">
        <v>79</v>
      </c>
      <c r="K1169">
        <v>3091</v>
      </c>
      <c r="L1169" t="s">
        <v>8221</v>
      </c>
      <c r="M1169">
        <v>9</v>
      </c>
    </row>
    <row r="1170" spans="8:13" x14ac:dyDescent="0.4">
      <c r="H1170">
        <v>2286</v>
      </c>
      <c r="I1170" t="s">
        <v>8219</v>
      </c>
      <c r="J1170">
        <v>14</v>
      </c>
      <c r="K1170">
        <v>3092</v>
      </c>
      <c r="L1170" t="s">
        <v>8221</v>
      </c>
      <c r="M1170">
        <v>21</v>
      </c>
    </row>
    <row r="1171" spans="8:13" x14ac:dyDescent="0.4">
      <c r="H1171">
        <v>2287</v>
      </c>
      <c r="I1171" t="s">
        <v>8219</v>
      </c>
      <c r="J1171">
        <v>106</v>
      </c>
      <c r="K1171">
        <v>3093</v>
      </c>
      <c r="L1171" t="s">
        <v>8221</v>
      </c>
      <c r="M1171">
        <v>17</v>
      </c>
    </row>
    <row r="1172" spans="8:13" x14ac:dyDescent="0.4">
      <c r="H1172">
        <v>2288</v>
      </c>
      <c r="I1172" t="s">
        <v>8219</v>
      </c>
      <c r="J1172">
        <v>25</v>
      </c>
      <c r="K1172">
        <v>3094</v>
      </c>
      <c r="L1172" t="s">
        <v>8221</v>
      </c>
      <c r="M1172">
        <v>1</v>
      </c>
    </row>
    <row r="1173" spans="8:13" x14ac:dyDescent="0.4">
      <c r="H1173">
        <v>2289</v>
      </c>
      <c r="I1173" t="s">
        <v>8219</v>
      </c>
      <c r="J1173">
        <v>25</v>
      </c>
      <c r="K1173">
        <v>3095</v>
      </c>
      <c r="L1173" t="s">
        <v>8221</v>
      </c>
      <c r="M1173">
        <v>1</v>
      </c>
    </row>
    <row r="1174" spans="8:13" x14ac:dyDescent="0.4">
      <c r="H1174">
        <v>2290</v>
      </c>
      <c r="I1174" t="s">
        <v>8219</v>
      </c>
      <c r="J1174">
        <v>29</v>
      </c>
      <c r="K1174">
        <v>3096</v>
      </c>
      <c r="L1174" t="s">
        <v>8221</v>
      </c>
      <c r="M1174">
        <v>14</v>
      </c>
    </row>
    <row r="1175" spans="8:13" x14ac:dyDescent="0.4">
      <c r="H1175">
        <v>2291</v>
      </c>
      <c r="I1175" t="s">
        <v>8219</v>
      </c>
      <c r="J1175">
        <v>43</v>
      </c>
      <c r="K1175">
        <v>3097</v>
      </c>
      <c r="L1175" t="s">
        <v>8221</v>
      </c>
      <c r="M1175">
        <v>42</v>
      </c>
    </row>
    <row r="1176" spans="8:13" x14ac:dyDescent="0.4">
      <c r="H1176">
        <v>2292</v>
      </c>
      <c r="I1176" t="s">
        <v>8219</v>
      </c>
      <c r="J1176">
        <v>46</v>
      </c>
      <c r="K1176">
        <v>3098</v>
      </c>
      <c r="L1176" t="s">
        <v>8221</v>
      </c>
      <c r="M1176">
        <v>27</v>
      </c>
    </row>
    <row r="1177" spans="8:13" x14ac:dyDescent="0.4">
      <c r="H1177">
        <v>2293</v>
      </c>
      <c r="I1177" t="s">
        <v>8219</v>
      </c>
      <c r="J1177">
        <v>27</v>
      </c>
      <c r="K1177">
        <v>3099</v>
      </c>
      <c r="L1177" t="s">
        <v>8221</v>
      </c>
      <c r="M1177">
        <v>5</v>
      </c>
    </row>
    <row r="1178" spans="8:13" x14ac:dyDescent="0.4">
      <c r="H1178">
        <v>2294</v>
      </c>
      <c r="I1178" t="s">
        <v>8219</v>
      </c>
      <c r="J1178">
        <v>112</v>
      </c>
      <c r="K1178">
        <v>3100</v>
      </c>
      <c r="L1178" t="s">
        <v>8221</v>
      </c>
      <c r="M1178">
        <v>13</v>
      </c>
    </row>
    <row r="1179" spans="8:13" x14ac:dyDescent="0.4">
      <c r="H1179">
        <v>2295</v>
      </c>
      <c r="I1179" t="s">
        <v>8219</v>
      </c>
      <c r="J1179">
        <v>34</v>
      </c>
      <c r="K1179">
        <v>3101</v>
      </c>
      <c r="L1179" t="s">
        <v>8221</v>
      </c>
      <c r="M1179">
        <v>12</v>
      </c>
    </row>
    <row r="1180" spans="8:13" x14ac:dyDescent="0.4">
      <c r="H1180">
        <v>2296</v>
      </c>
      <c r="I1180" t="s">
        <v>8219</v>
      </c>
      <c r="J1180">
        <v>145</v>
      </c>
      <c r="K1180">
        <v>3102</v>
      </c>
      <c r="L1180" t="s">
        <v>8221</v>
      </c>
      <c r="M1180">
        <v>90</v>
      </c>
    </row>
    <row r="1181" spans="8:13" x14ac:dyDescent="0.4">
      <c r="H1181">
        <v>2297</v>
      </c>
      <c r="I1181" t="s">
        <v>8219</v>
      </c>
      <c r="J1181">
        <v>19</v>
      </c>
      <c r="K1181">
        <v>3103</v>
      </c>
      <c r="L1181" t="s">
        <v>8221</v>
      </c>
      <c r="M1181">
        <v>2</v>
      </c>
    </row>
    <row r="1182" spans="8:13" x14ac:dyDescent="0.4">
      <c r="H1182">
        <v>2298</v>
      </c>
      <c r="I1182" t="s">
        <v>8219</v>
      </c>
      <c r="J1182">
        <v>288</v>
      </c>
      <c r="K1182">
        <v>3104</v>
      </c>
      <c r="L1182" t="s">
        <v>8221</v>
      </c>
      <c r="M1182">
        <v>5</v>
      </c>
    </row>
    <row r="1183" spans="8:13" x14ac:dyDescent="0.4">
      <c r="H1183">
        <v>2299</v>
      </c>
      <c r="I1183" t="s">
        <v>8219</v>
      </c>
      <c r="J1183">
        <v>14</v>
      </c>
      <c r="K1183">
        <v>3105</v>
      </c>
      <c r="L1183" t="s">
        <v>8221</v>
      </c>
      <c r="M1183">
        <v>31</v>
      </c>
    </row>
    <row r="1184" spans="8:13" x14ac:dyDescent="0.4">
      <c r="H1184">
        <v>2300</v>
      </c>
      <c r="I1184" t="s">
        <v>8219</v>
      </c>
      <c r="J1184">
        <v>7</v>
      </c>
      <c r="K1184">
        <v>3106</v>
      </c>
      <c r="L1184" t="s">
        <v>8221</v>
      </c>
      <c r="M1184">
        <v>4</v>
      </c>
    </row>
    <row r="1185" spans="8:13" x14ac:dyDescent="0.4">
      <c r="H1185">
        <v>2301</v>
      </c>
      <c r="I1185" t="s">
        <v>8219</v>
      </c>
      <c r="J1185">
        <v>211</v>
      </c>
      <c r="K1185">
        <v>3107</v>
      </c>
      <c r="L1185" t="s">
        <v>8221</v>
      </c>
      <c r="M1185">
        <v>29</v>
      </c>
    </row>
    <row r="1186" spans="8:13" x14ac:dyDescent="0.4">
      <c r="H1186">
        <v>2302</v>
      </c>
      <c r="I1186" t="s">
        <v>8219</v>
      </c>
      <c r="J1186">
        <v>85</v>
      </c>
      <c r="K1186">
        <v>3108</v>
      </c>
      <c r="L1186" t="s">
        <v>8221</v>
      </c>
      <c r="M1186">
        <v>2</v>
      </c>
    </row>
    <row r="1187" spans="8:13" x14ac:dyDescent="0.4">
      <c r="H1187">
        <v>2303</v>
      </c>
      <c r="I1187" t="s">
        <v>8219</v>
      </c>
      <c r="J1187">
        <v>103</v>
      </c>
      <c r="K1187">
        <v>3109</v>
      </c>
      <c r="L1187" t="s">
        <v>8221</v>
      </c>
      <c r="M1187">
        <v>114</v>
      </c>
    </row>
    <row r="1188" spans="8:13" x14ac:dyDescent="0.4">
      <c r="H1188">
        <v>2304</v>
      </c>
      <c r="I1188" t="s">
        <v>8219</v>
      </c>
      <c r="J1188">
        <v>113</v>
      </c>
      <c r="K1188">
        <v>3110</v>
      </c>
      <c r="L1188" t="s">
        <v>8221</v>
      </c>
      <c r="M1188">
        <v>1</v>
      </c>
    </row>
    <row r="1189" spans="8:13" x14ac:dyDescent="0.4">
      <c r="H1189">
        <v>2305</v>
      </c>
      <c r="I1189" t="s">
        <v>8219</v>
      </c>
      <c r="J1189">
        <v>167</v>
      </c>
      <c r="K1189">
        <v>3111</v>
      </c>
      <c r="L1189" t="s">
        <v>8221</v>
      </c>
      <c r="M1189">
        <v>76</v>
      </c>
    </row>
    <row r="1190" spans="8:13" x14ac:dyDescent="0.4">
      <c r="H1190">
        <v>2306</v>
      </c>
      <c r="I1190" t="s">
        <v>8219</v>
      </c>
      <c r="J1190">
        <v>73</v>
      </c>
      <c r="K1190">
        <v>3112</v>
      </c>
      <c r="L1190" t="s">
        <v>8221</v>
      </c>
      <c r="M1190">
        <v>9</v>
      </c>
    </row>
    <row r="1191" spans="8:13" x14ac:dyDescent="0.4">
      <c r="H1191">
        <v>2307</v>
      </c>
      <c r="I1191" t="s">
        <v>8219</v>
      </c>
      <c r="J1191">
        <v>75</v>
      </c>
      <c r="K1191">
        <v>3113</v>
      </c>
      <c r="L1191" t="s">
        <v>8221</v>
      </c>
      <c r="M1191">
        <v>37</v>
      </c>
    </row>
    <row r="1192" spans="8:13" x14ac:dyDescent="0.4">
      <c r="H1192">
        <v>2308</v>
      </c>
      <c r="I1192" t="s">
        <v>8219</v>
      </c>
      <c r="J1192">
        <v>614</v>
      </c>
      <c r="K1192">
        <v>3114</v>
      </c>
      <c r="L1192" t="s">
        <v>8221</v>
      </c>
      <c r="M1192">
        <v>0</v>
      </c>
    </row>
    <row r="1193" spans="8:13" x14ac:dyDescent="0.4">
      <c r="H1193">
        <v>2309</v>
      </c>
      <c r="I1193" t="s">
        <v>8219</v>
      </c>
      <c r="J1193">
        <v>107</v>
      </c>
      <c r="K1193">
        <v>3115</v>
      </c>
      <c r="L1193" t="s">
        <v>8221</v>
      </c>
      <c r="M1193">
        <v>1</v>
      </c>
    </row>
    <row r="1194" spans="8:13" x14ac:dyDescent="0.4">
      <c r="H1194">
        <v>2310</v>
      </c>
      <c r="I1194" t="s">
        <v>8219</v>
      </c>
      <c r="J1194">
        <v>1224</v>
      </c>
      <c r="K1194">
        <v>3116</v>
      </c>
      <c r="L1194" t="s">
        <v>8221</v>
      </c>
      <c r="M1194">
        <v>10</v>
      </c>
    </row>
    <row r="1195" spans="8:13" x14ac:dyDescent="0.4">
      <c r="H1195">
        <v>2311</v>
      </c>
      <c r="I1195" t="s">
        <v>8219</v>
      </c>
      <c r="J1195">
        <v>104</v>
      </c>
      <c r="K1195">
        <v>3117</v>
      </c>
      <c r="L1195" t="s">
        <v>8221</v>
      </c>
      <c r="M1195">
        <v>1</v>
      </c>
    </row>
    <row r="1196" spans="8:13" x14ac:dyDescent="0.4">
      <c r="H1196">
        <v>2312</v>
      </c>
      <c r="I1196" t="s">
        <v>8219</v>
      </c>
      <c r="J1196">
        <v>79</v>
      </c>
      <c r="K1196">
        <v>3118</v>
      </c>
      <c r="L1196" t="s">
        <v>8221</v>
      </c>
      <c r="M1196">
        <v>2</v>
      </c>
    </row>
    <row r="1197" spans="8:13" x14ac:dyDescent="0.4">
      <c r="H1197">
        <v>2313</v>
      </c>
      <c r="I1197" t="s">
        <v>8219</v>
      </c>
      <c r="J1197">
        <v>157</v>
      </c>
      <c r="K1197">
        <v>3119</v>
      </c>
      <c r="L1197" t="s">
        <v>8221</v>
      </c>
      <c r="M1197">
        <v>1</v>
      </c>
    </row>
    <row r="1198" spans="8:13" x14ac:dyDescent="0.4">
      <c r="H1198">
        <v>2314</v>
      </c>
      <c r="I1198" t="s">
        <v>8219</v>
      </c>
      <c r="J1198">
        <v>50</v>
      </c>
      <c r="K1198">
        <v>3120</v>
      </c>
      <c r="L1198" t="s">
        <v>8221</v>
      </c>
      <c r="M1198">
        <v>10</v>
      </c>
    </row>
    <row r="1199" spans="8:13" x14ac:dyDescent="0.4">
      <c r="H1199">
        <v>2315</v>
      </c>
      <c r="I1199" t="s">
        <v>8219</v>
      </c>
      <c r="J1199">
        <v>64</v>
      </c>
      <c r="K1199">
        <v>3188</v>
      </c>
      <c r="L1199" t="s">
        <v>8221</v>
      </c>
      <c r="M1199">
        <v>9</v>
      </c>
    </row>
    <row r="1200" spans="8:13" x14ac:dyDescent="0.4">
      <c r="H1200">
        <v>2316</v>
      </c>
      <c r="I1200" t="s">
        <v>8219</v>
      </c>
      <c r="J1200">
        <v>200</v>
      </c>
      <c r="K1200">
        <v>3189</v>
      </c>
      <c r="L1200" t="s">
        <v>8221</v>
      </c>
      <c r="M1200">
        <v>19</v>
      </c>
    </row>
    <row r="1201" spans="8:13" x14ac:dyDescent="0.4">
      <c r="H1201">
        <v>2317</v>
      </c>
      <c r="I1201" t="s">
        <v>8219</v>
      </c>
      <c r="J1201">
        <v>22</v>
      </c>
      <c r="K1201">
        <v>3190</v>
      </c>
      <c r="L1201" t="s">
        <v>8221</v>
      </c>
      <c r="M1201">
        <v>0</v>
      </c>
    </row>
    <row r="1202" spans="8:13" x14ac:dyDescent="0.4">
      <c r="H1202">
        <v>2318</v>
      </c>
      <c r="I1202" t="s">
        <v>8219</v>
      </c>
      <c r="J1202">
        <v>163</v>
      </c>
      <c r="K1202">
        <v>3191</v>
      </c>
      <c r="L1202" t="s">
        <v>8221</v>
      </c>
      <c r="M1202">
        <v>4</v>
      </c>
    </row>
    <row r="1203" spans="8:13" x14ac:dyDescent="0.4">
      <c r="H1203">
        <v>2319</v>
      </c>
      <c r="I1203" t="s">
        <v>8219</v>
      </c>
      <c r="J1203">
        <v>77</v>
      </c>
      <c r="K1203">
        <v>3192</v>
      </c>
      <c r="L1203" t="s">
        <v>8221</v>
      </c>
      <c r="M1203">
        <v>8</v>
      </c>
    </row>
    <row r="1204" spans="8:13" x14ac:dyDescent="0.4">
      <c r="H1204">
        <v>2320</v>
      </c>
      <c r="I1204" t="s">
        <v>8219</v>
      </c>
      <c r="J1204">
        <v>89</v>
      </c>
      <c r="K1204">
        <v>3193</v>
      </c>
      <c r="L1204" t="s">
        <v>8221</v>
      </c>
      <c r="M1204">
        <v>24</v>
      </c>
    </row>
    <row r="1205" spans="8:13" x14ac:dyDescent="0.4">
      <c r="H1205">
        <v>2327</v>
      </c>
      <c r="I1205" t="s">
        <v>8219</v>
      </c>
      <c r="J1205">
        <v>3355</v>
      </c>
      <c r="K1205">
        <v>3194</v>
      </c>
      <c r="L1205" t="s">
        <v>8221</v>
      </c>
      <c r="M1205">
        <v>0</v>
      </c>
    </row>
    <row r="1206" spans="8:13" x14ac:dyDescent="0.4">
      <c r="H1206">
        <v>2328</v>
      </c>
      <c r="I1206" t="s">
        <v>8219</v>
      </c>
      <c r="J1206">
        <v>537</v>
      </c>
      <c r="K1206">
        <v>3195</v>
      </c>
      <c r="L1206" t="s">
        <v>8221</v>
      </c>
      <c r="M1206">
        <v>39</v>
      </c>
    </row>
    <row r="1207" spans="8:13" x14ac:dyDescent="0.4">
      <c r="H1207">
        <v>2329</v>
      </c>
      <c r="I1207" t="s">
        <v>8219</v>
      </c>
      <c r="J1207">
        <v>125</v>
      </c>
      <c r="K1207">
        <v>3196</v>
      </c>
      <c r="L1207" t="s">
        <v>8221</v>
      </c>
      <c r="M1207">
        <v>6</v>
      </c>
    </row>
    <row r="1208" spans="8:13" x14ac:dyDescent="0.4">
      <c r="H1208">
        <v>2330</v>
      </c>
      <c r="I1208" t="s">
        <v>8219</v>
      </c>
      <c r="J1208">
        <v>163</v>
      </c>
      <c r="K1208">
        <v>3197</v>
      </c>
      <c r="L1208" t="s">
        <v>8221</v>
      </c>
      <c r="M1208">
        <v>4</v>
      </c>
    </row>
    <row r="1209" spans="8:13" x14ac:dyDescent="0.4">
      <c r="H1209">
        <v>2331</v>
      </c>
      <c r="I1209" t="s">
        <v>8219</v>
      </c>
      <c r="J1209">
        <v>283</v>
      </c>
      <c r="K1209">
        <v>3198</v>
      </c>
      <c r="L1209" t="s">
        <v>8221</v>
      </c>
      <c r="M1209">
        <v>3</v>
      </c>
    </row>
    <row r="1210" spans="8:13" x14ac:dyDescent="0.4">
      <c r="H1210">
        <v>2332</v>
      </c>
      <c r="I1210" t="s">
        <v>8219</v>
      </c>
      <c r="J1210">
        <v>352</v>
      </c>
      <c r="K1210">
        <v>3199</v>
      </c>
      <c r="L1210" t="s">
        <v>8221</v>
      </c>
      <c r="M1210">
        <v>53</v>
      </c>
    </row>
    <row r="1211" spans="8:13" x14ac:dyDescent="0.4">
      <c r="H1211">
        <v>2333</v>
      </c>
      <c r="I1211" t="s">
        <v>8219</v>
      </c>
      <c r="J1211">
        <v>94</v>
      </c>
      <c r="K1211">
        <v>3200</v>
      </c>
      <c r="L1211" t="s">
        <v>8221</v>
      </c>
      <c r="M1211">
        <v>1</v>
      </c>
    </row>
    <row r="1212" spans="8:13" x14ac:dyDescent="0.4">
      <c r="H1212">
        <v>2334</v>
      </c>
      <c r="I1212" t="s">
        <v>8219</v>
      </c>
      <c r="J1212">
        <v>67</v>
      </c>
      <c r="K1212">
        <v>3201</v>
      </c>
      <c r="L1212" t="s">
        <v>8221</v>
      </c>
      <c r="M1212">
        <v>2</v>
      </c>
    </row>
    <row r="1213" spans="8:13" x14ac:dyDescent="0.4">
      <c r="H1213">
        <v>2335</v>
      </c>
      <c r="I1213" t="s">
        <v>8219</v>
      </c>
      <c r="J1213">
        <v>221</v>
      </c>
      <c r="K1213">
        <v>3202</v>
      </c>
      <c r="L1213" t="s">
        <v>8221</v>
      </c>
      <c r="M1213">
        <v>25</v>
      </c>
    </row>
    <row r="1214" spans="8:13" x14ac:dyDescent="0.4">
      <c r="H1214">
        <v>2336</v>
      </c>
      <c r="I1214" t="s">
        <v>8219</v>
      </c>
      <c r="J1214">
        <v>2165</v>
      </c>
      <c r="K1214">
        <v>3203</v>
      </c>
      <c r="L1214" t="s">
        <v>8221</v>
      </c>
      <c r="M1214">
        <v>6</v>
      </c>
    </row>
    <row r="1215" spans="8:13" x14ac:dyDescent="0.4">
      <c r="H1215">
        <v>2337</v>
      </c>
      <c r="I1215" t="s">
        <v>8219</v>
      </c>
      <c r="J1215">
        <v>179</v>
      </c>
      <c r="K1215">
        <v>3204</v>
      </c>
      <c r="L1215" t="s">
        <v>8221</v>
      </c>
      <c r="M1215">
        <v>0</v>
      </c>
    </row>
    <row r="1216" spans="8:13" x14ac:dyDescent="0.4">
      <c r="H1216">
        <v>2338</v>
      </c>
      <c r="I1216" t="s">
        <v>8219</v>
      </c>
      <c r="J1216">
        <v>123</v>
      </c>
      <c r="K1216">
        <v>3205</v>
      </c>
      <c r="L1216" t="s">
        <v>8221</v>
      </c>
      <c r="M1216">
        <v>12</v>
      </c>
    </row>
    <row r="1217" spans="8:13" x14ac:dyDescent="0.4">
      <c r="H1217">
        <v>2339</v>
      </c>
      <c r="I1217" t="s">
        <v>8219</v>
      </c>
      <c r="J1217">
        <v>1104</v>
      </c>
      <c r="K1217">
        <v>3206</v>
      </c>
      <c r="L1217" t="s">
        <v>8221</v>
      </c>
      <c r="M1217">
        <v>0</v>
      </c>
    </row>
    <row r="1218" spans="8:13" x14ac:dyDescent="0.4">
      <c r="H1218">
        <v>2340</v>
      </c>
      <c r="I1218" t="s">
        <v>8219</v>
      </c>
      <c r="J1218">
        <v>403</v>
      </c>
      <c r="K1218">
        <v>3207</v>
      </c>
      <c r="L1218" t="s">
        <v>8221</v>
      </c>
      <c r="M1218">
        <v>36</v>
      </c>
    </row>
    <row r="1219" spans="8:13" x14ac:dyDescent="0.4">
      <c r="H1219">
        <v>2441</v>
      </c>
      <c r="I1219" t="s">
        <v>8219</v>
      </c>
      <c r="J1219">
        <v>109</v>
      </c>
      <c r="K1219">
        <v>3628</v>
      </c>
      <c r="L1219" t="s">
        <v>8221</v>
      </c>
      <c r="M1219">
        <v>0</v>
      </c>
    </row>
    <row r="1220" spans="8:13" x14ac:dyDescent="0.4">
      <c r="H1220">
        <v>2442</v>
      </c>
      <c r="I1220" t="s">
        <v>8219</v>
      </c>
      <c r="J1220">
        <v>372</v>
      </c>
      <c r="K1220">
        <v>3629</v>
      </c>
      <c r="L1220" t="s">
        <v>8221</v>
      </c>
      <c r="M1220">
        <v>2</v>
      </c>
    </row>
    <row r="1221" spans="8:13" x14ac:dyDescent="0.4">
      <c r="H1221">
        <v>2443</v>
      </c>
      <c r="I1221" t="s">
        <v>8219</v>
      </c>
      <c r="J1221">
        <v>311</v>
      </c>
      <c r="K1221">
        <v>3630</v>
      </c>
      <c r="L1221" t="s">
        <v>8221</v>
      </c>
      <c r="M1221">
        <v>1</v>
      </c>
    </row>
    <row r="1222" spans="8:13" x14ac:dyDescent="0.4">
      <c r="H1222">
        <v>2444</v>
      </c>
      <c r="I1222" t="s">
        <v>8219</v>
      </c>
      <c r="J1222">
        <v>61</v>
      </c>
      <c r="K1222">
        <v>3631</v>
      </c>
      <c r="L1222" t="s">
        <v>8221</v>
      </c>
      <c r="M1222">
        <v>59</v>
      </c>
    </row>
    <row r="1223" spans="8:13" x14ac:dyDescent="0.4">
      <c r="H1223">
        <v>2445</v>
      </c>
      <c r="I1223" t="s">
        <v>8219</v>
      </c>
      <c r="J1223">
        <v>115</v>
      </c>
      <c r="K1223">
        <v>3632</v>
      </c>
      <c r="L1223" t="s">
        <v>8221</v>
      </c>
      <c r="M1223">
        <v>1</v>
      </c>
    </row>
    <row r="1224" spans="8:13" x14ac:dyDescent="0.4">
      <c r="H1224">
        <v>2446</v>
      </c>
      <c r="I1224" t="s">
        <v>8219</v>
      </c>
      <c r="J1224">
        <v>111</v>
      </c>
      <c r="K1224">
        <v>3633</v>
      </c>
      <c r="L1224" t="s">
        <v>8221</v>
      </c>
      <c r="M1224">
        <v>31</v>
      </c>
    </row>
    <row r="1225" spans="8:13" x14ac:dyDescent="0.4">
      <c r="H1225">
        <v>2447</v>
      </c>
      <c r="I1225" t="s">
        <v>8219</v>
      </c>
      <c r="J1225">
        <v>337</v>
      </c>
      <c r="K1225">
        <v>3634</v>
      </c>
      <c r="L1225" t="s">
        <v>8221</v>
      </c>
      <c r="M1225">
        <v>18</v>
      </c>
    </row>
    <row r="1226" spans="8:13" x14ac:dyDescent="0.4">
      <c r="H1226">
        <v>2448</v>
      </c>
      <c r="I1226" t="s">
        <v>8219</v>
      </c>
      <c r="J1226">
        <v>9</v>
      </c>
      <c r="K1226">
        <v>3635</v>
      </c>
      <c r="L1226" t="s">
        <v>8221</v>
      </c>
      <c r="M1226">
        <v>10</v>
      </c>
    </row>
    <row r="1227" spans="8:13" x14ac:dyDescent="0.4">
      <c r="H1227">
        <v>2449</v>
      </c>
      <c r="I1227" t="s">
        <v>8219</v>
      </c>
      <c r="J1227">
        <v>120</v>
      </c>
      <c r="K1227">
        <v>3636</v>
      </c>
      <c r="L1227" t="s">
        <v>8221</v>
      </c>
      <c r="M1227">
        <v>0</v>
      </c>
    </row>
    <row r="1228" spans="8:13" x14ac:dyDescent="0.4">
      <c r="H1228">
        <v>2450</v>
      </c>
      <c r="I1228" t="s">
        <v>8219</v>
      </c>
      <c r="J1228">
        <v>102</v>
      </c>
      <c r="K1228">
        <v>3637</v>
      </c>
      <c r="L1228" t="s">
        <v>8221</v>
      </c>
      <c r="M1228">
        <v>14</v>
      </c>
    </row>
    <row r="1229" spans="8:13" x14ac:dyDescent="0.4">
      <c r="H1229">
        <v>2451</v>
      </c>
      <c r="I1229" t="s">
        <v>8219</v>
      </c>
      <c r="J1229">
        <v>186</v>
      </c>
      <c r="K1229">
        <v>3638</v>
      </c>
      <c r="L1229" t="s">
        <v>8221</v>
      </c>
      <c r="M1229">
        <v>2</v>
      </c>
    </row>
    <row r="1230" spans="8:13" x14ac:dyDescent="0.4">
      <c r="H1230">
        <v>2452</v>
      </c>
      <c r="I1230" t="s">
        <v>8219</v>
      </c>
      <c r="J1230">
        <v>15</v>
      </c>
      <c r="K1230">
        <v>3639</v>
      </c>
      <c r="L1230" t="s">
        <v>8221</v>
      </c>
      <c r="M1230">
        <v>1</v>
      </c>
    </row>
    <row r="1231" spans="8:13" x14ac:dyDescent="0.4">
      <c r="H1231">
        <v>2453</v>
      </c>
      <c r="I1231" t="s">
        <v>8219</v>
      </c>
      <c r="J1231">
        <v>67</v>
      </c>
      <c r="K1231">
        <v>3640</v>
      </c>
      <c r="L1231" t="s">
        <v>8221</v>
      </c>
      <c r="M1231">
        <v>3</v>
      </c>
    </row>
    <row r="1232" spans="8:13" x14ac:dyDescent="0.4">
      <c r="H1232">
        <v>2454</v>
      </c>
      <c r="I1232" t="s">
        <v>8219</v>
      </c>
      <c r="J1232">
        <v>130</v>
      </c>
      <c r="K1232">
        <v>3641</v>
      </c>
      <c r="L1232" t="s">
        <v>8221</v>
      </c>
      <c r="M1232">
        <v>0</v>
      </c>
    </row>
    <row r="1233" spans="8:13" x14ac:dyDescent="0.4">
      <c r="H1233">
        <v>2455</v>
      </c>
      <c r="I1233" t="s">
        <v>8219</v>
      </c>
      <c r="J1233">
        <v>16</v>
      </c>
      <c r="K1233">
        <v>3642</v>
      </c>
      <c r="L1233" t="s">
        <v>8221</v>
      </c>
      <c r="M1233">
        <v>2</v>
      </c>
    </row>
    <row r="1234" spans="8:13" x14ac:dyDescent="0.4">
      <c r="H1234">
        <v>2456</v>
      </c>
      <c r="I1234" t="s">
        <v>8219</v>
      </c>
      <c r="J1234">
        <v>67</v>
      </c>
      <c r="K1234">
        <v>3643</v>
      </c>
      <c r="L1234" t="s">
        <v>8221</v>
      </c>
      <c r="M1234">
        <v>0</v>
      </c>
    </row>
    <row r="1235" spans="8:13" x14ac:dyDescent="0.4">
      <c r="H1235">
        <v>2457</v>
      </c>
      <c r="I1235" t="s">
        <v>8219</v>
      </c>
      <c r="J1235">
        <v>124</v>
      </c>
      <c r="K1235">
        <v>3644</v>
      </c>
      <c r="L1235" t="s">
        <v>8221</v>
      </c>
      <c r="M1235">
        <v>12</v>
      </c>
    </row>
    <row r="1236" spans="8:13" x14ac:dyDescent="0.4">
      <c r="H1236">
        <v>2458</v>
      </c>
      <c r="I1236" t="s">
        <v>8219</v>
      </c>
      <c r="J1236">
        <v>80</v>
      </c>
      <c r="K1236">
        <v>3645</v>
      </c>
      <c r="L1236" t="s">
        <v>8221</v>
      </c>
      <c r="M1236">
        <v>1</v>
      </c>
    </row>
    <row r="1237" spans="8:13" x14ac:dyDescent="0.4">
      <c r="H1237">
        <v>2459</v>
      </c>
      <c r="I1237" t="s">
        <v>8219</v>
      </c>
      <c r="J1237">
        <v>282</v>
      </c>
      <c r="K1237">
        <v>3646</v>
      </c>
      <c r="L1237" t="s">
        <v>8221</v>
      </c>
      <c r="M1237">
        <v>8</v>
      </c>
    </row>
    <row r="1238" spans="8:13" x14ac:dyDescent="0.4">
      <c r="H1238">
        <v>2460</v>
      </c>
      <c r="I1238" t="s">
        <v>8219</v>
      </c>
      <c r="J1238">
        <v>68</v>
      </c>
      <c r="K1238">
        <v>3647</v>
      </c>
      <c r="L1238" t="s">
        <v>8221</v>
      </c>
      <c r="M1238">
        <v>2</v>
      </c>
    </row>
    <row r="1239" spans="8:13" x14ac:dyDescent="0.4">
      <c r="H1239">
        <v>2461</v>
      </c>
      <c r="I1239" t="s">
        <v>8219</v>
      </c>
      <c r="J1239">
        <v>86</v>
      </c>
      <c r="K1239">
        <v>3728</v>
      </c>
      <c r="L1239" t="s">
        <v>8221</v>
      </c>
      <c r="M1239">
        <v>31</v>
      </c>
    </row>
    <row r="1240" spans="8:13" x14ac:dyDescent="0.4">
      <c r="H1240">
        <v>2462</v>
      </c>
      <c r="I1240" t="s">
        <v>8219</v>
      </c>
      <c r="J1240">
        <v>115</v>
      </c>
      <c r="K1240">
        <v>3729</v>
      </c>
      <c r="L1240" t="s">
        <v>8221</v>
      </c>
      <c r="M1240">
        <v>5</v>
      </c>
    </row>
    <row r="1241" spans="8:13" x14ac:dyDescent="0.4">
      <c r="H1241">
        <v>2463</v>
      </c>
      <c r="I1241" t="s">
        <v>8219</v>
      </c>
      <c r="J1241">
        <v>75</v>
      </c>
      <c r="K1241">
        <v>3730</v>
      </c>
      <c r="L1241" t="s">
        <v>8221</v>
      </c>
      <c r="M1241">
        <v>1</v>
      </c>
    </row>
    <row r="1242" spans="8:13" x14ac:dyDescent="0.4">
      <c r="H1242">
        <v>2464</v>
      </c>
      <c r="I1242" t="s">
        <v>8219</v>
      </c>
      <c r="J1242">
        <v>43</v>
      </c>
      <c r="K1242">
        <v>3731</v>
      </c>
      <c r="L1242" t="s">
        <v>8221</v>
      </c>
      <c r="M1242">
        <v>12</v>
      </c>
    </row>
    <row r="1243" spans="8:13" x14ac:dyDescent="0.4">
      <c r="H1243">
        <v>2465</v>
      </c>
      <c r="I1243" t="s">
        <v>8219</v>
      </c>
      <c r="J1243">
        <v>48</v>
      </c>
      <c r="K1243">
        <v>3732</v>
      </c>
      <c r="L1243" t="s">
        <v>8221</v>
      </c>
      <c r="M1243">
        <v>4</v>
      </c>
    </row>
    <row r="1244" spans="8:13" x14ac:dyDescent="0.4">
      <c r="H1244">
        <v>2466</v>
      </c>
      <c r="I1244" t="s">
        <v>8219</v>
      </c>
      <c r="J1244">
        <v>52</v>
      </c>
      <c r="K1244">
        <v>3733</v>
      </c>
      <c r="L1244" t="s">
        <v>8221</v>
      </c>
      <c r="M1244">
        <v>0</v>
      </c>
    </row>
    <row r="1245" spans="8:13" x14ac:dyDescent="0.4">
      <c r="H1245">
        <v>2467</v>
      </c>
      <c r="I1245" t="s">
        <v>8219</v>
      </c>
      <c r="J1245">
        <v>43</v>
      </c>
      <c r="K1245">
        <v>3734</v>
      </c>
      <c r="L1245" t="s">
        <v>8221</v>
      </c>
      <c r="M1245">
        <v>7</v>
      </c>
    </row>
    <row r="1246" spans="8:13" x14ac:dyDescent="0.4">
      <c r="H1246">
        <v>2468</v>
      </c>
      <c r="I1246" t="s">
        <v>8219</v>
      </c>
      <c r="J1246">
        <v>58</v>
      </c>
      <c r="K1246">
        <v>3735</v>
      </c>
      <c r="L1246" t="s">
        <v>8221</v>
      </c>
      <c r="M1246">
        <v>2</v>
      </c>
    </row>
    <row r="1247" spans="8:13" x14ac:dyDescent="0.4">
      <c r="H1247">
        <v>2469</v>
      </c>
      <c r="I1247" t="s">
        <v>8219</v>
      </c>
      <c r="J1247">
        <v>47</v>
      </c>
      <c r="K1247">
        <v>3736</v>
      </c>
      <c r="L1247" t="s">
        <v>8221</v>
      </c>
      <c r="M1247">
        <v>1</v>
      </c>
    </row>
    <row r="1248" spans="8:13" x14ac:dyDescent="0.4">
      <c r="H1248">
        <v>2470</v>
      </c>
      <c r="I1248" t="s">
        <v>8219</v>
      </c>
      <c r="J1248">
        <v>36</v>
      </c>
      <c r="K1248">
        <v>3737</v>
      </c>
      <c r="L1248" t="s">
        <v>8221</v>
      </c>
      <c r="M1248">
        <v>4</v>
      </c>
    </row>
    <row r="1249" spans="8:13" x14ac:dyDescent="0.4">
      <c r="H1249">
        <v>2471</v>
      </c>
      <c r="I1249" t="s">
        <v>8219</v>
      </c>
      <c r="J1249">
        <v>17</v>
      </c>
      <c r="K1249">
        <v>3738</v>
      </c>
      <c r="L1249" t="s">
        <v>8221</v>
      </c>
      <c r="M1249">
        <v>6</v>
      </c>
    </row>
    <row r="1250" spans="8:13" x14ac:dyDescent="0.4">
      <c r="H1250">
        <v>2472</v>
      </c>
      <c r="I1250" t="s">
        <v>8219</v>
      </c>
      <c r="J1250">
        <v>104</v>
      </c>
      <c r="K1250">
        <v>3739</v>
      </c>
      <c r="L1250" t="s">
        <v>8221</v>
      </c>
      <c r="M1250">
        <v>8</v>
      </c>
    </row>
    <row r="1251" spans="8:13" x14ac:dyDescent="0.4">
      <c r="H1251">
        <v>2473</v>
      </c>
      <c r="I1251" t="s">
        <v>8219</v>
      </c>
      <c r="J1251">
        <v>47</v>
      </c>
      <c r="K1251">
        <v>3740</v>
      </c>
      <c r="L1251" t="s">
        <v>8221</v>
      </c>
      <c r="M1251">
        <v>14</v>
      </c>
    </row>
    <row r="1252" spans="8:13" x14ac:dyDescent="0.4">
      <c r="H1252">
        <v>2474</v>
      </c>
      <c r="I1252" t="s">
        <v>8219</v>
      </c>
      <c r="J1252">
        <v>38</v>
      </c>
      <c r="K1252">
        <v>3741</v>
      </c>
      <c r="L1252" t="s">
        <v>8221</v>
      </c>
      <c r="M1252">
        <v>0</v>
      </c>
    </row>
    <row r="1253" spans="8:13" x14ac:dyDescent="0.4">
      <c r="H1253">
        <v>2475</v>
      </c>
      <c r="I1253" t="s">
        <v>8219</v>
      </c>
      <c r="J1253">
        <v>81</v>
      </c>
      <c r="K1253">
        <v>3742</v>
      </c>
      <c r="L1253" t="s">
        <v>8221</v>
      </c>
      <c r="M1253">
        <v>4</v>
      </c>
    </row>
    <row r="1254" spans="8:13" x14ac:dyDescent="0.4">
      <c r="H1254">
        <v>2476</v>
      </c>
      <c r="I1254" t="s">
        <v>8219</v>
      </c>
      <c r="J1254">
        <v>55</v>
      </c>
      <c r="K1254">
        <v>3743</v>
      </c>
      <c r="L1254" t="s">
        <v>8221</v>
      </c>
      <c r="M1254">
        <v>0</v>
      </c>
    </row>
    <row r="1255" spans="8:13" x14ac:dyDescent="0.4">
      <c r="H1255">
        <v>2477</v>
      </c>
      <c r="I1255" t="s">
        <v>8219</v>
      </c>
      <c r="J1255">
        <v>41</v>
      </c>
      <c r="K1255">
        <v>3744</v>
      </c>
      <c r="L1255" t="s">
        <v>8221</v>
      </c>
      <c r="M1255">
        <v>0</v>
      </c>
    </row>
    <row r="1256" spans="8:13" x14ac:dyDescent="0.4">
      <c r="H1256">
        <v>2478</v>
      </c>
      <c r="I1256" t="s">
        <v>8219</v>
      </c>
      <c r="J1256">
        <v>79</v>
      </c>
      <c r="K1256">
        <v>3745</v>
      </c>
      <c r="L1256" t="s">
        <v>8221</v>
      </c>
      <c r="M1256">
        <v>1</v>
      </c>
    </row>
    <row r="1257" spans="8:13" x14ac:dyDescent="0.4">
      <c r="H1257">
        <v>2479</v>
      </c>
      <c r="I1257" t="s">
        <v>8219</v>
      </c>
      <c r="J1257">
        <v>16</v>
      </c>
      <c r="K1257">
        <v>3746</v>
      </c>
      <c r="L1257" t="s">
        <v>8221</v>
      </c>
      <c r="M1257">
        <v>1</v>
      </c>
    </row>
    <row r="1258" spans="8:13" x14ac:dyDescent="0.4">
      <c r="H1258">
        <v>2480</v>
      </c>
      <c r="I1258" t="s">
        <v>8219</v>
      </c>
      <c r="J1258">
        <v>8</v>
      </c>
      <c r="K1258">
        <v>3747</v>
      </c>
      <c r="L1258" t="s">
        <v>8221</v>
      </c>
      <c r="M1258">
        <v>1</v>
      </c>
    </row>
    <row r="1259" spans="8:13" x14ac:dyDescent="0.4">
      <c r="H1259">
        <v>2481</v>
      </c>
      <c r="I1259" t="s">
        <v>8219</v>
      </c>
      <c r="J1259">
        <v>95</v>
      </c>
      <c r="K1259">
        <v>3788</v>
      </c>
      <c r="L1259" t="s">
        <v>8221</v>
      </c>
      <c r="M1259">
        <v>1</v>
      </c>
    </row>
    <row r="1260" spans="8:13" x14ac:dyDescent="0.4">
      <c r="H1260">
        <v>2482</v>
      </c>
      <c r="I1260" t="s">
        <v>8219</v>
      </c>
      <c r="J1260">
        <v>25</v>
      </c>
      <c r="K1260">
        <v>3789</v>
      </c>
      <c r="L1260" t="s">
        <v>8221</v>
      </c>
      <c r="M1260">
        <v>4</v>
      </c>
    </row>
    <row r="1261" spans="8:13" x14ac:dyDescent="0.4">
      <c r="H1261">
        <v>2483</v>
      </c>
      <c r="I1261" t="s">
        <v>8219</v>
      </c>
      <c r="J1261">
        <v>19</v>
      </c>
      <c r="K1261">
        <v>3790</v>
      </c>
      <c r="L1261" t="s">
        <v>8221</v>
      </c>
      <c r="M1261">
        <v>0</v>
      </c>
    </row>
    <row r="1262" spans="8:13" x14ac:dyDescent="0.4">
      <c r="H1262">
        <v>2484</v>
      </c>
      <c r="I1262" t="s">
        <v>8219</v>
      </c>
      <c r="J1262">
        <v>90</v>
      </c>
      <c r="K1262">
        <v>3791</v>
      </c>
      <c r="L1262" t="s">
        <v>8221</v>
      </c>
      <c r="M1262">
        <v>0</v>
      </c>
    </row>
    <row r="1263" spans="8:13" x14ac:dyDescent="0.4">
      <c r="H1263">
        <v>2485</v>
      </c>
      <c r="I1263" t="s">
        <v>8219</v>
      </c>
      <c r="J1263">
        <v>41</v>
      </c>
      <c r="K1263">
        <v>3792</v>
      </c>
      <c r="L1263" t="s">
        <v>8221</v>
      </c>
      <c r="M1263">
        <v>2</v>
      </c>
    </row>
    <row r="1264" spans="8:13" x14ac:dyDescent="0.4">
      <c r="H1264">
        <v>2486</v>
      </c>
      <c r="I1264" t="s">
        <v>8219</v>
      </c>
      <c r="J1264">
        <v>30</v>
      </c>
      <c r="K1264">
        <v>3793</v>
      </c>
      <c r="L1264" t="s">
        <v>8221</v>
      </c>
      <c r="M1264">
        <v>24</v>
      </c>
    </row>
    <row r="1265" spans="8:13" x14ac:dyDescent="0.4">
      <c r="H1265">
        <v>2487</v>
      </c>
      <c r="I1265" t="s">
        <v>8219</v>
      </c>
      <c r="J1265">
        <v>38</v>
      </c>
      <c r="K1265">
        <v>3794</v>
      </c>
      <c r="L1265" t="s">
        <v>8221</v>
      </c>
      <c r="M1265">
        <v>1</v>
      </c>
    </row>
    <row r="1266" spans="8:13" x14ac:dyDescent="0.4">
      <c r="H1266">
        <v>2488</v>
      </c>
      <c r="I1266" t="s">
        <v>8219</v>
      </c>
      <c r="J1266">
        <v>65</v>
      </c>
      <c r="K1266">
        <v>3795</v>
      </c>
      <c r="L1266" t="s">
        <v>8221</v>
      </c>
      <c r="M1266">
        <v>2</v>
      </c>
    </row>
    <row r="1267" spans="8:13" x14ac:dyDescent="0.4">
      <c r="H1267">
        <v>2489</v>
      </c>
      <c r="I1267" t="s">
        <v>8219</v>
      </c>
      <c r="J1267">
        <v>75</v>
      </c>
      <c r="K1267">
        <v>3796</v>
      </c>
      <c r="L1267" t="s">
        <v>8221</v>
      </c>
      <c r="M1267">
        <v>1</v>
      </c>
    </row>
    <row r="1268" spans="8:13" x14ac:dyDescent="0.4">
      <c r="H1268">
        <v>2490</v>
      </c>
      <c r="I1268" t="s">
        <v>8219</v>
      </c>
      <c r="J1268">
        <v>16</v>
      </c>
      <c r="K1268">
        <v>3797</v>
      </c>
      <c r="L1268" t="s">
        <v>8221</v>
      </c>
      <c r="M1268">
        <v>37</v>
      </c>
    </row>
    <row r="1269" spans="8:13" x14ac:dyDescent="0.4">
      <c r="H1269">
        <v>2491</v>
      </c>
      <c r="I1269" t="s">
        <v>8219</v>
      </c>
      <c r="J1269">
        <v>10</v>
      </c>
      <c r="K1269">
        <v>3798</v>
      </c>
      <c r="L1269" t="s">
        <v>8221</v>
      </c>
      <c r="M1269">
        <v>5</v>
      </c>
    </row>
    <row r="1270" spans="8:13" x14ac:dyDescent="0.4">
      <c r="H1270">
        <v>2492</v>
      </c>
      <c r="I1270" t="s">
        <v>8219</v>
      </c>
      <c r="J1270">
        <v>27</v>
      </c>
      <c r="K1270">
        <v>3799</v>
      </c>
      <c r="L1270" t="s">
        <v>8221</v>
      </c>
      <c r="M1270">
        <v>4</v>
      </c>
    </row>
    <row r="1271" spans="8:13" x14ac:dyDescent="0.4">
      <c r="H1271">
        <v>2493</v>
      </c>
      <c r="I1271" t="s">
        <v>8219</v>
      </c>
      <c r="J1271">
        <v>259</v>
      </c>
      <c r="K1271">
        <v>3800</v>
      </c>
      <c r="L1271" t="s">
        <v>8221</v>
      </c>
      <c r="M1271">
        <v>16</v>
      </c>
    </row>
    <row r="1272" spans="8:13" x14ac:dyDescent="0.4">
      <c r="H1272">
        <v>2494</v>
      </c>
      <c r="I1272" t="s">
        <v>8219</v>
      </c>
      <c r="J1272">
        <v>39</v>
      </c>
      <c r="K1272">
        <v>3801</v>
      </c>
      <c r="L1272" t="s">
        <v>8221</v>
      </c>
      <c r="M1272">
        <v>9</v>
      </c>
    </row>
    <row r="1273" spans="8:13" x14ac:dyDescent="0.4">
      <c r="H1273">
        <v>2495</v>
      </c>
      <c r="I1273" t="s">
        <v>8219</v>
      </c>
      <c r="J1273">
        <v>42</v>
      </c>
      <c r="K1273">
        <v>3802</v>
      </c>
      <c r="L1273" t="s">
        <v>8221</v>
      </c>
      <c r="M1273">
        <v>0</v>
      </c>
    </row>
    <row r="1274" spans="8:13" x14ac:dyDescent="0.4">
      <c r="H1274">
        <v>2496</v>
      </c>
      <c r="I1274" t="s">
        <v>8219</v>
      </c>
      <c r="J1274">
        <v>10</v>
      </c>
      <c r="K1274">
        <v>3803</v>
      </c>
      <c r="L1274" t="s">
        <v>8221</v>
      </c>
      <c r="M1274">
        <v>40</v>
      </c>
    </row>
    <row r="1275" spans="8:13" x14ac:dyDescent="0.4">
      <c r="H1275">
        <v>2497</v>
      </c>
      <c r="I1275" t="s">
        <v>8219</v>
      </c>
      <c r="J1275">
        <v>56</v>
      </c>
      <c r="K1275">
        <v>3804</v>
      </c>
      <c r="L1275" t="s">
        <v>8221</v>
      </c>
      <c r="M1275">
        <v>0</v>
      </c>
    </row>
    <row r="1276" spans="8:13" x14ac:dyDescent="0.4">
      <c r="H1276">
        <v>2498</v>
      </c>
      <c r="I1276" t="s">
        <v>8219</v>
      </c>
      <c r="J1276">
        <v>20</v>
      </c>
      <c r="K1276">
        <v>3805</v>
      </c>
      <c r="L1276" t="s">
        <v>8221</v>
      </c>
      <c r="M1276">
        <v>2</v>
      </c>
    </row>
    <row r="1277" spans="8:13" x14ac:dyDescent="0.4">
      <c r="H1277">
        <v>2499</v>
      </c>
      <c r="I1277" t="s">
        <v>8219</v>
      </c>
      <c r="J1277">
        <v>170</v>
      </c>
      <c r="K1277">
        <v>3806</v>
      </c>
      <c r="L1277" t="s">
        <v>8221</v>
      </c>
      <c r="M1277">
        <v>1</v>
      </c>
    </row>
    <row r="1278" spans="8:13" x14ac:dyDescent="0.4">
      <c r="H1278">
        <v>2500</v>
      </c>
      <c r="I1278" t="s">
        <v>8219</v>
      </c>
      <c r="J1278">
        <v>29</v>
      </c>
      <c r="K1278">
        <v>3807</v>
      </c>
      <c r="L1278" t="s">
        <v>8221</v>
      </c>
      <c r="M1278">
        <v>9</v>
      </c>
    </row>
    <row r="1279" spans="8:13" x14ac:dyDescent="0.4">
      <c r="H1279">
        <v>2521</v>
      </c>
      <c r="I1279" t="s">
        <v>8219</v>
      </c>
      <c r="J1279">
        <v>132</v>
      </c>
      <c r="K1279">
        <v>3841</v>
      </c>
      <c r="L1279" t="s">
        <v>8221</v>
      </c>
      <c r="M1279">
        <v>34</v>
      </c>
    </row>
    <row r="1280" spans="8:13" x14ac:dyDescent="0.4">
      <c r="H1280">
        <v>2522</v>
      </c>
      <c r="I1280" t="s">
        <v>8219</v>
      </c>
      <c r="J1280">
        <v>27</v>
      </c>
      <c r="K1280">
        <v>3842</v>
      </c>
      <c r="L1280" t="s">
        <v>8221</v>
      </c>
      <c r="M1280">
        <v>23</v>
      </c>
    </row>
    <row r="1281" spans="8:13" x14ac:dyDescent="0.4">
      <c r="H1281">
        <v>2523</v>
      </c>
      <c r="I1281" t="s">
        <v>8219</v>
      </c>
      <c r="J1281">
        <v>26</v>
      </c>
      <c r="K1281">
        <v>3843</v>
      </c>
      <c r="L1281" t="s">
        <v>8221</v>
      </c>
      <c r="M1281">
        <v>19</v>
      </c>
    </row>
    <row r="1282" spans="8:13" x14ac:dyDescent="0.4">
      <c r="H1282">
        <v>2524</v>
      </c>
      <c r="I1282" t="s">
        <v>8219</v>
      </c>
      <c r="J1282">
        <v>43</v>
      </c>
      <c r="K1282">
        <v>3844</v>
      </c>
      <c r="L1282" t="s">
        <v>8221</v>
      </c>
      <c r="M1282">
        <v>50</v>
      </c>
    </row>
    <row r="1283" spans="8:13" x14ac:dyDescent="0.4">
      <c r="H1283">
        <v>2525</v>
      </c>
      <c r="I1283" t="s">
        <v>8219</v>
      </c>
      <c r="J1283">
        <v>80</v>
      </c>
      <c r="K1283">
        <v>3845</v>
      </c>
      <c r="L1283" t="s">
        <v>8221</v>
      </c>
      <c r="M1283">
        <v>12</v>
      </c>
    </row>
    <row r="1284" spans="8:13" x14ac:dyDescent="0.4">
      <c r="H1284">
        <v>2526</v>
      </c>
      <c r="I1284" t="s">
        <v>8219</v>
      </c>
      <c r="J1284">
        <v>33</v>
      </c>
      <c r="K1284">
        <v>3846</v>
      </c>
      <c r="L1284" t="s">
        <v>8221</v>
      </c>
      <c r="M1284">
        <v>8</v>
      </c>
    </row>
    <row r="1285" spans="8:13" x14ac:dyDescent="0.4">
      <c r="H1285">
        <v>2527</v>
      </c>
      <c r="I1285" t="s">
        <v>8219</v>
      </c>
      <c r="J1285">
        <v>71</v>
      </c>
      <c r="K1285">
        <v>3847</v>
      </c>
      <c r="L1285" t="s">
        <v>8221</v>
      </c>
      <c r="M1285">
        <v>9</v>
      </c>
    </row>
    <row r="1286" spans="8:13" x14ac:dyDescent="0.4">
      <c r="H1286">
        <v>2528</v>
      </c>
      <c r="I1286" t="s">
        <v>8219</v>
      </c>
      <c r="J1286">
        <v>81</v>
      </c>
      <c r="K1286">
        <v>3848</v>
      </c>
      <c r="L1286" t="s">
        <v>8221</v>
      </c>
      <c r="M1286">
        <v>43</v>
      </c>
    </row>
    <row r="1287" spans="8:13" x14ac:dyDescent="0.4">
      <c r="H1287">
        <v>2529</v>
      </c>
      <c r="I1287" t="s">
        <v>8219</v>
      </c>
      <c r="J1287">
        <v>76</v>
      </c>
      <c r="K1287">
        <v>3849</v>
      </c>
      <c r="L1287" t="s">
        <v>8221</v>
      </c>
      <c r="M1287">
        <v>28</v>
      </c>
    </row>
    <row r="1288" spans="8:13" x14ac:dyDescent="0.4">
      <c r="H1288">
        <v>2530</v>
      </c>
      <c r="I1288" t="s">
        <v>8219</v>
      </c>
      <c r="J1288">
        <v>48</v>
      </c>
      <c r="K1288">
        <v>3850</v>
      </c>
      <c r="L1288" t="s">
        <v>8221</v>
      </c>
      <c r="M1288">
        <v>4</v>
      </c>
    </row>
    <row r="1289" spans="8:13" x14ac:dyDescent="0.4">
      <c r="H1289">
        <v>2531</v>
      </c>
      <c r="I1289" t="s">
        <v>8219</v>
      </c>
      <c r="J1289">
        <v>61</v>
      </c>
      <c r="K1289">
        <v>3851</v>
      </c>
      <c r="L1289" t="s">
        <v>8221</v>
      </c>
      <c r="M1289">
        <v>24</v>
      </c>
    </row>
    <row r="1290" spans="8:13" x14ac:dyDescent="0.4">
      <c r="H1290">
        <v>2532</v>
      </c>
      <c r="I1290" t="s">
        <v>8219</v>
      </c>
      <c r="J1290">
        <v>60</v>
      </c>
      <c r="K1290">
        <v>3852</v>
      </c>
      <c r="L1290" t="s">
        <v>8221</v>
      </c>
      <c r="M1290">
        <v>2</v>
      </c>
    </row>
    <row r="1291" spans="8:13" x14ac:dyDescent="0.4">
      <c r="H1291">
        <v>2533</v>
      </c>
      <c r="I1291" t="s">
        <v>8219</v>
      </c>
      <c r="J1291">
        <v>136</v>
      </c>
      <c r="K1291">
        <v>3853</v>
      </c>
      <c r="L1291" t="s">
        <v>8221</v>
      </c>
      <c r="M1291">
        <v>2</v>
      </c>
    </row>
    <row r="1292" spans="8:13" x14ac:dyDescent="0.4">
      <c r="H1292">
        <v>2534</v>
      </c>
      <c r="I1292" t="s">
        <v>8219</v>
      </c>
      <c r="J1292">
        <v>14</v>
      </c>
      <c r="K1292">
        <v>3854</v>
      </c>
      <c r="L1292" t="s">
        <v>8221</v>
      </c>
      <c r="M1292">
        <v>20</v>
      </c>
    </row>
    <row r="1293" spans="8:13" x14ac:dyDescent="0.4">
      <c r="H1293">
        <v>2535</v>
      </c>
      <c r="I1293" t="s">
        <v>8219</v>
      </c>
      <c r="J1293">
        <v>78</v>
      </c>
      <c r="K1293">
        <v>3855</v>
      </c>
      <c r="L1293" t="s">
        <v>8221</v>
      </c>
      <c r="M1293">
        <v>1</v>
      </c>
    </row>
    <row r="1294" spans="8:13" x14ac:dyDescent="0.4">
      <c r="H1294">
        <v>2536</v>
      </c>
      <c r="I1294" t="s">
        <v>8219</v>
      </c>
      <c r="J1294">
        <v>4</v>
      </c>
      <c r="K1294">
        <v>3856</v>
      </c>
      <c r="L1294" t="s">
        <v>8221</v>
      </c>
      <c r="M1294">
        <v>1</v>
      </c>
    </row>
    <row r="1295" spans="8:13" x14ac:dyDescent="0.4">
      <c r="H1295">
        <v>2537</v>
      </c>
      <c r="I1295" t="s">
        <v>8219</v>
      </c>
      <c r="J1295">
        <v>11</v>
      </c>
      <c r="K1295">
        <v>3857</v>
      </c>
      <c r="L1295" t="s">
        <v>8221</v>
      </c>
      <c r="M1295">
        <v>4</v>
      </c>
    </row>
    <row r="1296" spans="8:13" x14ac:dyDescent="0.4">
      <c r="H1296">
        <v>2538</v>
      </c>
      <c r="I1296" t="s">
        <v>8219</v>
      </c>
      <c r="J1296">
        <v>185</v>
      </c>
      <c r="K1296">
        <v>3858</v>
      </c>
      <c r="L1296" t="s">
        <v>8221</v>
      </c>
      <c r="M1296">
        <v>1</v>
      </c>
    </row>
    <row r="1297" spans="8:13" x14ac:dyDescent="0.4">
      <c r="H1297">
        <v>2539</v>
      </c>
      <c r="I1297" t="s">
        <v>8219</v>
      </c>
      <c r="J1297">
        <v>59</v>
      </c>
      <c r="K1297">
        <v>3859</v>
      </c>
      <c r="L1297" t="s">
        <v>8221</v>
      </c>
      <c r="M1297">
        <v>1</v>
      </c>
    </row>
    <row r="1298" spans="8:13" x14ac:dyDescent="0.4">
      <c r="H1298">
        <v>2540</v>
      </c>
      <c r="I1298" t="s">
        <v>8219</v>
      </c>
      <c r="J1298">
        <v>27</v>
      </c>
      <c r="K1298">
        <v>3860</v>
      </c>
      <c r="L1298" t="s">
        <v>8221</v>
      </c>
      <c r="M1298">
        <v>13</v>
      </c>
    </row>
    <row r="1299" spans="8:13" x14ac:dyDescent="0.4">
      <c r="H1299">
        <v>2541</v>
      </c>
      <c r="I1299" t="s">
        <v>8219</v>
      </c>
      <c r="J1299">
        <v>63</v>
      </c>
      <c r="K1299">
        <v>3861</v>
      </c>
      <c r="L1299" t="s">
        <v>8221</v>
      </c>
      <c r="M1299">
        <v>1</v>
      </c>
    </row>
    <row r="1300" spans="8:13" x14ac:dyDescent="0.4">
      <c r="H1300">
        <v>2542</v>
      </c>
      <c r="I1300" t="s">
        <v>8219</v>
      </c>
      <c r="J1300">
        <v>13</v>
      </c>
      <c r="K1300">
        <v>3862</v>
      </c>
      <c r="L1300" t="s">
        <v>8221</v>
      </c>
      <c r="M1300">
        <v>1</v>
      </c>
    </row>
    <row r="1301" spans="8:13" x14ac:dyDescent="0.4">
      <c r="H1301">
        <v>2543</v>
      </c>
      <c r="I1301" t="s">
        <v>8219</v>
      </c>
      <c r="J1301">
        <v>13</v>
      </c>
      <c r="K1301">
        <v>3863</v>
      </c>
      <c r="L1301" t="s">
        <v>8221</v>
      </c>
      <c r="M1301">
        <v>0</v>
      </c>
    </row>
    <row r="1302" spans="8:13" x14ac:dyDescent="0.4">
      <c r="H1302">
        <v>2544</v>
      </c>
      <c r="I1302" t="s">
        <v>8219</v>
      </c>
      <c r="J1302">
        <v>57</v>
      </c>
      <c r="K1302">
        <v>3864</v>
      </c>
      <c r="L1302" t="s">
        <v>8221</v>
      </c>
      <c r="M1302">
        <v>3</v>
      </c>
    </row>
    <row r="1303" spans="8:13" x14ac:dyDescent="0.4">
      <c r="H1303">
        <v>2545</v>
      </c>
      <c r="I1303" t="s">
        <v>8219</v>
      </c>
      <c r="J1303">
        <v>61</v>
      </c>
      <c r="K1303">
        <v>3865</v>
      </c>
      <c r="L1303" t="s">
        <v>8221</v>
      </c>
      <c r="M1303">
        <v>14</v>
      </c>
    </row>
    <row r="1304" spans="8:13" x14ac:dyDescent="0.4">
      <c r="H1304">
        <v>2546</v>
      </c>
      <c r="I1304" t="s">
        <v>8219</v>
      </c>
      <c r="J1304">
        <v>65</v>
      </c>
      <c r="K1304">
        <v>3866</v>
      </c>
      <c r="L1304" t="s">
        <v>8221</v>
      </c>
      <c r="M1304">
        <v>2</v>
      </c>
    </row>
    <row r="1305" spans="8:13" x14ac:dyDescent="0.4">
      <c r="H1305">
        <v>2547</v>
      </c>
      <c r="I1305" t="s">
        <v>8219</v>
      </c>
      <c r="J1305">
        <v>134</v>
      </c>
      <c r="K1305">
        <v>3867</v>
      </c>
      <c r="L1305" t="s">
        <v>8221</v>
      </c>
      <c r="M1305">
        <v>5</v>
      </c>
    </row>
    <row r="1306" spans="8:13" x14ac:dyDescent="0.4">
      <c r="H1306">
        <v>2548</v>
      </c>
      <c r="I1306" t="s">
        <v>8219</v>
      </c>
      <c r="J1306">
        <v>37</v>
      </c>
      <c r="K1306">
        <v>3888</v>
      </c>
      <c r="L1306" t="s">
        <v>8221</v>
      </c>
      <c r="M1306">
        <v>14</v>
      </c>
    </row>
    <row r="1307" spans="8:13" x14ac:dyDescent="0.4">
      <c r="H1307">
        <v>2549</v>
      </c>
      <c r="I1307" t="s">
        <v>8219</v>
      </c>
      <c r="J1307">
        <v>37</v>
      </c>
      <c r="K1307">
        <v>3889</v>
      </c>
      <c r="L1307" t="s">
        <v>8221</v>
      </c>
      <c r="M1307">
        <v>9</v>
      </c>
    </row>
    <row r="1308" spans="8:13" x14ac:dyDescent="0.4">
      <c r="H1308">
        <v>2550</v>
      </c>
      <c r="I1308" t="s">
        <v>8219</v>
      </c>
      <c r="J1308">
        <v>150</v>
      </c>
      <c r="K1308">
        <v>3890</v>
      </c>
      <c r="L1308" t="s">
        <v>8221</v>
      </c>
      <c r="M1308">
        <v>8</v>
      </c>
    </row>
    <row r="1309" spans="8:13" x14ac:dyDescent="0.4">
      <c r="H1309">
        <v>2551</v>
      </c>
      <c r="I1309" t="s">
        <v>8219</v>
      </c>
      <c r="J1309">
        <v>56</v>
      </c>
      <c r="K1309">
        <v>3891</v>
      </c>
      <c r="L1309" t="s">
        <v>8221</v>
      </c>
      <c r="M1309">
        <v>7</v>
      </c>
    </row>
    <row r="1310" spans="8:13" x14ac:dyDescent="0.4">
      <c r="H1310">
        <v>2552</v>
      </c>
      <c r="I1310" t="s">
        <v>8219</v>
      </c>
      <c r="J1310">
        <v>18</v>
      </c>
      <c r="K1310">
        <v>3892</v>
      </c>
      <c r="L1310" t="s">
        <v>8221</v>
      </c>
      <c r="M1310">
        <v>0</v>
      </c>
    </row>
    <row r="1311" spans="8:13" x14ac:dyDescent="0.4">
      <c r="H1311">
        <v>2553</v>
      </c>
      <c r="I1311" t="s">
        <v>8219</v>
      </c>
      <c r="J1311">
        <v>60</v>
      </c>
      <c r="K1311">
        <v>3893</v>
      </c>
      <c r="L1311" t="s">
        <v>8221</v>
      </c>
      <c r="M1311">
        <v>84</v>
      </c>
    </row>
    <row r="1312" spans="8:13" x14ac:dyDescent="0.4">
      <c r="H1312">
        <v>2554</v>
      </c>
      <c r="I1312" t="s">
        <v>8219</v>
      </c>
      <c r="J1312">
        <v>67</v>
      </c>
      <c r="K1312">
        <v>3894</v>
      </c>
      <c r="L1312" t="s">
        <v>8221</v>
      </c>
      <c r="M1312">
        <v>11</v>
      </c>
    </row>
    <row r="1313" spans="8:13" x14ac:dyDescent="0.4">
      <c r="H1313">
        <v>2555</v>
      </c>
      <c r="I1313" t="s">
        <v>8219</v>
      </c>
      <c r="J1313">
        <v>35</v>
      </c>
      <c r="K1313">
        <v>3895</v>
      </c>
      <c r="L1313" t="s">
        <v>8221</v>
      </c>
      <c r="M1313">
        <v>1</v>
      </c>
    </row>
    <row r="1314" spans="8:13" x14ac:dyDescent="0.4">
      <c r="H1314">
        <v>2556</v>
      </c>
      <c r="I1314" t="s">
        <v>8219</v>
      </c>
      <c r="J1314">
        <v>34</v>
      </c>
      <c r="K1314">
        <v>3896</v>
      </c>
      <c r="L1314" t="s">
        <v>8221</v>
      </c>
      <c r="M1314">
        <v>4</v>
      </c>
    </row>
    <row r="1315" spans="8:13" x14ac:dyDescent="0.4">
      <c r="H1315">
        <v>2557</v>
      </c>
      <c r="I1315" t="s">
        <v>8219</v>
      </c>
      <c r="J1315">
        <v>36</v>
      </c>
      <c r="K1315">
        <v>3897</v>
      </c>
      <c r="L1315" t="s">
        <v>8221</v>
      </c>
      <c r="M1315">
        <v>10</v>
      </c>
    </row>
    <row r="1316" spans="8:13" x14ac:dyDescent="0.4">
      <c r="H1316">
        <v>2558</v>
      </c>
      <c r="I1316" t="s">
        <v>8219</v>
      </c>
      <c r="J1316">
        <v>18</v>
      </c>
      <c r="K1316">
        <v>3898</v>
      </c>
      <c r="L1316" t="s">
        <v>8221</v>
      </c>
      <c r="M1316">
        <v>16</v>
      </c>
    </row>
    <row r="1317" spans="8:13" x14ac:dyDescent="0.4">
      <c r="H1317">
        <v>2559</v>
      </c>
      <c r="I1317" t="s">
        <v>8219</v>
      </c>
      <c r="J1317">
        <v>25</v>
      </c>
      <c r="K1317">
        <v>3899</v>
      </c>
      <c r="L1317" t="s">
        <v>8221</v>
      </c>
      <c r="M1317">
        <v>2</v>
      </c>
    </row>
    <row r="1318" spans="8:13" x14ac:dyDescent="0.4">
      <c r="H1318">
        <v>2560</v>
      </c>
      <c r="I1318" t="s">
        <v>8219</v>
      </c>
      <c r="J1318">
        <v>21</v>
      </c>
      <c r="K1318">
        <v>3900</v>
      </c>
      <c r="L1318" t="s">
        <v>8221</v>
      </c>
      <c r="M1318">
        <v>5</v>
      </c>
    </row>
    <row r="1319" spans="8:13" x14ac:dyDescent="0.4">
      <c r="H1319">
        <v>2601</v>
      </c>
      <c r="I1319" t="s">
        <v>8219</v>
      </c>
      <c r="J1319">
        <v>151</v>
      </c>
      <c r="K1319">
        <v>3901</v>
      </c>
      <c r="L1319" t="s">
        <v>8221</v>
      </c>
      <c r="M1319">
        <v>1</v>
      </c>
    </row>
    <row r="1320" spans="8:13" x14ac:dyDescent="0.4">
      <c r="H1320">
        <v>2602</v>
      </c>
      <c r="I1320" t="s">
        <v>8219</v>
      </c>
      <c r="J1320">
        <v>489</v>
      </c>
      <c r="K1320">
        <v>3902</v>
      </c>
      <c r="L1320" t="s">
        <v>8221</v>
      </c>
      <c r="M1320">
        <v>31</v>
      </c>
    </row>
    <row r="1321" spans="8:13" x14ac:dyDescent="0.4">
      <c r="H1321">
        <v>2603</v>
      </c>
      <c r="I1321" t="s">
        <v>8219</v>
      </c>
      <c r="J1321">
        <v>50</v>
      </c>
      <c r="K1321">
        <v>3903</v>
      </c>
      <c r="L1321" t="s">
        <v>8221</v>
      </c>
      <c r="M1321">
        <v>0</v>
      </c>
    </row>
    <row r="1322" spans="8:13" x14ac:dyDescent="0.4">
      <c r="H1322">
        <v>2604</v>
      </c>
      <c r="I1322" t="s">
        <v>8219</v>
      </c>
      <c r="J1322">
        <v>321</v>
      </c>
      <c r="K1322">
        <v>3904</v>
      </c>
      <c r="L1322" t="s">
        <v>8221</v>
      </c>
      <c r="M1322">
        <v>2</v>
      </c>
    </row>
    <row r="1323" spans="8:13" x14ac:dyDescent="0.4">
      <c r="H1323">
        <v>2605</v>
      </c>
      <c r="I1323" t="s">
        <v>8219</v>
      </c>
      <c r="J1323">
        <v>1762</v>
      </c>
      <c r="K1323">
        <v>3905</v>
      </c>
      <c r="L1323" t="s">
        <v>8221</v>
      </c>
      <c r="M1323">
        <v>7</v>
      </c>
    </row>
    <row r="1324" spans="8:13" x14ac:dyDescent="0.4">
      <c r="H1324">
        <v>2606</v>
      </c>
      <c r="I1324" t="s">
        <v>8219</v>
      </c>
      <c r="J1324">
        <v>385</v>
      </c>
      <c r="K1324">
        <v>3906</v>
      </c>
      <c r="L1324" t="s">
        <v>8221</v>
      </c>
      <c r="M1324">
        <v>16</v>
      </c>
    </row>
    <row r="1325" spans="8:13" x14ac:dyDescent="0.4">
      <c r="H1325">
        <v>2607</v>
      </c>
      <c r="I1325" t="s">
        <v>8219</v>
      </c>
      <c r="J1325">
        <v>398</v>
      </c>
      <c r="K1325">
        <v>3907</v>
      </c>
      <c r="L1325" t="s">
        <v>8221</v>
      </c>
      <c r="M1325">
        <v>4</v>
      </c>
    </row>
    <row r="1326" spans="8:13" x14ac:dyDescent="0.4">
      <c r="H1326">
        <v>2608</v>
      </c>
      <c r="I1326" t="s">
        <v>8219</v>
      </c>
      <c r="J1326">
        <v>304</v>
      </c>
      <c r="K1326">
        <v>3908</v>
      </c>
      <c r="L1326" t="s">
        <v>8221</v>
      </c>
      <c r="M1326">
        <v>4</v>
      </c>
    </row>
    <row r="1327" spans="8:13" x14ac:dyDescent="0.4">
      <c r="H1327">
        <v>2609</v>
      </c>
      <c r="I1327" t="s">
        <v>8219</v>
      </c>
      <c r="J1327">
        <v>676</v>
      </c>
      <c r="K1327">
        <v>3909</v>
      </c>
      <c r="L1327" t="s">
        <v>8221</v>
      </c>
      <c r="M1327">
        <v>4</v>
      </c>
    </row>
    <row r="1328" spans="8:13" x14ac:dyDescent="0.4">
      <c r="H1328">
        <v>2610</v>
      </c>
      <c r="I1328" t="s">
        <v>8219</v>
      </c>
      <c r="J1328">
        <v>577</v>
      </c>
      <c r="K1328">
        <v>3910</v>
      </c>
      <c r="L1328" t="s">
        <v>8221</v>
      </c>
      <c r="M1328">
        <v>3</v>
      </c>
    </row>
    <row r="1329" spans="8:13" x14ac:dyDescent="0.4">
      <c r="H1329">
        <v>2611</v>
      </c>
      <c r="I1329" t="s">
        <v>8219</v>
      </c>
      <c r="J1329">
        <v>3663</v>
      </c>
      <c r="K1329">
        <v>3911</v>
      </c>
      <c r="L1329" t="s">
        <v>8221</v>
      </c>
      <c r="M1329">
        <v>36</v>
      </c>
    </row>
    <row r="1330" spans="8:13" x14ac:dyDescent="0.4">
      <c r="H1330">
        <v>2612</v>
      </c>
      <c r="I1330" t="s">
        <v>8219</v>
      </c>
      <c r="J1330">
        <v>294</v>
      </c>
      <c r="K1330">
        <v>3912</v>
      </c>
      <c r="L1330" t="s">
        <v>8221</v>
      </c>
      <c r="M1330">
        <v>1</v>
      </c>
    </row>
    <row r="1331" spans="8:13" x14ac:dyDescent="0.4">
      <c r="H1331">
        <v>2613</v>
      </c>
      <c r="I1331" t="s">
        <v>8219</v>
      </c>
      <c r="J1331">
        <v>28</v>
      </c>
      <c r="K1331">
        <v>3913</v>
      </c>
      <c r="L1331" t="s">
        <v>8221</v>
      </c>
      <c r="M1331">
        <v>7</v>
      </c>
    </row>
    <row r="1332" spans="8:13" x14ac:dyDescent="0.4">
      <c r="H1332">
        <v>2614</v>
      </c>
      <c r="I1332" t="s">
        <v>8219</v>
      </c>
      <c r="J1332">
        <v>100</v>
      </c>
      <c r="K1332">
        <v>3914</v>
      </c>
      <c r="L1332" t="s">
        <v>8221</v>
      </c>
      <c r="M1332">
        <v>27</v>
      </c>
    </row>
    <row r="1333" spans="8:13" x14ac:dyDescent="0.4">
      <c r="H1333">
        <v>2615</v>
      </c>
      <c r="I1333" t="s">
        <v>8219</v>
      </c>
      <c r="J1333">
        <v>72</v>
      </c>
      <c r="K1333">
        <v>3915</v>
      </c>
      <c r="L1333" t="s">
        <v>8221</v>
      </c>
      <c r="M1333">
        <v>1</v>
      </c>
    </row>
    <row r="1334" spans="8:13" x14ac:dyDescent="0.4">
      <c r="H1334">
        <v>2616</v>
      </c>
      <c r="I1334" t="s">
        <v>8219</v>
      </c>
      <c r="J1334">
        <v>238</v>
      </c>
      <c r="K1334">
        <v>3916</v>
      </c>
      <c r="L1334" t="s">
        <v>8221</v>
      </c>
      <c r="M1334">
        <v>0</v>
      </c>
    </row>
    <row r="1335" spans="8:13" x14ac:dyDescent="0.4">
      <c r="H1335">
        <v>2617</v>
      </c>
      <c r="I1335" t="s">
        <v>8219</v>
      </c>
      <c r="J1335">
        <v>159</v>
      </c>
      <c r="K1335">
        <v>3917</v>
      </c>
      <c r="L1335" t="s">
        <v>8221</v>
      </c>
      <c r="M1335">
        <v>1</v>
      </c>
    </row>
    <row r="1336" spans="8:13" x14ac:dyDescent="0.4">
      <c r="H1336">
        <v>2618</v>
      </c>
      <c r="I1336" t="s">
        <v>8219</v>
      </c>
      <c r="J1336">
        <v>77</v>
      </c>
      <c r="K1336">
        <v>3918</v>
      </c>
      <c r="L1336" t="s">
        <v>8221</v>
      </c>
      <c r="M1336">
        <v>3</v>
      </c>
    </row>
    <row r="1337" spans="8:13" x14ac:dyDescent="0.4">
      <c r="H1337">
        <v>2619</v>
      </c>
      <c r="I1337" t="s">
        <v>8219</v>
      </c>
      <c r="J1337">
        <v>53</v>
      </c>
      <c r="K1337">
        <v>3919</v>
      </c>
      <c r="L1337" t="s">
        <v>8221</v>
      </c>
      <c r="M1337">
        <v>3</v>
      </c>
    </row>
    <row r="1338" spans="8:13" x14ac:dyDescent="0.4">
      <c r="H1338">
        <v>2620</v>
      </c>
      <c r="I1338" t="s">
        <v>8219</v>
      </c>
      <c r="J1338">
        <v>1251</v>
      </c>
      <c r="K1338">
        <v>3920</v>
      </c>
      <c r="L1338" t="s">
        <v>8221</v>
      </c>
      <c r="M1338">
        <v>3</v>
      </c>
    </row>
    <row r="1339" spans="8:13" x14ac:dyDescent="0.4">
      <c r="H1339">
        <v>2621</v>
      </c>
      <c r="I1339" t="s">
        <v>8219</v>
      </c>
      <c r="J1339">
        <v>465</v>
      </c>
      <c r="K1339">
        <v>3921</v>
      </c>
      <c r="L1339" t="s">
        <v>8221</v>
      </c>
      <c r="M1339">
        <v>0</v>
      </c>
    </row>
    <row r="1340" spans="8:13" x14ac:dyDescent="0.4">
      <c r="H1340">
        <v>2622</v>
      </c>
      <c r="I1340" t="s">
        <v>8219</v>
      </c>
      <c r="J1340">
        <v>74</v>
      </c>
      <c r="K1340">
        <v>3922</v>
      </c>
      <c r="L1340" t="s">
        <v>8221</v>
      </c>
      <c r="M1340">
        <v>6</v>
      </c>
    </row>
    <row r="1341" spans="8:13" x14ac:dyDescent="0.4">
      <c r="H1341">
        <v>2623</v>
      </c>
      <c r="I1341" t="s">
        <v>8219</v>
      </c>
      <c r="J1341">
        <v>62</v>
      </c>
      <c r="K1341">
        <v>3923</v>
      </c>
      <c r="L1341" t="s">
        <v>8221</v>
      </c>
      <c r="M1341">
        <v>17</v>
      </c>
    </row>
    <row r="1342" spans="8:13" x14ac:dyDescent="0.4">
      <c r="H1342">
        <v>2624</v>
      </c>
      <c r="I1342" t="s">
        <v>8219</v>
      </c>
      <c r="J1342">
        <v>3468</v>
      </c>
      <c r="K1342">
        <v>3924</v>
      </c>
      <c r="L1342" t="s">
        <v>8221</v>
      </c>
      <c r="M1342">
        <v>40</v>
      </c>
    </row>
    <row r="1343" spans="8:13" x14ac:dyDescent="0.4">
      <c r="H1343">
        <v>2625</v>
      </c>
      <c r="I1343" t="s">
        <v>8219</v>
      </c>
      <c r="J1343">
        <v>52</v>
      </c>
      <c r="K1343">
        <v>3925</v>
      </c>
      <c r="L1343" t="s">
        <v>8221</v>
      </c>
      <c r="M1343">
        <v>3</v>
      </c>
    </row>
    <row r="1344" spans="8:13" x14ac:dyDescent="0.4">
      <c r="H1344">
        <v>2626</v>
      </c>
      <c r="I1344" t="s">
        <v>8219</v>
      </c>
      <c r="J1344">
        <v>50</v>
      </c>
      <c r="K1344">
        <v>3926</v>
      </c>
      <c r="L1344" t="s">
        <v>8221</v>
      </c>
      <c r="M1344">
        <v>1</v>
      </c>
    </row>
    <row r="1345" spans="8:13" x14ac:dyDescent="0.4">
      <c r="H1345">
        <v>2627</v>
      </c>
      <c r="I1345" t="s">
        <v>8219</v>
      </c>
      <c r="J1345">
        <v>45</v>
      </c>
      <c r="K1345">
        <v>3927</v>
      </c>
      <c r="L1345" t="s">
        <v>8221</v>
      </c>
      <c r="M1345">
        <v>2</v>
      </c>
    </row>
    <row r="1346" spans="8:13" x14ac:dyDescent="0.4">
      <c r="H1346">
        <v>2628</v>
      </c>
      <c r="I1346" t="s">
        <v>8219</v>
      </c>
      <c r="J1346">
        <v>21</v>
      </c>
      <c r="K1346">
        <v>3928</v>
      </c>
      <c r="L1346" t="s">
        <v>8221</v>
      </c>
      <c r="M1346">
        <v>7</v>
      </c>
    </row>
    <row r="1347" spans="8:13" x14ac:dyDescent="0.4">
      <c r="H1347">
        <v>2629</v>
      </c>
      <c r="I1347" t="s">
        <v>8219</v>
      </c>
      <c r="J1347">
        <v>100</v>
      </c>
      <c r="K1347">
        <v>3929</v>
      </c>
      <c r="L1347" t="s">
        <v>8221</v>
      </c>
      <c r="M1347">
        <v>14</v>
      </c>
    </row>
    <row r="1348" spans="8:13" x14ac:dyDescent="0.4">
      <c r="H1348">
        <v>2630</v>
      </c>
      <c r="I1348" t="s">
        <v>8219</v>
      </c>
      <c r="J1348">
        <v>81</v>
      </c>
      <c r="K1348">
        <v>3930</v>
      </c>
      <c r="L1348" t="s">
        <v>8221</v>
      </c>
      <c r="M1348">
        <v>0</v>
      </c>
    </row>
    <row r="1349" spans="8:13" x14ac:dyDescent="0.4">
      <c r="H1349">
        <v>2631</v>
      </c>
      <c r="I1349" t="s">
        <v>8219</v>
      </c>
      <c r="J1349">
        <v>286</v>
      </c>
      <c r="K1349">
        <v>3931</v>
      </c>
      <c r="L1349" t="s">
        <v>8221</v>
      </c>
      <c r="M1349">
        <v>0</v>
      </c>
    </row>
    <row r="1350" spans="8:13" x14ac:dyDescent="0.4">
      <c r="H1350">
        <v>2632</v>
      </c>
      <c r="I1350" t="s">
        <v>8219</v>
      </c>
      <c r="J1350">
        <v>42</v>
      </c>
      <c r="K1350">
        <v>3932</v>
      </c>
      <c r="L1350" t="s">
        <v>8221</v>
      </c>
      <c r="M1350">
        <v>1</v>
      </c>
    </row>
    <row r="1351" spans="8:13" x14ac:dyDescent="0.4">
      <c r="H1351">
        <v>2633</v>
      </c>
      <c r="I1351" t="s">
        <v>8219</v>
      </c>
      <c r="J1351">
        <v>199</v>
      </c>
      <c r="K1351">
        <v>3933</v>
      </c>
      <c r="L1351" t="s">
        <v>8221</v>
      </c>
      <c r="M1351">
        <v>12</v>
      </c>
    </row>
    <row r="1352" spans="8:13" x14ac:dyDescent="0.4">
      <c r="H1352">
        <v>2634</v>
      </c>
      <c r="I1352" t="s">
        <v>8219</v>
      </c>
      <c r="J1352">
        <v>25</v>
      </c>
      <c r="K1352">
        <v>3934</v>
      </c>
      <c r="L1352" t="s">
        <v>8221</v>
      </c>
      <c r="M1352">
        <v>12</v>
      </c>
    </row>
    <row r="1353" spans="8:13" x14ac:dyDescent="0.4">
      <c r="H1353">
        <v>2635</v>
      </c>
      <c r="I1353" t="s">
        <v>8219</v>
      </c>
      <c r="J1353">
        <v>84</v>
      </c>
      <c r="K1353">
        <v>3935</v>
      </c>
      <c r="L1353" t="s">
        <v>8221</v>
      </c>
      <c r="M1353">
        <v>23</v>
      </c>
    </row>
    <row r="1354" spans="8:13" x14ac:dyDescent="0.4">
      <c r="H1354">
        <v>2636</v>
      </c>
      <c r="I1354" t="s">
        <v>8219</v>
      </c>
      <c r="J1354">
        <v>50</v>
      </c>
      <c r="K1354">
        <v>3936</v>
      </c>
      <c r="L1354" t="s">
        <v>8221</v>
      </c>
      <c r="M1354">
        <v>0</v>
      </c>
    </row>
    <row r="1355" spans="8:13" x14ac:dyDescent="0.4">
      <c r="H1355">
        <v>2637</v>
      </c>
      <c r="I1355" t="s">
        <v>8219</v>
      </c>
      <c r="J1355">
        <v>26</v>
      </c>
      <c r="K1355">
        <v>3937</v>
      </c>
      <c r="L1355" t="s">
        <v>8221</v>
      </c>
      <c r="M1355">
        <v>10</v>
      </c>
    </row>
    <row r="1356" spans="8:13" x14ac:dyDescent="0.4">
      <c r="H1356">
        <v>2638</v>
      </c>
      <c r="I1356" t="s">
        <v>8219</v>
      </c>
      <c r="J1356">
        <v>14</v>
      </c>
      <c r="K1356">
        <v>3938</v>
      </c>
      <c r="L1356" t="s">
        <v>8221</v>
      </c>
      <c r="M1356">
        <v>5</v>
      </c>
    </row>
    <row r="1357" spans="8:13" x14ac:dyDescent="0.4">
      <c r="H1357">
        <v>2639</v>
      </c>
      <c r="I1357" t="s">
        <v>8219</v>
      </c>
      <c r="J1357">
        <v>49</v>
      </c>
      <c r="K1357">
        <v>3939</v>
      </c>
      <c r="L1357" t="s">
        <v>8221</v>
      </c>
      <c r="M1357">
        <v>1</v>
      </c>
    </row>
    <row r="1358" spans="8:13" x14ac:dyDescent="0.4">
      <c r="H1358">
        <v>2640</v>
      </c>
      <c r="I1358" t="s">
        <v>8219</v>
      </c>
      <c r="J1358">
        <v>69</v>
      </c>
      <c r="K1358">
        <v>3940</v>
      </c>
      <c r="L1358" t="s">
        <v>8221</v>
      </c>
      <c r="M1358">
        <v>2</v>
      </c>
    </row>
    <row r="1359" spans="8:13" x14ac:dyDescent="0.4">
      <c r="H1359">
        <v>2661</v>
      </c>
      <c r="I1359" t="s">
        <v>8219</v>
      </c>
      <c r="J1359">
        <v>60</v>
      </c>
      <c r="K1359">
        <v>3941</v>
      </c>
      <c r="L1359" t="s">
        <v>8221</v>
      </c>
      <c r="M1359">
        <v>2</v>
      </c>
    </row>
    <row r="1360" spans="8:13" x14ac:dyDescent="0.4">
      <c r="H1360">
        <v>2662</v>
      </c>
      <c r="I1360" t="s">
        <v>8219</v>
      </c>
      <c r="J1360">
        <v>80</v>
      </c>
      <c r="K1360">
        <v>3942</v>
      </c>
      <c r="L1360" t="s">
        <v>8221</v>
      </c>
      <c r="M1360">
        <v>0</v>
      </c>
    </row>
    <row r="1361" spans="8:13" x14ac:dyDescent="0.4">
      <c r="H1361">
        <v>2663</v>
      </c>
      <c r="I1361" t="s">
        <v>8219</v>
      </c>
      <c r="J1361">
        <v>56</v>
      </c>
      <c r="K1361">
        <v>3943</v>
      </c>
      <c r="L1361" t="s">
        <v>8221</v>
      </c>
      <c r="M1361">
        <v>13</v>
      </c>
    </row>
    <row r="1362" spans="8:13" x14ac:dyDescent="0.4">
      <c r="H1362">
        <v>2664</v>
      </c>
      <c r="I1362" t="s">
        <v>8219</v>
      </c>
      <c r="J1362">
        <v>104</v>
      </c>
      <c r="K1362">
        <v>3944</v>
      </c>
      <c r="L1362" t="s">
        <v>8221</v>
      </c>
      <c r="M1362">
        <v>0</v>
      </c>
    </row>
    <row r="1363" spans="8:13" x14ac:dyDescent="0.4">
      <c r="H1363">
        <v>2665</v>
      </c>
      <c r="I1363" t="s">
        <v>8219</v>
      </c>
      <c r="J1363">
        <v>46</v>
      </c>
      <c r="K1363">
        <v>3945</v>
      </c>
      <c r="L1363" t="s">
        <v>8221</v>
      </c>
      <c r="M1363">
        <v>1</v>
      </c>
    </row>
    <row r="1364" spans="8:13" x14ac:dyDescent="0.4">
      <c r="H1364">
        <v>2666</v>
      </c>
      <c r="I1364" t="s">
        <v>8219</v>
      </c>
      <c r="J1364">
        <v>206</v>
      </c>
      <c r="K1364">
        <v>3946</v>
      </c>
      <c r="L1364" t="s">
        <v>8221</v>
      </c>
      <c r="M1364">
        <v>5</v>
      </c>
    </row>
    <row r="1365" spans="8:13" x14ac:dyDescent="0.4">
      <c r="H1365">
        <v>2667</v>
      </c>
      <c r="I1365" t="s">
        <v>8219</v>
      </c>
      <c r="J1365">
        <v>18</v>
      </c>
      <c r="K1365">
        <v>3947</v>
      </c>
      <c r="L1365" t="s">
        <v>8221</v>
      </c>
      <c r="M1365">
        <v>2</v>
      </c>
    </row>
    <row r="1366" spans="8:13" x14ac:dyDescent="0.4">
      <c r="H1366">
        <v>2668</v>
      </c>
      <c r="I1366" t="s">
        <v>8219</v>
      </c>
      <c r="J1366">
        <v>28</v>
      </c>
      <c r="K1366">
        <v>3948</v>
      </c>
      <c r="L1366" t="s">
        <v>8221</v>
      </c>
      <c r="M1366">
        <v>0</v>
      </c>
    </row>
    <row r="1367" spans="8:13" x14ac:dyDescent="0.4">
      <c r="H1367">
        <v>2669</v>
      </c>
      <c r="I1367" t="s">
        <v>8219</v>
      </c>
      <c r="J1367">
        <v>11</v>
      </c>
      <c r="K1367">
        <v>3949</v>
      </c>
      <c r="L1367" t="s">
        <v>8221</v>
      </c>
      <c r="M1367">
        <v>32</v>
      </c>
    </row>
    <row r="1368" spans="8:13" x14ac:dyDescent="0.4">
      <c r="H1368">
        <v>2706</v>
      </c>
      <c r="I1368" t="s">
        <v>8219</v>
      </c>
      <c r="J1368">
        <v>263</v>
      </c>
      <c r="K1368">
        <v>3950</v>
      </c>
      <c r="L1368" t="s">
        <v>8221</v>
      </c>
      <c r="M1368">
        <v>1</v>
      </c>
    </row>
    <row r="1369" spans="8:13" x14ac:dyDescent="0.4">
      <c r="H1369">
        <v>2707</v>
      </c>
      <c r="I1369" t="s">
        <v>8219</v>
      </c>
      <c r="J1369">
        <v>394</v>
      </c>
      <c r="K1369">
        <v>3951</v>
      </c>
      <c r="L1369" t="s">
        <v>8221</v>
      </c>
      <c r="M1369">
        <v>1</v>
      </c>
    </row>
    <row r="1370" spans="8:13" x14ac:dyDescent="0.4">
      <c r="H1370">
        <v>2708</v>
      </c>
      <c r="I1370" t="s">
        <v>8219</v>
      </c>
      <c r="J1370">
        <v>1049</v>
      </c>
      <c r="K1370">
        <v>3952</v>
      </c>
      <c r="L1370" t="s">
        <v>8221</v>
      </c>
      <c r="M1370">
        <v>1</v>
      </c>
    </row>
    <row r="1371" spans="8:13" x14ac:dyDescent="0.4">
      <c r="H1371">
        <v>2709</v>
      </c>
      <c r="I1371" t="s">
        <v>8219</v>
      </c>
      <c r="J1371">
        <v>308</v>
      </c>
      <c r="K1371">
        <v>3953</v>
      </c>
      <c r="L1371" t="s">
        <v>8221</v>
      </c>
      <c r="M1371">
        <v>0</v>
      </c>
    </row>
    <row r="1372" spans="8:13" x14ac:dyDescent="0.4">
      <c r="H1372">
        <v>2710</v>
      </c>
      <c r="I1372" t="s">
        <v>8219</v>
      </c>
      <c r="J1372">
        <v>1088</v>
      </c>
      <c r="K1372">
        <v>3954</v>
      </c>
      <c r="L1372" t="s">
        <v>8221</v>
      </c>
      <c r="M1372">
        <v>0</v>
      </c>
    </row>
    <row r="1373" spans="8:13" x14ac:dyDescent="0.4">
      <c r="H1373">
        <v>2711</v>
      </c>
      <c r="I1373" t="s">
        <v>8219</v>
      </c>
      <c r="J1373">
        <v>73</v>
      </c>
      <c r="K1373">
        <v>3955</v>
      </c>
      <c r="L1373" t="s">
        <v>8221</v>
      </c>
      <c r="M1373">
        <v>8</v>
      </c>
    </row>
    <row r="1374" spans="8:13" x14ac:dyDescent="0.4">
      <c r="H1374">
        <v>2712</v>
      </c>
      <c r="I1374" t="s">
        <v>8219</v>
      </c>
      <c r="J1374">
        <v>143</v>
      </c>
      <c r="K1374">
        <v>3956</v>
      </c>
      <c r="L1374" t="s">
        <v>8221</v>
      </c>
      <c r="M1374">
        <v>0</v>
      </c>
    </row>
    <row r="1375" spans="8:13" x14ac:dyDescent="0.4">
      <c r="H1375">
        <v>2713</v>
      </c>
      <c r="I1375" t="s">
        <v>8219</v>
      </c>
      <c r="J1375">
        <v>1420</v>
      </c>
      <c r="K1375">
        <v>3957</v>
      </c>
      <c r="L1375" t="s">
        <v>8221</v>
      </c>
      <c r="M1375">
        <v>1</v>
      </c>
    </row>
    <row r="1376" spans="8:13" x14ac:dyDescent="0.4">
      <c r="H1376">
        <v>2714</v>
      </c>
      <c r="I1376" t="s">
        <v>8219</v>
      </c>
      <c r="J1376">
        <v>305</v>
      </c>
      <c r="K1376">
        <v>3958</v>
      </c>
      <c r="L1376" t="s">
        <v>8221</v>
      </c>
      <c r="M1376">
        <v>16</v>
      </c>
    </row>
    <row r="1377" spans="8:13" x14ac:dyDescent="0.4">
      <c r="H1377">
        <v>2715</v>
      </c>
      <c r="I1377" t="s">
        <v>8219</v>
      </c>
      <c r="J1377">
        <v>551</v>
      </c>
      <c r="K1377">
        <v>3959</v>
      </c>
      <c r="L1377" t="s">
        <v>8221</v>
      </c>
      <c r="M1377">
        <v>12</v>
      </c>
    </row>
    <row r="1378" spans="8:13" x14ac:dyDescent="0.4">
      <c r="H1378">
        <v>2716</v>
      </c>
      <c r="I1378" t="s">
        <v>8219</v>
      </c>
      <c r="J1378">
        <v>187</v>
      </c>
      <c r="K1378">
        <v>3960</v>
      </c>
      <c r="L1378" t="s">
        <v>8221</v>
      </c>
      <c r="M1378">
        <v>4</v>
      </c>
    </row>
    <row r="1379" spans="8:13" x14ac:dyDescent="0.4">
      <c r="H1379">
        <v>2717</v>
      </c>
      <c r="I1379" t="s">
        <v>8219</v>
      </c>
      <c r="J1379">
        <v>325</v>
      </c>
      <c r="K1379">
        <v>3961</v>
      </c>
      <c r="L1379" t="s">
        <v>8221</v>
      </c>
      <c r="M1379">
        <v>2</v>
      </c>
    </row>
    <row r="1380" spans="8:13" x14ac:dyDescent="0.4">
      <c r="H1380">
        <v>2718</v>
      </c>
      <c r="I1380" t="s">
        <v>8219</v>
      </c>
      <c r="J1380">
        <v>148</v>
      </c>
      <c r="K1380">
        <v>3962</v>
      </c>
      <c r="L1380" t="s">
        <v>8221</v>
      </c>
      <c r="M1380">
        <v>3</v>
      </c>
    </row>
    <row r="1381" spans="8:13" x14ac:dyDescent="0.4">
      <c r="H1381">
        <v>2719</v>
      </c>
      <c r="I1381" t="s">
        <v>8219</v>
      </c>
      <c r="J1381">
        <v>69</v>
      </c>
      <c r="K1381">
        <v>3963</v>
      </c>
      <c r="L1381" t="s">
        <v>8221</v>
      </c>
      <c r="M1381">
        <v>0</v>
      </c>
    </row>
    <row r="1382" spans="8:13" x14ac:dyDescent="0.4">
      <c r="H1382">
        <v>2720</v>
      </c>
      <c r="I1382" t="s">
        <v>8219</v>
      </c>
      <c r="J1382">
        <v>173</v>
      </c>
      <c r="K1382">
        <v>3964</v>
      </c>
      <c r="L1382" t="s">
        <v>8221</v>
      </c>
      <c r="M1382">
        <v>3</v>
      </c>
    </row>
    <row r="1383" spans="8:13" x14ac:dyDescent="0.4">
      <c r="H1383">
        <v>2721</v>
      </c>
      <c r="I1383" t="s">
        <v>8219</v>
      </c>
      <c r="J1383">
        <v>269</v>
      </c>
      <c r="K1383">
        <v>3965</v>
      </c>
      <c r="L1383" t="s">
        <v>8221</v>
      </c>
      <c r="M1383">
        <v>4</v>
      </c>
    </row>
    <row r="1384" spans="8:13" x14ac:dyDescent="0.4">
      <c r="H1384">
        <v>2722</v>
      </c>
      <c r="I1384" t="s">
        <v>8219</v>
      </c>
      <c r="J1384">
        <v>185</v>
      </c>
      <c r="K1384">
        <v>3966</v>
      </c>
      <c r="L1384" t="s">
        <v>8221</v>
      </c>
      <c r="M1384">
        <v>2</v>
      </c>
    </row>
    <row r="1385" spans="8:13" x14ac:dyDescent="0.4">
      <c r="H1385">
        <v>2723</v>
      </c>
      <c r="I1385" t="s">
        <v>8219</v>
      </c>
      <c r="J1385">
        <v>176</v>
      </c>
      <c r="K1385">
        <v>3967</v>
      </c>
      <c r="L1385" t="s">
        <v>8221</v>
      </c>
      <c r="M1385">
        <v>10</v>
      </c>
    </row>
    <row r="1386" spans="8:13" x14ac:dyDescent="0.4">
      <c r="H1386">
        <v>2724</v>
      </c>
      <c r="I1386" t="s">
        <v>8219</v>
      </c>
      <c r="J1386">
        <v>1019</v>
      </c>
      <c r="K1386">
        <v>3968</v>
      </c>
      <c r="L1386" t="s">
        <v>8221</v>
      </c>
      <c r="M1386">
        <v>11</v>
      </c>
    </row>
    <row r="1387" spans="8:13" x14ac:dyDescent="0.4">
      <c r="H1387">
        <v>2725</v>
      </c>
      <c r="I1387" t="s">
        <v>8219</v>
      </c>
      <c r="J1387">
        <v>113</v>
      </c>
      <c r="K1387">
        <v>3969</v>
      </c>
      <c r="L1387" t="s">
        <v>8221</v>
      </c>
      <c r="M1387">
        <v>6</v>
      </c>
    </row>
    <row r="1388" spans="8:13" x14ac:dyDescent="0.4">
      <c r="H1388">
        <v>2726</v>
      </c>
      <c r="I1388" t="s">
        <v>8219</v>
      </c>
      <c r="J1388">
        <v>404</v>
      </c>
      <c r="K1388">
        <v>3970</v>
      </c>
      <c r="L1388" t="s">
        <v>8221</v>
      </c>
      <c r="M1388">
        <v>2</v>
      </c>
    </row>
    <row r="1389" spans="8:13" x14ac:dyDescent="0.4">
      <c r="H1389">
        <v>2727</v>
      </c>
      <c r="I1389" t="s">
        <v>8219</v>
      </c>
      <c r="J1389">
        <v>707</v>
      </c>
      <c r="K1389">
        <v>3971</v>
      </c>
      <c r="L1389" t="s">
        <v>8221</v>
      </c>
      <c r="M1389">
        <v>6</v>
      </c>
    </row>
    <row r="1390" spans="8:13" x14ac:dyDescent="0.4">
      <c r="H1390">
        <v>2728</v>
      </c>
      <c r="I1390" t="s">
        <v>8219</v>
      </c>
      <c r="J1390">
        <v>392</v>
      </c>
      <c r="K1390">
        <v>3972</v>
      </c>
      <c r="L1390" t="s">
        <v>8221</v>
      </c>
      <c r="M1390">
        <v>8</v>
      </c>
    </row>
    <row r="1391" spans="8:13" x14ac:dyDescent="0.4">
      <c r="H1391">
        <v>2729</v>
      </c>
      <c r="I1391" t="s">
        <v>8219</v>
      </c>
      <c r="J1391">
        <v>23</v>
      </c>
      <c r="K1391">
        <v>3973</v>
      </c>
      <c r="L1391" t="s">
        <v>8221</v>
      </c>
      <c r="M1391">
        <v>37</v>
      </c>
    </row>
    <row r="1392" spans="8:13" x14ac:dyDescent="0.4">
      <c r="H1392">
        <v>2730</v>
      </c>
      <c r="I1392" t="s">
        <v>8219</v>
      </c>
      <c r="J1392">
        <v>682</v>
      </c>
      <c r="K1392">
        <v>3974</v>
      </c>
      <c r="L1392" t="s">
        <v>8221</v>
      </c>
      <c r="M1392">
        <v>11</v>
      </c>
    </row>
    <row r="1393" spans="8:13" x14ac:dyDescent="0.4">
      <c r="H1393">
        <v>2731</v>
      </c>
      <c r="I1393" t="s">
        <v>8219</v>
      </c>
      <c r="J1393">
        <v>37</v>
      </c>
      <c r="K1393">
        <v>3975</v>
      </c>
      <c r="L1393" t="s">
        <v>8221</v>
      </c>
      <c r="M1393">
        <v>0</v>
      </c>
    </row>
    <row r="1394" spans="8:13" x14ac:dyDescent="0.4">
      <c r="H1394">
        <v>2732</v>
      </c>
      <c r="I1394" t="s">
        <v>8219</v>
      </c>
      <c r="J1394">
        <v>146</v>
      </c>
      <c r="K1394">
        <v>3976</v>
      </c>
      <c r="L1394" t="s">
        <v>8221</v>
      </c>
      <c r="M1394">
        <v>10</v>
      </c>
    </row>
    <row r="1395" spans="8:13" x14ac:dyDescent="0.4">
      <c r="H1395">
        <v>2733</v>
      </c>
      <c r="I1395" t="s">
        <v>8219</v>
      </c>
      <c r="J1395">
        <v>119</v>
      </c>
      <c r="K1395">
        <v>3977</v>
      </c>
      <c r="L1395" t="s">
        <v>8221</v>
      </c>
      <c r="M1395">
        <v>6</v>
      </c>
    </row>
    <row r="1396" spans="8:13" x14ac:dyDescent="0.4">
      <c r="H1396">
        <v>2734</v>
      </c>
      <c r="I1396" t="s">
        <v>8219</v>
      </c>
      <c r="J1396">
        <v>163</v>
      </c>
      <c r="K1396">
        <v>3978</v>
      </c>
      <c r="L1396" t="s">
        <v>8221</v>
      </c>
      <c r="M1396">
        <v>8</v>
      </c>
    </row>
    <row r="1397" spans="8:13" x14ac:dyDescent="0.4">
      <c r="H1397">
        <v>2735</v>
      </c>
      <c r="I1397" t="s">
        <v>8219</v>
      </c>
      <c r="J1397">
        <v>339</v>
      </c>
      <c r="K1397">
        <v>3979</v>
      </c>
      <c r="L1397" t="s">
        <v>8221</v>
      </c>
      <c r="M1397">
        <v>6</v>
      </c>
    </row>
    <row r="1398" spans="8:13" x14ac:dyDescent="0.4">
      <c r="H1398">
        <v>2736</v>
      </c>
      <c r="I1398" t="s">
        <v>8219</v>
      </c>
      <c r="J1398">
        <v>58</v>
      </c>
      <c r="K1398">
        <v>3980</v>
      </c>
      <c r="L1398" t="s">
        <v>8221</v>
      </c>
      <c r="M1398">
        <v>7</v>
      </c>
    </row>
    <row r="1399" spans="8:13" x14ac:dyDescent="0.4">
      <c r="H1399">
        <v>2737</v>
      </c>
      <c r="I1399" t="s">
        <v>8219</v>
      </c>
      <c r="J1399">
        <v>456</v>
      </c>
      <c r="K1399">
        <v>3981</v>
      </c>
      <c r="L1399" t="s">
        <v>8221</v>
      </c>
      <c r="M1399">
        <v>7</v>
      </c>
    </row>
    <row r="1400" spans="8:13" x14ac:dyDescent="0.4">
      <c r="H1400">
        <v>2738</v>
      </c>
      <c r="I1400" t="s">
        <v>8219</v>
      </c>
      <c r="J1400">
        <v>15</v>
      </c>
      <c r="K1400">
        <v>3982</v>
      </c>
      <c r="L1400" t="s">
        <v>8221</v>
      </c>
      <c r="M1400">
        <v>5</v>
      </c>
    </row>
    <row r="1401" spans="8:13" x14ac:dyDescent="0.4">
      <c r="H1401">
        <v>2739</v>
      </c>
      <c r="I1401" t="s">
        <v>8219</v>
      </c>
      <c r="J1401">
        <v>191</v>
      </c>
      <c r="K1401">
        <v>3983</v>
      </c>
      <c r="L1401" t="s">
        <v>8221</v>
      </c>
      <c r="M1401">
        <v>46</v>
      </c>
    </row>
    <row r="1402" spans="8:13" x14ac:dyDescent="0.4">
      <c r="H1402">
        <v>2740</v>
      </c>
      <c r="I1402" t="s">
        <v>8219</v>
      </c>
      <c r="J1402">
        <v>17</v>
      </c>
      <c r="K1402">
        <v>3984</v>
      </c>
      <c r="L1402" t="s">
        <v>8221</v>
      </c>
      <c r="M1402">
        <v>10</v>
      </c>
    </row>
    <row r="1403" spans="8:13" x14ac:dyDescent="0.4">
      <c r="H1403">
        <v>2781</v>
      </c>
      <c r="I1403" t="s">
        <v>8219</v>
      </c>
      <c r="J1403">
        <v>28</v>
      </c>
      <c r="K1403">
        <v>3985</v>
      </c>
      <c r="L1403" t="s">
        <v>8221</v>
      </c>
      <c r="M1403">
        <v>19</v>
      </c>
    </row>
    <row r="1404" spans="8:13" x14ac:dyDescent="0.4">
      <c r="H1404">
        <v>2782</v>
      </c>
      <c r="I1404" t="s">
        <v>8219</v>
      </c>
      <c r="J1404">
        <v>18</v>
      </c>
      <c r="K1404">
        <v>3986</v>
      </c>
      <c r="L1404" t="s">
        <v>8221</v>
      </c>
      <c r="M1404">
        <v>13</v>
      </c>
    </row>
    <row r="1405" spans="8:13" x14ac:dyDescent="0.4">
      <c r="H1405">
        <v>2783</v>
      </c>
      <c r="I1405" t="s">
        <v>8219</v>
      </c>
      <c r="J1405">
        <v>61</v>
      </c>
      <c r="K1405">
        <v>3987</v>
      </c>
      <c r="L1405" t="s">
        <v>8221</v>
      </c>
      <c r="M1405">
        <v>13</v>
      </c>
    </row>
    <row r="1406" spans="8:13" x14ac:dyDescent="0.4">
      <c r="H1406">
        <v>2784</v>
      </c>
      <c r="I1406" t="s">
        <v>8219</v>
      </c>
      <c r="J1406">
        <v>108</v>
      </c>
      <c r="K1406">
        <v>3988</v>
      </c>
      <c r="L1406" t="s">
        <v>8221</v>
      </c>
      <c r="M1406">
        <v>4</v>
      </c>
    </row>
    <row r="1407" spans="8:13" x14ac:dyDescent="0.4">
      <c r="H1407">
        <v>2785</v>
      </c>
      <c r="I1407" t="s">
        <v>8219</v>
      </c>
      <c r="J1407">
        <v>142</v>
      </c>
      <c r="K1407">
        <v>3989</v>
      </c>
      <c r="L1407" t="s">
        <v>8221</v>
      </c>
      <c r="M1407">
        <v>0</v>
      </c>
    </row>
    <row r="1408" spans="8:13" x14ac:dyDescent="0.4">
      <c r="H1408">
        <v>2786</v>
      </c>
      <c r="I1408" t="s">
        <v>8219</v>
      </c>
      <c r="J1408">
        <v>74</v>
      </c>
      <c r="K1408">
        <v>3990</v>
      </c>
      <c r="L1408" t="s">
        <v>8221</v>
      </c>
      <c r="M1408">
        <v>3</v>
      </c>
    </row>
    <row r="1409" spans="8:13" x14ac:dyDescent="0.4">
      <c r="H1409">
        <v>2787</v>
      </c>
      <c r="I1409" t="s">
        <v>8219</v>
      </c>
      <c r="J1409">
        <v>38</v>
      </c>
      <c r="K1409">
        <v>3991</v>
      </c>
      <c r="L1409" t="s">
        <v>8221</v>
      </c>
      <c r="M1409">
        <v>1</v>
      </c>
    </row>
    <row r="1410" spans="8:13" x14ac:dyDescent="0.4">
      <c r="H1410">
        <v>2788</v>
      </c>
      <c r="I1410" t="s">
        <v>8219</v>
      </c>
      <c r="J1410">
        <v>20</v>
      </c>
      <c r="K1410">
        <v>3992</v>
      </c>
      <c r="L1410" t="s">
        <v>8221</v>
      </c>
      <c r="M1410">
        <v>9</v>
      </c>
    </row>
    <row r="1411" spans="8:13" x14ac:dyDescent="0.4">
      <c r="H1411">
        <v>2789</v>
      </c>
      <c r="I1411" t="s">
        <v>8219</v>
      </c>
      <c r="J1411">
        <v>24</v>
      </c>
      <c r="K1411">
        <v>3993</v>
      </c>
      <c r="L1411" t="s">
        <v>8221</v>
      </c>
      <c r="M1411">
        <v>1</v>
      </c>
    </row>
    <row r="1412" spans="8:13" x14ac:dyDescent="0.4">
      <c r="H1412">
        <v>2790</v>
      </c>
      <c r="I1412" t="s">
        <v>8219</v>
      </c>
      <c r="J1412">
        <v>66</v>
      </c>
      <c r="K1412">
        <v>3994</v>
      </c>
      <c r="L1412" t="s">
        <v>8221</v>
      </c>
      <c r="M1412">
        <v>1</v>
      </c>
    </row>
    <row r="1413" spans="8:13" x14ac:dyDescent="0.4">
      <c r="H1413">
        <v>2791</v>
      </c>
      <c r="I1413" t="s">
        <v>8219</v>
      </c>
      <c r="J1413">
        <v>28</v>
      </c>
      <c r="K1413">
        <v>3995</v>
      </c>
      <c r="L1413" t="s">
        <v>8221</v>
      </c>
      <c r="M1413">
        <v>4</v>
      </c>
    </row>
    <row r="1414" spans="8:13" x14ac:dyDescent="0.4">
      <c r="H1414">
        <v>2792</v>
      </c>
      <c r="I1414" t="s">
        <v>8219</v>
      </c>
      <c r="J1414">
        <v>24</v>
      </c>
      <c r="K1414">
        <v>3996</v>
      </c>
      <c r="L1414" t="s">
        <v>8221</v>
      </c>
      <c r="M1414">
        <v>17</v>
      </c>
    </row>
    <row r="1415" spans="8:13" x14ac:dyDescent="0.4">
      <c r="H1415">
        <v>2793</v>
      </c>
      <c r="I1415" t="s">
        <v>8219</v>
      </c>
      <c r="J1415">
        <v>73</v>
      </c>
      <c r="K1415">
        <v>3997</v>
      </c>
      <c r="L1415" t="s">
        <v>8221</v>
      </c>
      <c r="M1415">
        <v>0</v>
      </c>
    </row>
    <row r="1416" spans="8:13" x14ac:dyDescent="0.4">
      <c r="H1416">
        <v>2794</v>
      </c>
      <c r="I1416" t="s">
        <v>8219</v>
      </c>
      <c r="J1416">
        <v>3</v>
      </c>
      <c r="K1416">
        <v>3998</v>
      </c>
      <c r="L1416" t="s">
        <v>8221</v>
      </c>
      <c r="M1416">
        <v>12</v>
      </c>
    </row>
    <row r="1417" spans="8:13" x14ac:dyDescent="0.4">
      <c r="H1417">
        <v>2795</v>
      </c>
      <c r="I1417" t="s">
        <v>8219</v>
      </c>
      <c r="J1417">
        <v>20</v>
      </c>
      <c r="K1417">
        <v>3999</v>
      </c>
      <c r="L1417" t="s">
        <v>8221</v>
      </c>
      <c r="M1417">
        <v>14</v>
      </c>
    </row>
    <row r="1418" spans="8:13" x14ac:dyDescent="0.4">
      <c r="H1418">
        <v>2796</v>
      </c>
      <c r="I1418" t="s">
        <v>8219</v>
      </c>
      <c r="J1418">
        <v>21</v>
      </c>
      <c r="K1418">
        <v>4000</v>
      </c>
      <c r="L1418" t="s">
        <v>8221</v>
      </c>
      <c r="M1418">
        <v>1</v>
      </c>
    </row>
    <row r="1419" spans="8:13" x14ac:dyDescent="0.4">
      <c r="H1419">
        <v>2797</v>
      </c>
      <c r="I1419" t="s">
        <v>8219</v>
      </c>
      <c r="J1419">
        <v>94</v>
      </c>
      <c r="K1419">
        <v>4001</v>
      </c>
      <c r="L1419" t="s">
        <v>8221</v>
      </c>
      <c r="M1419">
        <v>14</v>
      </c>
    </row>
    <row r="1420" spans="8:13" x14ac:dyDescent="0.4">
      <c r="H1420">
        <v>2798</v>
      </c>
      <c r="I1420" t="s">
        <v>8219</v>
      </c>
      <c r="J1420">
        <v>139</v>
      </c>
      <c r="K1420">
        <v>4002</v>
      </c>
      <c r="L1420" t="s">
        <v>8221</v>
      </c>
      <c r="M1420">
        <v>4</v>
      </c>
    </row>
    <row r="1421" spans="8:13" x14ac:dyDescent="0.4">
      <c r="H1421">
        <v>2799</v>
      </c>
      <c r="I1421" t="s">
        <v>8219</v>
      </c>
      <c r="J1421">
        <v>130</v>
      </c>
      <c r="K1421">
        <v>4003</v>
      </c>
      <c r="L1421" t="s">
        <v>8221</v>
      </c>
      <c r="M1421">
        <v>2</v>
      </c>
    </row>
    <row r="1422" spans="8:13" x14ac:dyDescent="0.4">
      <c r="H1422">
        <v>2800</v>
      </c>
      <c r="I1422" t="s">
        <v>8219</v>
      </c>
      <c r="J1422">
        <v>31</v>
      </c>
      <c r="K1422">
        <v>4004</v>
      </c>
      <c r="L1422" t="s">
        <v>8221</v>
      </c>
      <c r="M1422">
        <v>1</v>
      </c>
    </row>
    <row r="1423" spans="8:13" x14ac:dyDescent="0.4">
      <c r="H1423">
        <v>2801</v>
      </c>
      <c r="I1423" t="s">
        <v>8219</v>
      </c>
      <c r="J1423">
        <v>13</v>
      </c>
      <c r="K1423">
        <v>4005</v>
      </c>
      <c r="L1423" t="s">
        <v>8221</v>
      </c>
      <c r="M1423">
        <v>2</v>
      </c>
    </row>
    <row r="1424" spans="8:13" x14ac:dyDescent="0.4">
      <c r="H1424">
        <v>2802</v>
      </c>
      <c r="I1424" t="s">
        <v>8219</v>
      </c>
      <c r="J1424">
        <v>90</v>
      </c>
      <c r="K1424">
        <v>4006</v>
      </c>
      <c r="L1424" t="s">
        <v>8221</v>
      </c>
      <c r="M1424">
        <v>1</v>
      </c>
    </row>
    <row r="1425" spans="8:13" x14ac:dyDescent="0.4">
      <c r="H1425">
        <v>2803</v>
      </c>
      <c r="I1425" t="s">
        <v>8219</v>
      </c>
      <c r="J1425">
        <v>141</v>
      </c>
      <c r="K1425">
        <v>4007</v>
      </c>
      <c r="L1425" t="s">
        <v>8221</v>
      </c>
      <c r="M1425">
        <v>1</v>
      </c>
    </row>
    <row r="1426" spans="8:13" x14ac:dyDescent="0.4">
      <c r="H1426">
        <v>2804</v>
      </c>
      <c r="I1426" t="s">
        <v>8219</v>
      </c>
      <c r="J1426">
        <v>23</v>
      </c>
      <c r="K1426">
        <v>4008</v>
      </c>
      <c r="L1426" t="s">
        <v>8221</v>
      </c>
      <c r="M1426">
        <v>4</v>
      </c>
    </row>
    <row r="1427" spans="8:13" x14ac:dyDescent="0.4">
      <c r="H1427">
        <v>2805</v>
      </c>
      <c r="I1427" t="s">
        <v>8219</v>
      </c>
      <c r="J1427">
        <v>18</v>
      </c>
      <c r="K1427">
        <v>4009</v>
      </c>
      <c r="L1427" t="s">
        <v>8221</v>
      </c>
      <c r="M1427">
        <v>3</v>
      </c>
    </row>
    <row r="1428" spans="8:13" x14ac:dyDescent="0.4">
      <c r="H1428">
        <v>2806</v>
      </c>
      <c r="I1428" t="s">
        <v>8219</v>
      </c>
      <c r="J1428">
        <v>76</v>
      </c>
      <c r="K1428">
        <v>4010</v>
      </c>
      <c r="L1428" t="s">
        <v>8221</v>
      </c>
      <c r="M1428">
        <v>38</v>
      </c>
    </row>
    <row r="1429" spans="8:13" x14ac:dyDescent="0.4">
      <c r="H1429">
        <v>2807</v>
      </c>
      <c r="I1429" t="s">
        <v>8219</v>
      </c>
      <c r="J1429">
        <v>93</v>
      </c>
      <c r="K1429">
        <v>4011</v>
      </c>
      <c r="L1429" t="s">
        <v>8221</v>
      </c>
      <c r="M1429">
        <v>4</v>
      </c>
    </row>
    <row r="1430" spans="8:13" x14ac:dyDescent="0.4">
      <c r="H1430">
        <v>2808</v>
      </c>
      <c r="I1430" t="s">
        <v>8219</v>
      </c>
      <c r="J1430">
        <v>69</v>
      </c>
      <c r="K1430">
        <v>4012</v>
      </c>
      <c r="L1430" t="s">
        <v>8221</v>
      </c>
      <c r="M1430">
        <v>0</v>
      </c>
    </row>
    <row r="1431" spans="8:13" x14ac:dyDescent="0.4">
      <c r="H1431">
        <v>2809</v>
      </c>
      <c r="I1431" t="s">
        <v>8219</v>
      </c>
      <c r="J1431">
        <v>21</v>
      </c>
      <c r="K1431">
        <v>4013</v>
      </c>
      <c r="L1431" t="s">
        <v>8221</v>
      </c>
      <c r="M1431">
        <v>2</v>
      </c>
    </row>
    <row r="1432" spans="8:13" x14ac:dyDescent="0.4">
      <c r="H1432">
        <v>2810</v>
      </c>
      <c r="I1432" t="s">
        <v>8219</v>
      </c>
      <c r="J1432">
        <v>57</v>
      </c>
      <c r="K1432">
        <v>4014</v>
      </c>
      <c r="L1432" t="s">
        <v>8221</v>
      </c>
      <c r="M1432">
        <v>0</v>
      </c>
    </row>
    <row r="1433" spans="8:13" x14ac:dyDescent="0.4">
      <c r="H1433">
        <v>2811</v>
      </c>
      <c r="I1433" t="s">
        <v>8219</v>
      </c>
      <c r="J1433">
        <v>108</v>
      </c>
      <c r="K1433">
        <v>4015</v>
      </c>
      <c r="L1433" t="s">
        <v>8221</v>
      </c>
      <c r="M1433">
        <v>1</v>
      </c>
    </row>
    <row r="1434" spans="8:13" x14ac:dyDescent="0.4">
      <c r="H1434">
        <v>2812</v>
      </c>
      <c r="I1434" t="s">
        <v>8219</v>
      </c>
      <c r="J1434">
        <v>83</v>
      </c>
      <c r="K1434">
        <v>4016</v>
      </c>
      <c r="L1434" t="s">
        <v>8221</v>
      </c>
      <c r="M1434">
        <v>7</v>
      </c>
    </row>
    <row r="1435" spans="8:13" x14ac:dyDescent="0.4">
      <c r="H1435">
        <v>2813</v>
      </c>
      <c r="I1435" t="s">
        <v>8219</v>
      </c>
      <c r="J1435">
        <v>96</v>
      </c>
      <c r="K1435">
        <v>4017</v>
      </c>
      <c r="L1435" t="s">
        <v>8221</v>
      </c>
      <c r="M1435">
        <v>2</v>
      </c>
    </row>
    <row r="1436" spans="8:13" x14ac:dyDescent="0.4">
      <c r="H1436">
        <v>2814</v>
      </c>
      <c r="I1436" t="s">
        <v>8219</v>
      </c>
      <c r="J1436">
        <v>64</v>
      </c>
      <c r="K1436">
        <v>4018</v>
      </c>
      <c r="L1436" t="s">
        <v>8221</v>
      </c>
      <c r="M1436">
        <v>4</v>
      </c>
    </row>
    <row r="1437" spans="8:13" x14ac:dyDescent="0.4">
      <c r="H1437">
        <v>2815</v>
      </c>
      <c r="I1437" t="s">
        <v>8219</v>
      </c>
      <c r="J1437">
        <v>14</v>
      </c>
      <c r="K1437">
        <v>4019</v>
      </c>
      <c r="L1437" t="s">
        <v>8221</v>
      </c>
      <c r="M1437">
        <v>4</v>
      </c>
    </row>
    <row r="1438" spans="8:13" x14ac:dyDescent="0.4">
      <c r="H1438">
        <v>2816</v>
      </c>
      <c r="I1438" t="s">
        <v>8219</v>
      </c>
      <c r="J1438">
        <v>169</v>
      </c>
      <c r="K1438">
        <v>4020</v>
      </c>
      <c r="L1438" t="s">
        <v>8221</v>
      </c>
      <c r="M1438">
        <v>3</v>
      </c>
    </row>
    <row r="1439" spans="8:13" x14ac:dyDescent="0.4">
      <c r="H1439">
        <v>2817</v>
      </c>
      <c r="I1439" t="s">
        <v>8219</v>
      </c>
      <c r="J1439">
        <v>33</v>
      </c>
      <c r="K1439">
        <v>4021</v>
      </c>
      <c r="L1439" t="s">
        <v>8221</v>
      </c>
      <c r="M1439">
        <v>2</v>
      </c>
    </row>
    <row r="1440" spans="8:13" x14ac:dyDescent="0.4">
      <c r="H1440">
        <v>2818</v>
      </c>
      <c r="I1440" t="s">
        <v>8219</v>
      </c>
      <c r="J1440">
        <v>102</v>
      </c>
      <c r="K1440">
        <v>4022</v>
      </c>
      <c r="L1440" t="s">
        <v>8221</v>
      </c>
      <c r="M1440">
        <v>197</v>
      </c>
    </row>
    <row r="1441" spans="8:13" x14ac:dyDescent="0.4">
      <c r="H1441">
        <v>2819</v>
      </c>
      <c r="I1441" t="s">
        <v>8219</v>
      </c>
      <c r="J1441">
        <v>104</v>
      </c>
      <c r="K1441">
        <v>4023</v>
      </c>
      <c r="L1441" t="s">
        <v>8221</v>
      </c>
      <c r="M1441">
        <v>0</v>
      </c>
    </row>
    <row r="1442" spans="8:13" x14ac:dyDescent="0.4">
      <c r="H1442">
        <v>2820</v>
      </c>
      <c r="I1442" t="s">
        <v>8219</v>
      </c>
      <c r="J1442">
        <v>20</v>
      </c>
      <c r="K1442">
        <v>4024</v>
      </c>
      <c r="L1442" t="s">
        <v>8221</v>
      </c>
      <c r="M1442">
        <v>1</v>
      </c>
    </row>
    <row r="1443" spans="8:13" x14ac:dyDescent="0.4">
      <c r="H1443">
        <v>2821</v>
      </c>
      <c r="I1443" t="s">
        <v>8219</v>
      </c>
      <c r="J1443">
        <v>35</v>
      </c>
      <c r="K1443">
        <v>4025</v>
      </c>
      <c r="L1443" t="s">
        <v>8221</v>
      </c>
      <c r="M1443">
        <v>4</v>
      </c>
    </row>
    <row r="1444" spans="8:13" x14ac:dyDescent="0.4">
      <c r="H1444">
        <v>2822</v>
      </c>
      <c r="I1444" t="s">
        <v>8219</v>
      </c>
      <c r="J1444">
        <v>94</v>
      </c>
      <c r="K1444">
        <v>4026</v>
      </c>
      <c r="L1444" t="s">
        <v>8221</v>
      </c>
      <c r="M1444">
        <v>0</v>
      </c>
    </row>
    <row r="1445" spans="8:13" x14ac:dyDescent="0.4">
      <c r="H1445">
        <v>2823</v>
      </c>
      <c r="I1445" t="s">
        <v>8219</v>
      </c>
      <c r="J1445">
        <v>14</v>
      </c>
      <c r="K1445">
        <v>4027</v>
      </c>
      <c r="L1445" t="s">
        <v>8221</v>
      </c>
      <c r="M1445">
        <v>7</v>
      </c>
    </row>
    <row r="1446" spans="8:13" x14ac:dyDescent="0.4">
      <c r="H1446">
        <v>2824</v>
      </c>
      <c r="I1446" t="s">
        <v>8219</v>
      </c>
      <c r="J1446">
        <v>15</v>
      </c>
      <c r="K1446">
        <v>4028</v>
      </c>
      <c r="L1446" t="s">
        <v>8221</v>
      </c>
      <c r="M1446">
        <v>11</v>
      </c>
    </row>
    <row r="1447" spans="8:13" x14ac:dyDescent="0.4">
      <c r="H1447">
        <v>2825</v>
      </c>
      <c r="I1447" t="s">
        <v>8219</v>
      </c>
      <c r="J1447">
        <v>51</v>
      </c>
      <c r="K1447">
        <v>4029</v>
      </c>
      <c r="L1447" t="s">
        <v>8221</v>
      </c>
      <c r="M1447">
        <v>0</v>
      </c>
    </row>
    <row r="1448" spans="8:13" x14ac:dyDescent="0.4">
      <c r="H1448">
        <v>2826</v>
      </c>
      <c r="I1448" t="s">
        <v>8219</v>
      </c>
      <c r="J1448">
        <v>19</v>
      </c>
      <c r="K1448">
        <v>4030</v>
      </c>
      <c r="L1448" t="s">
        <v>8221</v>
      </c>
      <c r="M1448">
        <v>6</v>
      </c>
    </row>
    <row r="1449" spans="8:13" x14ac:dyDescent="0.4">
      <c r="H1449">
        <v>2827</v>
      </c>
      <c r="I1449" t="s">
        <v>8219</v>
      </c>
      <c r="J1449">
        <v>23</v>
      </c>
      <c r="K1449">
        <v>4031</v>
      </c>
      <c r="L1449" t="s">
        <v>8221</v>
      </c>
      <c r="M1449">
        <v>0</v>
      </c>
    </row>
    <row r="1450" spans="8:13" x14ac:dyDescent="0.4">
      <c r="H1450">
        <v>2828</v>
      </c>
      <c r="I1450" t="s">
        <v>8219</v>
      </c>
      <c r="J1450">
        <v>97</v>
      </c>
      <c r="K1450">
        <v>4032</v>
      </c>
      <c r="L1450" t="s">
        <v>8221</v>
      </c>
      <c r="M1450">
        <v>7</v>
      </c>
    </row>
    <row r="1451" spans="8:13" x14ac:dyDescent="0.4">
      <c r="H1451">
        <v>2829</v>
      </c>
      <c r="I1451" t="s">
        <v>8219</v>
      </c>
      <c r="J1451">
        <v>76</v>
      </c>
      <c r="K1451">
        <v>4033</v>
      </c>
      <c r="L1451" t="s">
        <v>8221</v>
      </c>
      <c r="M1451">
        <v>94</v>
      </c>
    </row>
    <row r="1452" spans="8:13" x14ac:dyDescent="0.4">
      <c r="H1452">
        <v>2830</v>
      </c>
      <c r="I1452" t="s">
        <v>8219</v>
      </c>
      <c r="J1452">
        <v>11</v>
      </c>
      <c r="K1452">
        <v>4034</v>
      </c>
      <c r="L1452" t="s">
        <v>8221</v>
      </c>
      <c r="M1452">
        <v>2</v>
      </c>
    </row>
    <row r="1453" spans="8:13" x14ac:dyDescent="0.4">
      <c r="H1453">
        <v>2831</v>
      </c>
      <c r="I1453" t="s">
        <v>8219</v>
      </c>
      <c r="J1453">
        <v>52</v>
      </c>
      <c r="K1453">
        <v>4035</v>
      </c>
      <c r="L1453" t="s">
        <v>8221</v>
      </c>
      <c r="M1453">
        <v>25</v>
      </c>
    </row>
    <row r="1454" spans="8:13" x14ac:dyDescent="0.4">
      <c r="H1454">
        <v>2832</v>
      </c>
      <c r="I1454" t="s">
        <v>8219</v>
      </c>
      <c r="J1454">
        <v>95</v>
      </c>
      <c r="K1454">
        <v>4036</v>
      </c>
      <c r="L1454" t="s">
        <v>8221</v>
      </c>
      <c r="M1454">
        <v>17</v>
      </c>
    </row>
    <row r="1455" spans="8:13" x14ac:dyDescent="0.4">
      <c r="H1455">
        <v>2833</v>
      </c>
      <c r="I1455" t="s">
        <v>8219</v>
      </c>
      <c r="J1455">
        <v>35</v>
      </c>
      <c r="K1455">
        <v>4037</v>
      </c>
      <c r="L1455" t="s">
        <v>8221</v>
      </c>
      <c r="M1455">
        <v>2</v>
      </c>
    </row>
    <row r="1456" spans="8:13" x14ac:dyDescent="0.4">
      <c r="H1456">
        <v>2834</v>
      </c>
      <c r="I1456" t="s">
        <v>8219</v>
      </c>
      <c r="J1456">
        <v>21</v>
      </c>
      <c r="K1456">
        <v>4038</v>
      </c>
      <c r="L1456" t="s">
        <v>8221</v>
      </c>
      <c r="M1456">
        <v>4</v>
      </c>
    </row>
    <row r="1457" spans="8:13" x14ac:dyDescent="0.4">
      <c r="H1457">
        <v>2835</v>
      </c>
      <c r="I1457" t="s">
        <v>8219</v>
      </c>
      <c r="J1457">
        <v>93</v>
      </c>
      <c r="K1457">
        <v>4039</v>
      </c>
      <c r="L1457" t="s">
        <v>8221</v>
      </c>
      <c r="M1457">
        <v>5</v>
      </c>
    </row>
    <row r="1458" spans="8:13" x14ac:dyDescent="0.4">
      <c r="H1458">
        <v>2836</v>
      </c>
      <c r="I1458" t="s">
        <v>8219</v>
      </c>
      <c r="J1458">
        <v>11</v>
      </c>
      <c r="K1458">
        <v>4040</v>
      </c>
      <c r="L1458" t="s">
        <v>8221</v>
      </c>
      <c r="M1458">
        <v>2</v>
      </c>
    </row>
    <row r="1459" spans="8:13" x14ac:dyDescent="0.4">
      <c r="H1459">
        <v>2837</v>
      </c>
      <c r="I1459" t="s">
        <v>8219</v>
      </c>
      <c r="J1459">
        <v>21</v>
      </c>
      <c r="K1459">
        <v>4041</v>
      </c>
      <c r="L1459" t="s">
        <v>8221</v>
      </c>
      <c r="M1459">
        <v>2</v>
      </c>
    </row>
    <row r="1460" spans="8:13" x14ac:dyDescent="0.4">
      <c r="H1460">
        <v>2838</v>
      </c>
      <c r="I1460" t="s">
        <v>8219</v>
      </c>
      <c r="J1460">
        <v>54</v>
      </c>
      <c r="K1460">
        <v>4042</v>
      </c>
      <c r="L1460" t="s">
        <v>8221</v>
      </c>
      <c r="M1460">
        <v>3</v>
      </c>
    </row>
    <row r="1461" spans="8:13" x14ac:dyDescent="0.4">
      <c r="H1461">
        <v>2839</v>
      </c>
      <c r="I1461" t="s">
        <v>8219</v>
      </c>
      <c r="J1461">
        <v>31</v>
      </c>
      <c r="K1461">
        <v>4043</v>
      </c>
      <c r="L1461" t="s">
        <v>8221</v>
      </c>
      <c r="M1461">
        <v>0</v>
      </c>
    </row>
    <row r="1462" spans="8:13" x14ac:dyDescent="0.4">
      <c r="H1462">
        <v>2840</v>
      </c>
      <c r="I1462" t="s">
        <v>8219</v>
      </c>
      <c r="J1462">
        <v>132</v>
      </c>
      <c r="K1462">
        <v>4044</v>
      </c>
      <c r="L1462" t="s">
        <v>8221</v>
      </c>
      <c r="M1462">
        <v>4</v>
      </c>
    </row>
    <row r="1463" spans="8:13" x14ac:dyDescent="0.4">
      <c r="H1463">
        <v>2921</v>
      </c>
      <c r="I1463" t="s">
        <v>8219</v>
      </c>
      <c r="J1463">
        <v>3</v>
      </c>
      <c r="K1463">
        <v>4045</v>
      </c>
      <c r="L1463" t="s">
        <v>8221</v>
      </c>
      <c r="M1463">
        <v>1</v>
      </c>
    </row>
    <row r="1464" spans="8:13" x14ac:dyDescent="0.4">
      <c r="H1464">
        <v>2922</v>
      </c>
      <c r="I1464" t="s">
        <v>8219</v>
      </c>
      <c r="J1464">
        <v>6</v>
      </c>
      <c r="K1464">
        <v>4046</v>
      </c>
      <c r="L1464" t="s">
        <v>8221</v>
      </c>
      <c r="M1464">
        <v>12</v>
      </c>
    </row>
    <row r="1465" spans="8:13" x14ac:dyDescent="0.4">
      <c r="H1465">
        <v>2923</v>
      </c>
      <c r="I1465" t="s">
        <v>8219</v>
      </c>
      <c r="J1465">
        <v>10</v>
      </c>
      <c r="K1465">
        <v>4047</v>
      </c>
      <c r="L1465" t="s">
        <v>8221</v>
      </c>
      <c r="M1465">
        <v>4</v>
      </c>
    </row>
    <row r="1466" spans="8:13" x14ac:dyDescent="0.4">
      <c r="H1466">
        <v>2924</v>
      </c>
      <c r="I1466" t="s">
        <v>8219</v>
      </c>
      <c r="J1466">
        <v>147</v>
      </c>
      <c r="K1466">
        <v>4048</v>
      </c>
      <c r="L1466" t="s">
        <v>8221</v>
      </c>
      <c r="M1466">
        <v>91</v>
      </c>
    </row>
    <row r="1467" spans="8:13" x14ac:dyDescent="0.4">
      <c r="H1467">
        <v>2925</v>
      </c>
      <c r="I1467" t="s">
        <v>8219</v>
      </c>
      <c r="J1467">
        <v>199</v>
      </c>
      <c r="K1467">
        <v>4049</v>
      </c>
      <c r="L1467" t="s">
        <v>8221</v>
      </c>
      <c r="M1467">
        <v>1</v>
      </c>
    </row>
    <row r="1468" spans="8:13" x14ac:dyDescent="0.4">
      <c r="H1468">
        <v>2926</v>
      </c>
      <c r="I1468" t="s">
        <v>8219</v>
      </c>
      <c r="J1468">
        <v>50</v>
      </c>
      <c r="K1468">
        <v>4050</v>
      </c>
      <c r="L1468" t="s">
        <v>8221</v>
      </c>
      <c r="M1468">
        <v>1</v>
      </c>
    </row>
    <row r="1469" spans="8:13" x14ac:dyDescent="0.4">
      <c r="H1469">
        <v>2927</v>
      </c>
      <c r="I1469" t="s">
        <v>8219</v>
      </c>
      <c r="J1469">
        <v>21</v>
      </c>
      <c r="K1469">
        <v>4051</v>
      </c>
      <c r="L1469" t="s">
        <v>8221</v>
      </c>
      <c r="M1469">
        <v>0</v>
      </c>
    </row>
    <row r="1470" spans="8:13" x14ac:dyDescent="0.4">
      <c r="H1470">
        <v>2928</v>
      </c>
      <c r="I1470" t="s">
        <v>8219</v>
      </c>
      <c r="J1470">
        <v>24</v>
      </c>
      <c r="K1470">
        <v>4052</v>
      </c>
      <c r="L1470" t="s">
        <v>8221</v>
      </c>
      <c r="M1470">
        <v>13</v>
      </c>
    </row>
    <row r="1471" spans="8:13" x14ac:dyDescent="0.4">
      <c r="H1471">
        <v>2929</v>
      </c>
      <c r="I1471" t="s">
        <v>8219</v>
      </c>
      <c r="J1471">
        <v>32</v>
      </c>
      <c r="K1471">
        <v>4053</v>
      </c>
      <c r="L1471" t="s">
        <v>8221</v>
      </c>
      <c r="M1471">
        <v>2</v>
      </c>
    </row>
    <row r="1472" spans="8:13" x14ac:dyDescent="0.4">
      <c r="H1472">
        <v>2930</v>
      </c>
      <c r="I1472" t="s">
        <v>8219</v>
      </c>
      <c r="J1472">
        <v>62</v>
      </c>
      <c r="K1472">
        <v>4054</v>
      </c>
      <c r="L1472" t="s">
        <v>8221</v>
      </c>
      <c r="M1472">
        <v>0</v>
      </c>
    </row>
    <row r="1473" spans="8:13" x14ac:dyDescent="0.4">
      <c r="H1473">
        <v>2931</v>
      </c>
      <c r="I1473" t="s">
        <v>8219</v>
      </c>
      <c r="J1473">
        <v>9</v>
      </c>
      <c r="K1473">
        <v>4055</v>
      </c>
      <c r="L1473" t="s">
        <v>8221</v>
      </c>
      <c r="M1473">
        <v>21</v>
      </c>
    </row>
    <row r="1474" spans="8:13" x14ac:dyDescent="0.4">
      <c r="H1474">
        <v>2932</v>
      </c>
      <c r="I1474" t="s">
        <v>8219</v>
      </c>
      <c r="J1474">
        <v>38</v>
      </c>
      <c r="K1474">
        <v>4056</v>
      </c>
      <c r="L1474" t="s">
        <v>8221</v>
      </c>
      <c r="M1474">
        <v>9</v>
      </c>
    </row>
    <row r="1475" spans="8:13" x14ac:dyDescent="0.4">
      <c r="H1475">
        <v>2933</v>
      </c>
      <c r="I1475" t="s">
        <v>8219</v>
      </c>
      <c r="J1475">
        <v>54</v>
      </c>
      <c r="K1475">
        <v>4057</v>
      </c>
      <c r="L1475" t="s">
        <v>8221</v>
      </c>
      <c r="M1475">
        <v>6</v>
      </c>
    </row>
    <row r="1476" spans="8:13" x14ac:dyDescent="0.4">
      <c r="H1476">
        <v>2934</v>
      </c>
      <c r="I1476" t="s">
        <v>8219</v>
      </c>
      <c r="J1476">
        <v>37</v>
      </c>
      <c r="K1476">
        <v>4058</v>
      </c>
      <c r="L1476" t="s">
        <v>8221</v>
      </c>
      <c r="M1476">
        <v>4</v>
      </c>
    </row>
    <row r="1477" spans="8:13" x14ac:dyDescent="0.4">
      <c r="H1477">
        <v>2935</v>
      </c>
      <c r="I1477" t="s">
        <v>8219</v>
      </c>
      <c r="J1477">
        <v>39</v>
      </c>
      <c r="K1477">
        <v>4059</v>
      </c>
      <c r="L1477" t="s">
        <v>8221</v>
      </c>
      <c r="M1477">
        <v>7</v>
      </c>
    </row>
    <row r="1478" spans="8:13" x14ac:dyDescent="0.4">
      <c r="H1478">
        <v>2936</v>
      </c>
      <c r="I1478" t="s">
        <v>8219</v>
      </c>
      <c r="J1478">
        <v>34</v>
      </c>
      <c r="K1478">
        <v>4060</v>
      </c>
      <c r="L1478" t="s">
        <v>8221</v>
      </c>
      <c r="M1478">
        <v>5</v>
      </c>
    </row>
    <row r="1479" spans="8:13" x14ac:dyDescent="0.4">
      <c r="H1479">
        <v>2937</v>
      </c>
      <c r="I1479" t="s">
        <v>8219</v>
      </c>
      <c r="J1479">
        <v>55</v>
      </c>
      <c r="K1479">
        <v>4061</v>
      </c>
      <c r="L1479" t="s">
        <v>8221</v>
      </c>
      <c r="M1479">
        <v>0</v>
      </c>
    </row>
    <row r="1480" spans="8:13" x14ac:dyDescent="0.4">
      <c r="H1480">
        <v>2938</v>
      </c>
      <c r="I1480" t="s">
        <v>8219</v>
      </c>
      <c r="J1480">
        <v>32</v>
      </c>
      <c r="K1480">
        <v>4062</v>
      </c>
      <c r="L1480" t="s">
        <v>8221</v>
      </c>
      <c r="M1480">
        <v>3</v>
      </c>
    </row>
    <row r="1481" spans="8:13" x14ac:dyDescent="0.4">
      <c r="H1481">
        <v>2939</v>
      </c>
      <c r="I1481" t="s">
        <v>8219</v>
      </c>
      <c r="J1481">
        <v>25</v>
      </c>
      <c r="K1481">
        <v>4063</v>
      </c>
      <c r="L1481" t="s">
        <v>8221</v>
      </c>
      <c r="M1481">
        <v>9</v>
      </c>
    </row>
    <row r="1482" spans="8:13" x14ac:dyDescent="0.4">
      <c r="H1482">
        <v>2940</v>
      </c>
      <c r="I1482" t="s">
        <v>8219</v>
      </c>
      <c r="J1482">
        <v>33</v>
      </c>
      <c r="K1482">
        <v>4064</v>
      </c>
      <c r="L1482" t="s">
        <v>8221</v>
      </c>
      <c r="M1482">
        <v>6</v>
      </c>
    </row>
    <row r="1483" spans="8:13" x14ac:dyDescent="0.4">
      <c r="H1483">
        <v>2961</v>
      </c>
      <c r="I1483" t="s">
        <v>8219</v>
      </c>
      <c r="J1483">
        <v>108</v>
      </c>
      <c r="K1483">
        <v>4065</v>
      </c>
      <c r="L1483" t="s">
        <v>8221</v>
      </c>
      <c r="M1483">
        <v>4</v>
      </c>
    </row>
    <row r="1484" spans="8:13" x14ac:dyDescent="0.4">
      <c r="H1484">
        <v>2962</v>
      </c>
      <c r="I1484" t="s">
        <v>8219</v>
      </c>
      <c r="J1484">
        <v>20</v>
      </c>
      <c r="K1484">
        <v>4066</v>
      </c>
      <c r="L1484" t="s">
        <v>8221</v>
      </c>
      <c r="M1484">
        <v>1</v>
      </c>
    </row>
    <row r="1485" spans="8:13" x14ac:dyDescent="0.4">
      <c r="H1485">
        <v>2963</v>
      </c>
      <c r="I1485" t="s">
        <v>8219</v>
      </c>
      <c r="J1485">
        <v>98</v>
      </c>
      <c r="K1485">
        <v>4067</v>
      </c>
      <c r="L1485" t="s">
        <v>8221</v>
      </c>
      <c r="M1485">
        <v>17</v>
      </c>
    </row>
    <row r="1486" spans="8:13" x14ac:dyDescent="0.4">
      <c r="H1486">
        <v>2964</v>
      </c>
      <c r="I1486" t="s">
        <v>8219</v>
      </c>
      <c r="J1486">
        <v>196</v>
      </c>
      <c r="K1486">
        <v>4068</v>
      </c>
      <c r="L1486" t="s">
        <v>8221</v>
      </c>
      <c r="M1486">
        <v>1</v>
      </c>
    </row>
    <row r="1487" spans="8:13" x14ac:dyDescent="0.4">
      <c r="H1487">
        <v>2965</v>
      </c>
      <c r="I1487" t="s">
        <v>8219</v>
      </c>
      <c r="J1487">
        <v>39</v>
      </c>
      <c r="K1487">
        <v>4069</v>
      </c>
      <c r="L1487" t="s">
        <v>8221</v>
      </c>
      <c r="M1487">
        <v>13</v>
      </c>
    </row>
    <row r="1488" spans="8:13" x14ac:dyDescent="0.4">
      <c r="H1488">
        <v>2966</v>
      </c>
      <c r="I1488" t="s">
        <v>8219</v>
      </c>
      <c r="J1488">
        <v>128</v>
      </c>
      <c r="K1488">
        <v>4070</v>
      </c>
      <c r="L1488" t="s">
        <v>8221</v>
      </c>
      <c r="M1488">
        <v>6</v>
      </c>
    </row>
    <row r="1489" spans="8:13" x14ac:dyDescent="0.4">
      <c r="H1489">
        <v>2967</v>
      </c>
      <c r="I1489" t="s">
        <v>8219</v>
      </c>
      <c r="J1489">
        <v>71</v>
      </c>
      <c r="K1489">
        <v>4071</v>
      </c>
      <c r="L1489" t="s">
        <v>8221</v>
      </c>
      <c r="M1489">
        <v>0</v>
      </c>
    </row>
    <row r="1490" spans="8:13" x14ac:dyDescent="0.4">
      <c r="H1490">
        <v>2968</v>
      </c>
      <c r="I1490" t="s">
        <v>8219</v>
      </c>
      <c r="J1490">
        <v>47</v>
      </c>
      <c r="K1490">
        <v>4072</v>
      </c>
      <c r="L1490" t="s">
        <v>8221</v>
      </c>
      <c r="M1490">
        <v>2</v>
      </c>
    </row>
    <row r="1491" spans="8:13" x14ac:dyDescent="0.4">
      <c r="H1491">
        <v>2969</v>
      </c>
      <c r="I1491" t="s">
        <v>8219</v>
      </c>
      <c r="J1491">
        <v>17</v>
      </c>
      <c r="K1491">
        <v>4073</v>
      </c>
      <c r="L1491" t="s">
        <v>8221</v>
      </c>
      <c r="M1491">
        <v>2</v>
      </c>
    </row>
    <row r="1492" spans="8:13" x14ac:dyDescent="0.4">
      <c r="H1492">
        <v>2970</v>
      </c>
      <c r="I1492" t="s">
        <v>8219</v>
      </c>
      <c r="J1492">
        <v>91</v>
      </c>
      <c r="K1492">
        <v>4074</v>
      </c>
      <c r="L1492" t="s">
        <v>8221</v>
      </c>
      <c r="M1492">
        <v>21</v>
      </c>
    </row>
    <row r="1493" spans="8:13" x14ac:dyDescent="0.4">
      <c r="H1493">
        <v>2971</v>
      </c>
      <c r="I1493" t="s">
        <v>8219</v>
      </c>
      <c r="J1493">
        <v>43</v>
      </c>
      <c r="K1493">
        <v>4075</v>
      </c>
      <c r="L1493" t="s">
        <v>8221</v>
      </c>
      <c r="M1493">
        <v>13</v>
      </c>
    </row>
    <row r="1494" spans="8:13" x14ac:dyDescent="0.4">
      <c r="H1494">
        <v>2972</v>
      </c>
      <c r="I1494" t="s">
        <v>8219</v>
      </c>
      <c r="J1494">
        <v>17</v>
      </c>
      <c r="K1494">
        <v>4076</v>
      </c>
      <c r="L1494" t="s">
        <v>8221</v>
      </c>
      <c r="M1494">
        <v>0</v>
      </c>
    </row>
    <row r="1495" spans="8:13" x14ac:dyDescent="0.4">
      <c r="H1495">
        <v>2973</v>
      </c>
      <c r="I1495" t="s">
        <v>8219</v>
      </c>
      <c r="J1495">
        <v>33</v>
      </c>
      <c r="K1495">
        <v>4077</v>
      </c>
      <c r="L1495" t="s">
        <v>8221</v>
      </c>
      <c r="M1495">
        <v>6</v>
      </c>
    </row>
    <row r="1496" spans="8:13" x14ac:dyDescent="0.4">
      <c r="H1496">
        <v>2974</v>
      </c>
      <c r="I1496" t="s">
        <v>8219</v>
      </c>
      <c r="J1496">
        <v>87</v>
      </c>
      <c r="K1496">
        <v>4078</v>
      </c>
      <c r="L1496" t="s">
        <v>8221</v>
      </c>
      <c r="M1496">
        <v>0</v>
      </c>
    </row>
    <row r="1497" spans="8:13" x14ac:dyDescent="0.4">
      <c r="H1497">
        <v>2975</v>
      </c>
      <c r="I1497" t="s">
        <v>8219</v>
      </c>
      <c r="J1497">
        <v>113</v>
      </c>
      <c r="K1497">
        <v>4079</v>
      </c>
      <c r="L1497" t="s">
        <v>8221</v>
      </c>
      <c r="M1497">
        <v>1</v>
      </c>
    </row>
    <row r="1498" spans="8:13" x14ac:dyDescent="0.4">
      <c r="H1498">
        <v>2976</v>
      </c>
      <c r="I1498" t="s">
        <v>8219</v>
      </c>
      <c r="J1498">
        <v>14</v>
      </c>
      <c r="K1498">
        <v>4080</v>
      </c>
      <c r="L1498" t="s">
        <v>8221</v>
      </c>
      <c r="M1498">
        <v>0</v>
      </c>
    </row>
    <row r="1499" spans="8:13" x14ac:dyDescent="0.4">
      <c r="H1499">
        <v>2977</v>
      </c>
      <c r="I1499" t="s">
        <v>8219</v>
      </c>
      <c r="J1499">
        <v>30</v>
      </c>
      <c r="K1499">
        <v>4081</v>
      </c>
      <c r="L1499" t="s">
        <v>8221</v>
      </c>
      <c r="M1499">
        <v>12</v>
      </c>
    </row>
    <row r="1500" spans="8:13" x14ac:dyDescent="0.4">
      <c r="H1500">
        <v>2978</v>
      </c>
      <c r="I1500" t="s">
        <v>8219</v>
      </c>
      <c r="J1500">
        <v>16</v>
      </c>
      <c r="K1500">
        <v>4082</v>
      </c>
      <c r="L1500" t="s">
        <v>8221</v>
      </c>
      <c r="M1500">
        <v>2</v>
      </c>
    </row>
    <row r="1501" spans="8:13" x14ac:dyDescent="0.4">
      <c r="H1501">
        <v>2979</v>
      </c>
      <c r="I1501" t="s">
        <v>8219</v>
      </c>
      <c r="J1501">
        <v>46</v>
      </c>
      <c r="K1501">
        <v>4083</v>
      </c>
      <c r="L1501" t="s">
        <v>8221</v>
      </c>
      <c r="M1501">
        <v>6</v>
      </c>
    </row>
    <row r="1502" spans="8:13" x14ac:dyDescent="0.4">
      <c r="H1502">
        <v>2980</v>
      </c>
      <c r="I1502" t="s">
        <v>8219</v>
      </c>
      <c r="J1502">
        <v>24</v>
      </c>
      <c r="K1502">
        <v>4084</v>
      </c>
      <c r="L1502" t="s">
        <v>8221</v>
      </c>
      <c r="M1502">
        <v>1</v>
      </c>
    </row>
    <row r="1503" spans="8:13" x14ac:dyDescent="0.4">
      <c r="H1503">
        <v>2981</v>
      </c>
      <c r="I1503" t="s">
        <v>8219</v>
      </c>
      <c r="J1503">
        <v>97</v>
      </c>
      <c r="K1503">
        <v>4085</v>
      </c>
      <c r="L1503" t="s">
        <v>8221</v>
      </c>
      <c r="M1503">
        <v>1</v>
      </c>
    </row>
    <row r="1504" spans="8:13" x14ac:dyDescent="0.4">
      <c r="H1504">
        <v>2982</v>
      </c>
      <c r="I1504" t="s">
        <v>8219</v>
      </c>
      <c r="J1504">
        <v>59</v>
      </c>
      <c r="K1504">
        <v>4086</v>
      </c>
      <c r="L1504" t="s">
        <v>8221</v>
      </c>
      <c r="M1504">
        <v>5</v>
      </c>
    </row>
    <row r="1505" spans="8:13" x14ac:dyDescent="0.4">
      <c r="H1505">
        <v>2983</v>
      </c>
      <c r="I1505" t="s">
        <v>8219</v>
      </c>
      <c r="J1505">
        <v>1095</v>
      </c>
      <c r="K1505">
        <v>4087</v>
      </c>
      <c r="L1505" t="s">
        <v>8221</v>
      </c>
      <c r="M1505">
        <v>0</v>
      </c>
    </row>
    <row r="1506" spans="8:13" x14ac:dyDescent="0.4">
      <c r="H1506">
        <v>2984</v>
      </c>
      <c r="I1506" t="s">
        <v>8219</v>
      </c>
      <c r="J1506">
        <v>218</v>
      </c>
      <c r="K1506">
        <v>4088</v>
      </c>
      <c r="L1506" t="s">
        <v>8221</v>
      </c>
      <c r="M1506">
        <v>3</v>
      </c>
    </row>
    <row r="1507" spans="8:13" x14ac:dyDescent="0.4">
      <c r="H1507">
        <v>2985</v>
      </c>
      <c r="I1507" t="s">
        <v>8219</v>
      </c>
      <c r="J1507">
        <v>111</v>
      </c>
      <c r="K1507">
        <v>4089</v>
      </c>
      <c r="L1507" t="s">
        <v>8221</v>
      </c>
      <c r="M1507">
        <v>8</v>
      </c>
    </row>
    <row r="1508" spans="8:13" x14ac:dyDescent="0.4">
      <c r="H1508">
        <v>2986</v>
      </c>
      <c r="I1508" t="s">
        <v>8219</v>
      </c>
      <c r="J1508">
        <v>56</v>
      </c>
      <c r="K1508">
        <v>4090</v>
      </c>
      <c r="L1508" t="s">
        <v>8221</v>
      </c>
      <c r="M1508">
        <v>3</v>
      </c>
    </row>
    <row r="1509" spans="8:13" x14ac:dyDescent="0.4">
      <c r="H1509">
        <v>2987</v>
      </c>
      <c r="I1509" t="s">
        <v>8219</v>
      </c>
      <c r="J1509">
        <v>265</v>
      </c>
      <c r="K1509">
        <v>4091</v>
      </c>
      <c r="L1509" t="s">
        <v>8221</v>
      </c>
      <c r="M1509">
        <v>8</v>
      </c>
    </row>
    <row r="1510" spans="8:13" x14ac:dyDescent="0.4">
      <c r="H1510">
        <v>2988</v>
      </c>
      <c r="I1510" t="s">
        <v>8219</v>
      </c>
      <c r="J1510">
        <v>28</v>
      </c>
      <c r="K1510">
        <v>4092</v>
      </c>
      <c r="L1510" t="s">
        <v>8221</v>
      </c>
      <c r="M1510">
        <v>1</v>
      </c>
    </row>
    <row r="1511" spans="8:13" x14ac:dyDescent="0.4">
      <c r="H1511">
        <v>2989</v>
      </c>
      <c r="I1511" t="s">
        <v>8219</v>
      </c>
      <c r="J1511">
        <v>364</v>
      </c>
      <c r="K1511">
        <v>4093</v>
      </c>
      <c r="L1511" t="s">
        <v>8221</v>
      </c>
      <c r="M1511">
        <v>4</v>
      </c>
    </row>
    <row r="1512" spans="8:13" x14ac:dyDescent="0.4">
      <c r="H1512">
        <v>2990</v>
      </c>
      <c r="I1512" t="s">
        <v>8219</v>
      </c>
      <c r="J1512">
        <v>27</v>
      </c>
      <c r="K1512">
        <v>4094</v>
      </c>
      <c r="L1512" t="s">
        <v>8221</v>
      </c>
      <c r="M1512">
        <v>8</v>
      </c>
    </row>
    <row r="1513" spans="8:13" x14ac:dyDescent="0.4">
      <c r="H1513">
        <v>2991</v>
      </c>
      <c r="I1513" t="s">
        <v>8219</v>
      </c>
      <c r="J1513">
        <v>93</v>
      </c>
      <c r="K1513">
        <v>4095</v>
      </c>
      <c r="L1513" t="s">
        <v>8221</v>
      </c>
      <c r="M1513">
        <v>1</v>
      </c>
    </row>
    <row r="1514" spans="8:13" x14ac:dyDescent="0.4">
      <c r="H1514">
        <v>2992</v>
      </c>
      <c r="I1514" t="s">
        <v>8219</v>
      </c>
      <c r="J1514">
        <v>64</v>
      </c>
      <c r="K1514">
        <v>4096</v>
      </c>
      <c r="L1514" t="s">
        <v>8221</v>
      </c>
      <c r="M1514">
        <v>5</v>
      </c>
    </row>
    <row r="1515" spans="8:13" x14ac:dyDescent="0.4">
      <c r="H1515">
        <v>2993</v>
      </c>
      <c r="I1515" t="s">
        <v>8219</v>
      </c>
      <c r="J1515">
        <v>22</v>
      </c>
      <c r="K1515">
        <v>4097</v>
      </c>
      <c r="L1515" t="s">
        <v>8221</v>
      </c>
      <c r="M1515">
        <v>0</v>
      </c>
    </row>
    <row r="1516" spans="8:13" x14ac:dyDescent="0.4">
      <c r="H1516">
        <v>2994</v>
      </c>
      <c r="I1516" t="s">
        <v>8219</v>
      </c>
      <c r="J1516">
        <v>59</v>
      </c>
      <c r="K1516">
        <v>4098</v>
      </c>
      <c r="L1516" t="s">
        <v>8221</v>
      </c>
      <c r="M1516">
        <v>0</v>
      </c>
    </row>
    <row r="1517" spans="8:13" x14ac:dyDescent="0.4">
      <c r="H1517">
        <v>2995</v>
      </c>
      <c r="I1517" t="s">
        <v>8219</v>
      </c>
      <c r="J1517">
        <v>249</v>
      </c>
      <c r="K1517">
        <v>4099</v>
      </c>
      <c r="L1517" t="s">
        <v>8221</v>
      </c>
      <c r="M1517">
        <v>1</v>
      </c>
    </row>
    <row r="1518" spans="8:13" x14ac:dyDescent="0.4">
      <c r="H1518">
        <v>2996</v>
      </c>
      <c r="I1518" t="s">
        <v>8219</v>
      </c>
      <c r="J1518">
        <v>392</v>
      </c>
      <c r="K1518">
        <v>4100</v>
      </c>
      <c r="L1518" t="s">
        <v>8221</v>
      </c>
      <c r="M1518">
        <v>0</v>
      </c>
    </row>
    <row r="1519" spans="8:13" x14ac:dyDescent="0.4">
      <c r="H1519">
        <v>2997</v>
      </c>
      <c r="I1519" t="s">
        <v>8219</v>
      </c>
      <c r="J1519">
        <v>115</v>
      </c>
      <c r="K1519">
        <v>4101</v>
      </c>
      <c r="L1519" t="s">
        <v>8221</v>
      </c>
      <c r="M1519">
        <v>0</v>
      </c>
    </row>
    <row r="1520" spans="8:13" x14ac:dyDescent="0.4">
      <c r="H1520">
        <v>2998</v>
      </c>
      <c r="I1520" t="s">
        <v>8219</v>
      </c>
      <c r="J1520">
        <v>433</v>
      </c>
      <c r="K1520">
        <v>4102</v>
      </c>
      <c r="L1520" t="s">
        <v>8221</v>
      </c>
      <c r="M1520">
        <v>6</v>
      </c>
    </row>
    <row r="1521" spans="8:13" x14ac:dyDescent="0.4">
      <c r="H1521">
        <v>2999</v>
      </c>
      <c r="I1521" t="s">
        <v>8219</v>
      </c>
      <c r="J1521">
        <v>20</v>
      </c>
      <c r="K1521">
        <v>4103</v>
      </c>
      <c r="L1521" t="s">
        <v>8221</v>
      </c>
      <c r="M1521">
        <v>6</v>
      </c>
    </row>
    <row r="1522" spans="8:13" x14ac:dyDescent="0.4">
      <c r="H1522">
        <v>3000</v>
      </c>
      <c r="I1522" t="s">
        <v>8219</v>
      </c>
      <c r="J1522">
        <v>8</v>
      </c>
      <c r="K1522">
        <v>4104</v>
      </c>
      <c r="L1522" t="s">
        <v>8221</v>
      </c>
      <c r="M1522">
        <v>14</v>
      </c>
    </row>
    <row r="1523" spans="8:13" x14ac:dyDescent="0.4">
      <c r="H1523">
        <v>3001</v>
      </c>
      <c r="I1523" t="s">
        <v>8219</v>
      </c>
      <c r="J1523">
        <v>175</v>
      </c>
      <c r="K1523">
        <v>4105</v>
      </c>
      <c r="L1523" t="s">
        <v>8221</v>
      </c>
      <c r="M1523">
        <v>6</v>
      </c>
    </row>
    <row r="1524" spans="8:13" x14ac:dyDescent="0.4">
      <c r="H1524">
        <v>3002</v>
      </c>
      <c r="I1524" t="s">
        <v>8219</v>
      </c>
      <c r="J1524">
        <v>104</v>
      </c>
      <c r="K1524">
        <v>4106</v>
      </c>
      <c r="L1524" t="s">
        <v>8221</v>
      </c>
      <c r="M1524">
        <v>33</v>
      </c>
    </row>
    <row r="1525" spans="8:13" x14ac:dyDescent="0.4">
      <c r="H1525">
        <v>3003</v>
      </c>
      <c r="I1525" t="s">
        <v>8219</v>
      </c>
      <c r="J1525">
        <v>17</v>
      </c>
      <c r="K1525">
        <v>4107</v>
      </c>
      <c r="L1525" t="s">
        <v>8221</v>
      </c>
      <c r="M1525">
        <v>4</v>
      </c>
    </row>
    <row r="1526" spans="8:13" x14ac:dyDescent="0.4">
      <c r="H1526">
        <v>3004</v>
      </c>
      <c r="I1526" t="s">
        <v>8219</v>
      </c>
      <c r="J1526">
        <v>277</v>
      </c>
      <c r="K1526">
        <v>4108</v>
      </c>
      <c r="L1526" t="s">
        <v>8221</v>
      </c>
      <c r="M1526">
        <v>1</v>
      </c>
    </row>
    <row r="1527" spans="8:13" x14ac:dyDescent="0.4">
      <c r="H1527">
        <v>3005</v>
      </c>
      <c r="I1527" t="s">
        <v>8219</v>
      </c>
      <c r="J1527">
        <v>118</v>
      </c>
      <c r="K1527">
        <v>4109</v>
      </c>
      <c r="L1527" t="s">
        <v>8221</v>
      </c>
      <c r="M1527">
        <v>0</v>
      </c>
    </row>
    <row r="1528" spans="8:13" x14ac:dyDescent="0.4">
      <c r="H1528">
        <v>3006</v>
      </c>
      <c r="I1528" t="s">
        <v>8219</v>
      </c>
      <c r="J1528">
        <v>97</v>
      </c>
      <c r="K1528">
        <v>4110</v>
      </c>
      <c r="L1528" t="s">
        <v>8221</v>
      </c>
      <c r="M1528">
        <v>6</v>
      </c>
    </row>
    <row r="1529" spans="8:13" x14ac:dyDescent="0.4">
      <c r="H1529">
        <v>3007</v>
      </c>
      <c r="I1529" t="s">
        <v>8219</v>
      </c>
      <c r="J1529">
        <v>20</v>
      </c>
      <c r="K1529">
        <v>4111</v>
      </c>
      <c r="L1529" t="s">
        <v>8221</v>
      </c>
      <c r="M1529">
        <v>6</v>
      </c>
    </row>
    <row r="1530" spans="8:13" x14ac:dyDescent="0.4">
      <c r="H1530">
        <v>3008</v>
      </c>
      <c r="I1530" t="s">
        <v>8219</v>
      </c>
      <c r="J1530">
        <v>26</v>
      </c>
      <c r="K1530">
        <v>4112</v>
      </c>
      <c r="L1530" s="5" t="s">
        <v>8221</v>
      </c>
      <c r="M1530">
        <v>1</v>
      </c>
    </row>
    <row r="1531" spans="8:13" x14ac:dyDescent="0.4">
      <c r="H1531">
        <v>3009</v>
      </c>
      <c r="I1531" t="s">
        <v>8219</v>
      </c>
      <c r="J1531">
        <v>128</v>
      </c>
      <c r="K1531">
        <v>4113</v>
      </c>
      <c r="L1531" s="5" t="s">
        <v>8221</v>
      </c>
      <c r="M1531">
        <v>3</v>
      </c>
    </row>
    <row r="1532" spans="8:13" x14ac:dyDescent="0.4">
      <c r="H1532">
        <v>3010</v>
      </c>
      <c r="I1532" t="s">
        <v>8219</v>
      </c>
      <c r="J1532">
        <v>15</v>
      </c>
    </row>
    <row r="1533" spans="8:13" x14ac:dyDescent="0.4">
      <c r="H1533">
        <v>3011</v>
      </c>
      <c r="I1533" t="s">
        <v>8219</v>
      </c>
      <c r="J1533">
        <v>25</v>
      </c>
    </row>
    <row r="1534" spans="8:13" x14ac:dyDescent="0.4">
      <c r="H1534">
        <v>3012</v>
      </c>
      <c r="I1534" t="s">
        <v>8219</v>
      </c>
      <c r="J1534">
        <v>55</v>
      </c>
    </row>
    <row r="1535" spans="8:13" x14ac:dyDescent="0.4">
      <c r="H1535">
        <v>3013</v>
      </c>
      <c r="I1535" t="s">
        <v>8219</v>
      </c>
      <c r="J1535">
        <v>107</v>
      </c>
    </row>
    <row r="1536" spans="8:13" x14ac:dyDescent="0.4">
      <c r="H1536">
        <v>3014</v>
      </c>
      <c r="I1536" t="s">
        <v>8219</v>
      </c>
      <c r="J1536">
        <v>557</v>
      </c>
    </row>
    <row r="1537" spans="8:10" x14ac:dyDescent="0.4">
      <c r="H1537">
        <v>3015</v>
      </c>
      <c r="I1537" t="s">
        <v>8219</v>
      </c>
      <c r="J1537">
        <v>40</v>
      </c>
    </row>
    <row r="1538" spans="8:10" x14ac:dyDescent="0.4">
      <c r="H1538">
        <v>3016</v>
      </c>
      <c r="I1538" t="s">
        <v>8219</v>
      </c>
      <c r="J1538">
        <v>36</v>
      </c>
    </row>
    <row r="1539" spans="8:10" x14ac:dyDescent="0.4">
      <c r="H1539">
        <v>3017</v>
      </c>
      <c r="I1539" t="s">
        <v>8219</v>
      </c>
      <c r="J1539">
        <v>159</v>
      </c>
    </row>
    <row r="1540" spans="8:10" x14ac:dyDescent="0.4">
      <c r="H1540">
        <v>3018</v>
      </c>
      <c r="I1540" t="s">
        <v>8219</v>
      </c>
      <c r="J1540">
        <v>41</v>
      </c>
    </row>
    <row r="1541" spans="8:10" x14ac:dyDescent="0.4">
      <c r="H1541">
        <v>3019</v>
      </c>
      <c r="I1541" t="s">
        <v>8219</v>
      </c>
      <c r="J1541">
        <v>226</v>
      </c>
    </row>
    <row r="1542" spans="8:10" x14ac:dyDescent="0.4">
      <c r="H1542">
        <v>3020</v>
      </c>
      <c r="I1542" t="s">
        <v>8219</v>
      </c>
      <c r="J1542">
        <v>30</v>
      </c>
    </row>
    <row r="1543" spans="8:10" x14ac:dyDescent="0.4">
      <c r="H1543">
        <v>3021</v>
      </c>
      <c r="I1543" t="s">
        <v>8219</v>
      </c>
      <c r="J1543">
        <v>103</v>
      </c>
    </row>
    <row r="1544" spans="8:10" x14ac:dyDescent="0.4">
      <c r="H1544">
        <v>3022</v>
      </c>
      <c r="I1544" t="s">
        <v>8219</v>
      </c>
      <c r="J1544">
        <v>62</v>
      </c>
    </row>
    <row r="1545" spans="8:10" x14ac:dyDescent="0.4">
      <c r="H1545">
        <v>3023</v>
      </c>
      <c r="I1545" t="s">
        <v>8219</v>
      </c>
      <c r="J1545">
        <v>6</v>
      </c>
    </row>
    <row r="1546" spans="8:10" x14ac:dyDescent="0.4">
      <c r="H1546">
        <v>3024</v>
      </c>
      <c r="I1546" t="s">
        <v>8219</v>
      </c>
      <c r="J1546">
        <v>182</v>
      </c>
    </row>
    <row r="1547" spans="8:10" x14ac:dyDescent="0.4">
      <c r="H1547">
        <v>3025</v>
      </c>
      <c r="I1547" t="s">
        <v>8219</v>
      </c>
      <c r="J1547">
        <v>145</v>
      </c>
    </row>
    <row r="1548" spans="8:10" x14ac:dyDescent="0.4">
      <c r="H1548">
        <v>3026</v>
      </c>
      <c r="I1548" t="s">
        <v>8219</v>
      </c>
      <c r="J1548">
        <v>25</v>
      </c>
    </row>
    <row r="1549" spans="8:10" x14ac:dyDescent="0.4">
      <c r="H1549">
        <v>3027</v>
      </c>
      <c r="I1549" t="s">
        <v>8219</v>
      </c>
      <c r="J1549">
        <v>320</v>
      </c>
    </row>
    <row r="1550" spans="8:10" x14ac:dyDescent="0.4">
      <c r="H1550">
        <v>3028</v>
      </c>
      <c r="I1550" t="s">
        <v>8219</v>
      </c>
      <c r="J1550">
        <v>99</v>
      </c>
    </row>
    <row r="1551" spans="8:10" x14ac:dyDescent="0.4">
      <c r="H1551">
        <v>3029</v>
      </c>
      <c r="I1551" t="s">
        <v>8219</v>
      </c>
      <c r="J1551">
        <v>348</v>
      </c>
    </row>
    <row r="1552" spans="8:10" x14ac:dyDescent="0.4">
      <c r="H1552">
        <v>3030</v>
      </c>
      <c r="I1552" t="s">
        <v>8219</v>
      </c>
      <c r="J1552">
        <v>41</v>
      </c>
    </row>
    <row r="1553" spans="8:10" x14ac:dyDescent="0.4">
      <c r="H1553">
        <v>3031</v>
      </c>
      <c r="I1553" t="s">
        <v>8219</v>
      </c>
      <c r="J1553">
        <v>29</v>
      </c>
    </row>
    <row r="1554" spans="8:10" x14ac:dyDescent="0.4">
      <c r="H1554">
        <v>3032</v>
      </c>
      <c r="I1554" t="s">
        <v>8219</v>
      </c>
      <c r="J1554">
        <v>25</v>
      </c>
    </row>
    <row r="1555" spans="8:10" x14ac:dyDescent="0.4">
      <c r="H1555">
        <v>3033</v>
      </c>
      <c r="I1555" t="s">
        <v>8219</v>
      </c>
      <c r="J1555">
        <v>23</v>
      </c>
    </row>
    <row r="1556" spans="8:10" x14ac:dyDescent="0.4">
      <c r="H1556">
        <v>3034</v>
      </c>
      <c r="I1556" t="s">
        <v>8219</v>
      </c>
      <c r="J1556">
        <v>1260</v>
      </c>
    </row>
    <row r="1557" spans="8:10" x14ac:dyDescent="0.4">
      <c r="H1557">
        <v>3035</v>
      </c>
      <c r="I1557" t="s">
        <v>8219</v>
      </c>
      <c r="J1557">
        <v>307</v>
      </c>
    </row>
    <row r="1558" spans="8:10" x14ac:dyDescent="0.4">
      <c r="H1558">
        <v>3036</v>
      </c>
      <c r="I1558" t="s">
        <v>8219</v>
      </c>
      <c r="J1558">
        <v>329</v>
      </c>
    </row>
    <row r="1559" spans="8:10" x14ac:dyDescent="0.4">
      <c r="H1559">
        <v>3037</v>
      </c>
      <c r="I1559" t="s">
        <v>8219</v>
      </c>
      <c r="J1559">
        <v>32</v>
      </c>
    </row>
    <row r="1560" spans="8:10" x14ac:dyDescent="0.4">
      <c r="H1560">
        <v>3038</v>
      </c>
      <c r="I1560" t="s">
        <v>8219</v>
      </c>
      <c r="J1560">
        <v>27</v>
      </c>
    </row>
    <row r="1561" spans="8:10" x14ac:dyDescent="0.4">
      <c r="H1561">
        <v>3039</v>
      </c>
      <c r="I1561" t="s">
        <v>8219</v>
      </c>
      <c r="J1561">
        <v>236</v>
      </c>
    </row>
    <row r="1562" spans="8:10" x14ac:dyDescent="0.4">
      <c r="H1562">
        <v>3040</v>
      </c>
      <c r="I1562" t="s">
        <v>8219</v>
      </c>
      <c r="J1562">
        <v>42</v>
      </c>
    </row>
    <row r="1563" spans="8:10" x14ac:dyDescent="0.4">
      <c r="H1563">
        <v>3041</v>
      </c>
      <c r="I1563" t="s">
        <v>8219</v>
      </c>
      <c r="J1563">
        <v>95</v>
      </c>
    </row>
    <row r="1564" spans="8:10" x14ac:dyDescent="0.4">
      <c r="H1564">
        <v>3042</v>
      </c>
      <c r="I1564" t="s">
        <v>8219</v>
      </c>
      <c r="J1564">
        <v>37</v>
      </c>
    </row>
    <row r="1565" spans="8:10" x14ac:dyDescent="0.4">
      <c r="H1565">
        <v>3043</v>
      </c>
      <c r="I1565" t="s">
        <v>8219</v>
      </c>
      <c r="J1565">
        <v>128</v>
      </c>
    </row>
    <row r="1566" spans="8:10" x14ac:dyDescent="0.4">
      <c r="H1566">
        <v>3044</v>
      </c>
      <c r="I1566" t="s">
        <v>8219</v>
      </c>
      <c r="J1566">
        <v>156</v>
      </c>
    </row>
    <row r="1567" spans="8:10" x14ac:dyDescent="0.4">
      <c r="H1567">
        <v>3045</v>
      </c>
      <c r="I1567" t="s">
        <v>8219</v>
      </c>
      <c r="J1567">
        <v>64</v>
      </c>
    </row>
    <row r="1568" spans="8:10" x14ac:dyDescent="0.4">
      <c r="H1568">
        <v>3046</v>
      </c>
      <c r="I1568" t="s">
        <v>8219</v>
      </c>
      <c r="J1568">
        <v>58</v>
      </c>
    </row>
    <row r="1569" spans="8:10" x14ac:dyDescent="0.4">
      <c r="H1569">
        <v>3047</v>
      </c>
      <c r="I1569" t="s">
        <v>8219</v>
      </c>
      <c r="J1569">
        <v>20</v>
      </c>
    </row>
    <row r="1570" spans="8:10" x14ac:dyDescent="0.4">
      <c r="H1570">
        <v>3048</v>
      </c>
      <c r="I1570" t="s">
        <v>8219</v>
      </c>
      <c r="J1570">
        <v>47</v>
      </c>
    </row>
    <row r="1571" spans="8:10" x14ac:dyDescent="0.4">
      <c r="H1571">
        <v>3049</v>
      </c>
      <c r="I1571" t="s">
        <v>8219</v>
      </c>
      <c r="J1571">
        <v>54</v>
      </c>
    </row>
    <row r="1572" spans="8:10" x14ac:dyDescent="0.4">
      <c r="H1572">
        <v>3050</v>
      </c>
      <c r="I1572" t="s">
        <v>8219</v>
      </c>
      <c r="J1572">
        <v>9</v>
      </c>
    </row>
    <row r="1573" spans="8:10" x14ac:dyDescent="0.4">
      <c r="H1573">
        <v>3147</v>
      </c>
      <c r="I1573" t="s">
        <v>8219</v>
      </c>
      <c r="J1573">
        <v>213</v>
      </c>
    </row>
    <row r="1574" spans="8:10" x14ac:dyDescent="0.4">
      <c r="H1574">
        <v>3148</v>
      </c>
      <c r="I1574" t="s">
        <v>8219</v>
      </c>
      <c r="J1574">
        <v>57</v>
      </c>
    </row>
    <row r="1575" spans="8:10" x14ac:dyDescent="0.4">
      <c r="H1575">
        <v>3149</v>
      </c>
      <c r="I1575" t="s">
        <v>8219</v>
      </c>
      <c r="J1575">
        <v>25</v>
      </c>
    </row>
    <row r="1576" spans="8:10" x14ac:dyDescent="0.4">
      <c r="H1576">
        <v>3150</v>
      </c>
      <c r="I1576" t="s">
        <v>8219</v>
      </c>
      <c r="J1576">
        <v>104</v>
      </c>
    </row>
    <row r="1577" spans="8:10" x14ac:dyDescent="0.4">
      <c r="H1577">
        <v>3151</v>
      </c>
      <c r="I1577" t="s">
        <v>8219</v>
      </c>
      <c r="J1577">
        <v>34</v>
      </c>
    </row>
    <row r="1578" spans="8:10" x14ac:dyDescent="0.4">
      <c r="H1578">
        <v>3152</v>
      </c>
      <c r="I1578" t="s">
        <v>8219</v>
      </c>
      <c r="J1578">
        <v>67</v>
      </c>
    </row>
    <row r="1579" spans="8:10" x14ac:dyDescent="0.4">
      <c r="H1579">
        <v>3153</v>
      </c>
      <c r="I1579" t="s">
        <v>8219</v>
      </c>
      <c r="J1579">
        <v>241</v>
      </c>
    </row>
    <row r="1580" spans="8:10" x14ac:dyDescent="0.4">
      <c r="H1580">
        <v>3154</v>
      </c>
      <c r="I1580" t="s">
        <v>8219</v>
      </c>
      <c r="J1580">
        <v>123</v>
      </c>
    </row>
    <row r="1581" spans="8:10" x14ac:dyDescent="0.4">
      <c r="H1581">
        <v>3155</v>
      </c>
      <c r="I1581" t="s">
        <v>8219</v>
      </c>
      <c r="J1581">
        <v>302</v>
      </c>
    </row>
    <row r="1582" spans="8:10" x14ac:dyDescent="0.4">
      <c r="H1582">
        <v>3156</v>
      </c>
      <c r="I1582" t="s">
        <v>8219</v>
      </c>
      <c r="J1582">
        <v>89</v>
      </c>
    </row>
    <row r="1583" spans="8:10" x14ac:dyDescent="0.4">
      <c r="H1583">
        <v>3157</v>
      </c>
      <c r="I1583" t="s">
        <v>8219</v>
      </c>
      <c r="J1583">
        <v>41</v>
      </c>
    </row>
    <row r="1584" spans="8:10" x14ac:dyDescent="0.4">
      <c r="H1584">
        <v>3158</v>
      </c>
      <c r="I1584" t="s">
        <v>8219</v>
      </c>
      <c r="J1584">
        <v>69</v>
      </c>
    </row>
    <row r="1585" spans="8:10" x14ac:dyDescent="0.4">
      <c r="H1585">
        <v>3159</v>
      </c>
      <c r="I1585" t="s">
        <v>8219</v>
      </c>
      <c r="J1585">
        <v>52</v>
      </c>
    </row>
    <row r="1586" spans="8:10" x14ac:dyDescent="0.4">
      <c r="H1586">
        <v>3160</v>
      </c>
      <c r="I1586" t="s">
        <v>8219</v>
      </c>
      <c r="J1586">
        <v>57</v>
      </c>
    </row>
    <row r="1587" spans="8:10" x14ac:dyDescent="0.4">
      <c r="H1587">
        <v>3161</v>
      </c>
      <c r="I1587" t="s">
        <v>8219</v>
      </c>
      <c r="J1587">
        <v>74</v>
      </c>
    </row>
    <row r="1588" spans="8:10" x14ac:dyDescent="0.4">
      <c r="H1588">
        <v>3162</v>
      </c>
      <c r="I1588" t="s">
        <v>8219</v>
      </c>
      <c r="J1588">
        <v>63</v>
      </c>
    </row>
    <row r="1589" spans="8:10" x14ac:dyDescent="0.4">
      <c r="H1589">
        <v>3163</v>
      </c>
      <c r="I1589" t="s">
        <v>8219</v>
      </c>
      <c r="J1589">
        <v>72</v>
      </c>
    </row>
    <row r="1590" spans="8:10" x14ac:dyDescent="0.4">
      <c r="H1590">
        <v>3164</v>
      </c>
      <c r="I1590" t="s">
        <v>8219</v>
      </c>
      <c r="J1590">
        <v>71</v>
      </c>
    </row>
    <row r="1591" spans="8:10" x14ac:dyDescent="0.4">
      <c r="H1591">
        <v>3165</v>
      </c>
      <c r="I1591" t="s">
        <v>8219</v>
      </c>
      <c r="J1591">
        <v>21</v>
      </c>
    </row>
    <row r="1592" spans="8:10" x14ac:dyDescent="0.4">
      <c r="H1592">
        <v>3166</v>
      </c>
      <c r="I1592" t="s">
        <v>8219</v>
      </c>
      <c r="J1592">
        <v>930</v>
      </c>
    </row>
    <row r="1593" spans="8:10" x14ac:dyDescent="0.4">
      <c r="H1593">
        <v>3167</v>
      </c>
      <c r="I1593" t="s">
        <v>8219</v>
      </c>
      <c r="J1593">
        <v>55</v>
      </c>
    </row>
    <row r="1594" spans="8:10" x14ac:dyDescent="0.4">
      <c r="H1594">
        <v>3168</v>
      </c>
      <c r="I1594" t="s">
        <v>8219</v>
      </c>
      <c r="J1594">
        <v>61</v>
      </c>
    </row>
    <row r="1595" spans="8:10" x14ac:dyDescent="0.4">
      <c r="H1595">
        <v>3169</v>
      </c>
      <c r="I1595" t="s">
        <v>8219</v>
      </c>
      <c r="J1595">
        <v>82</v>
      </c>
    </row>
    <row r="1596" spans="8:10" x14ac:dyDescent="0.4">
      <c r="H1596">
        <v>3170</v>
      </c>
      <c r="I1596" t="s">
        <v>8219</v>
      </c>
      <c r="J1596">
        <v>71</v>
      </c>
    </row>
    <row r="1597" spans="8:10" x14ac:dyDescent="0.4">
      <c r="H1597">
        <v>3171</v>
      </c>
      <c r="I1597" t="s">
        <v>8219</v>
      </c>
      <c r="J1597">
        <v>117</v>
      </c>
    </row>
    <row r="1598" spans="8:10" x14ac:dyDescent="0.4">
      <c r="H1598">
        <v>3172</v>
      </c>
      <c r="I1598" t="s">
        <v>8219</v>
      </c>
      <c r="J1598">
        <v>29</v>
      </c>
    </row>
    <row r="1599" spans="8:10" x14ac:dyDescent="0.4">
      <c r="H1599">
        <v>3173</v>
      </c>
      <c r="I1599" t="s">
        <v>8219</v>
      </c>
      <c r="J1599">
        <v>74</v>
      </c>
    </row>
    <row r="1600" spans="8:10" x14ac:dyDescent="0.4">
      <c r="H1600">
        <v>3174</v>
      </c>
      <c r="I1600" t="s">
        <v>8219</v>
      </c>
      <c r="J1600">
        <v>23</v>
      </c>
    </row>
    <row r="1601" spans="8:10" x14ac:dyDescent="0.4">
      <c r="H1601">
        <v>3175</v>
      </c>
      <c r="I1601" t="s">
        <v>8219</v>
      </c>
      <c r="J1601">
        <v>60</v>
      </c>
    </row>
    <row r="1602" spans="8:10" x14ac:dyDescent="0.4">
      <c r="H1602">
        <v>3176</v>
      </c>
      <c r="I1602" t="s">
        <v>8219</v>
      </c>
      <c r="J1602">
        <v>55</v>
      </c>
    </row>
    <row r="1603" spans="8:10" x14ac:dyDescent="0.4">
      <c r="H1603">
        <v>3177</v>
      </c>
      <c r="I1603" t="s">
        <v>8219</v>
      </c>
      <c r="J1603">
        <v>51</v>
      </c>
    </row>
    <row r="1604" spans="8:10" x14ac:dyDescent="0.4">
      <c r="H1604">
        <v>3178</v>
      </c>
      <c r="I1604" t="s">
        <v>8219</v>
      </c>
      <c r="J1604">
        <v>78</v>
      </c>
    </row>
    <row r="1605" spans="8:10" x14ac:dyDescent="0.4">
      <c r="H1605">
        <v>3179</v>
      </c>
      <c r="I1605" t="s">
        <v>8219</v>
      </c>
      <c r="J1605">
        <v>62</v>
      </c>
    </row>
    <row r="1606" spans="8:10" x14ac:dyDescent="0.4">
      <c r="H1606">
        <v>3180</v>
      </c>
      <c r="I1606" t="s">
        <v>8219</v>
      </c>
      <c r="J1606">
        <v>45</v>
      </c>
    </row>
    <row r="1607" spans="8:10" x14ac:dyDescent="0.4">
      <c r="H1607">
        <v>3181</v>
      </c>
      <c r="I1607" t="s">
        <v>8219</v>
      </c>
      <c r="J1607">
        <v>15</v>
      </c>
    </row>
    <row r="1608" spans="8:10" x14ac:dyDescent="0.4">
      <c r="H1608">
        <v>3182</v>
      </c>
      <c r="I1608" t="s">
        <v>8219</v>
      </c>
      <c r="J1608">
        <v>151</v>
      </c>
    </row>
    <row r="1609" spans="8:10" x14ac:dyDescent="0.4">
      <c r="H1609">
        <v>3183</v>
      </c>
      <c r="I1609" t="s">
        <v>8219</v>
      </c>
      <c r="J1609">
        <v>68</v>
      </c>
    </row>
    <row r="1610" spans="8:10" x14ac:dyDescent="0.4">
      <c r="H1610">
        <v>3184</v>
      </c>
      <c r="I1610" t="s">
        <v>8219</v>
      </c>
      <c r="J1610">
        <v>46</v>
      </c>
    </row>
    <row r="1611" spans="8:10" x14ac:dyDescent="0.4">
      <c r="H1611">
        <v>3185</v>
      </c>
      <c r="I1611" t="s">
        <v>8219</v>
      </c>
      <c r="J1611">
        <v>24</v>
      </c>
    </row>
    <row r="1612" spans="8:10" x14ac:dyDescent="0.4">
      <c r="H1612">
        <v>3186</v>
      </c>
      <c r="I1612" t="s">
        <v>8219</v>
      </c>
      <c r="J1612">
        <v>70</v>
      </c>
    </row>
    <row r="1613" spans="8:10" x14ac:dyDescent="0.4">
      <c r="H1613">
        <v>3187</v>
      </c>
      <c r="I1613" t="s">
        <v>8219</v>
      </c>
      <c r="J1613">
        <v>244</v>
      </c>
    </row>
    <row r="1614" spans="8:10" x14ac:dyDescent="0.4">
      <c r="H1614">
        <v>3208</v>
      </c>
      <c r="I1614" t="s">
        <v>8219</v>
      </c>
      <c r="J1614">
        <v>82</v>
      </c>
    </row>
    <row r="1615" spans="8:10" x14ac:dyDescent="0.4">
      <c r="H1615">
        <v>3209</v>
      </c>
      <c r="I1615" t="s">
        <v>8219</v>
      </c>
      <c r="J1615">
        <v>226</v>
      </c>
    </row>
    <row r="1616" spans="8:10" x14ac:dyDescent="0.4">
      <c r="H1616">
        <v>3210</v>
      </c>
      <c r="I1616" t="s">
        <v>8219</v>
      </c>
      <c r="J1616">
        <v>60</v>
      </c>
    </row>
    <row r="1617" spans="8:10" x14ac:dyDescent="0.4">
      <c r="H1617">
        <v>3211</v>
      </c>
      <c r="I1617" t="s">
        <v>8219</v>
      </c>
      <c r="J1617">
        <v>322</v>
      </c>
    </row>
    <row r="1618" spans="8:10" x14ac:dyDescent="0.4">
      <c r="H1618">
        <v>3212</v>
      </c>
      <c r="I1618" t="s">
        <v>8219</v>
      </c>
      <c r="J1618">
        <v>94</v>
      </c>
    </row>
    <row r="1619" spans="8:10" x14ac:dyDescent="0.4">
      <c r="H1619">
        <v>3213</v>
      </c>
      <c r="I1619" t="s">
        <v>8219</v>
      </c>
      <c r="J1619">
        <v>47</v>
      </c>
    </row>
    <row r="1620" spans="8:10" x14ac:dyDescent="0.4">
      <c r="H1620">
        <v>3214</v>
      </c>
      <c r="I1620" t="s">
        <v>8219</v>
      </c>
      <c r="J1620">
        <v>115</v>
      </c>
    </row>
    <row r="1621" spans="8:10" x14ac:dyDescent="0.4">
      <c r="H1621">
        <v>3215</v>
      </c>
      <c r="I1621" t="s">
        <v>8219</v>
      </c>
      <c r="J1621">
        <v>134</v>
      </c>
    </row>
    <row r="1622" spans="8:10" x14ac:dyDescent="0.4">
      <c r="H1622">
        <v>3216</v>
      </c>
      <c r="I1622" t="s">
        <v>8219</v>
      </c>
      <c r="J1622">
        <v>35</v>
      </c>
    </row>
    <row r="1623" spans="8:10" x14ac:dyDescent="0.4">
      <c r="H1623">
        <v>3217</v>
      </c>
      <c r="I1623" t="s">
        <v>8219</v>
      </c>
      <c r="J1623">
        <v>104</v>
      </c>
    </row>
    <row r="1624" spans="8:10" x14ac:dyDescent="0.4">
      <c r="H1624">
        <v>3218</v>
      </c>
      <c r="I1624" t="s">
        <v>8219</v>
      </c>
      <c r="J1624">
        <v>184</v>
      </c>
    </row>
    <row r="1625" spans="8:10" x14ac:dyDescent="0.4">
      <c r="H1625">
        <v>3219</v>
      </c>
      <c r="I1625" t="s">
        <v>8219</v>
      </c>
      <c r="J1625">
        <v>119</v>
      </c>
    </row>
    <row r="1626" spans="8:10" x14ac:dyDescent="0.4">
      <c r="H1626">
        <v>3220</v>
      </c>
      <c r="I1626" t="s">
        <v>8219</v>
      </c>
      <c r="J1626">
        <v>59</v>
      </c>
    </row>
    <row r="1627" spans="8:10" x14ac:dyDescent="0.4">
      <c r="H1627">
        <v>3221</v>
      </c>
      <c r="I1627" t="s">
        <v>8219</v>
      </c>
      <c r="J1627">
        <v>113</v>
      </c>
    </row>
    <row r="1628" spans="8:10" x14ac:dyDescent="0.4">
      <c r="H1628">
        <v>3222</v>
      </c>
      <c r="I1628" t="s">
        <v>8219</v>
      </c>
      <c r="J1628">
        <v>84</v>
      </c>
    </row>
    <row r="1629" spans="8:10" x14ac:dyDescent="0.4">
      <c r="H1629">
        <v>3223</v>
      </c>
      <c r="I1629" t="s">
        <v>8219</v>
      </c>
      <c r="J1629">
        <v>74</v>
      </c>
    </row>
    <row r="1630" spans="8:10" x14ac:dyDescent="0.4">
      <c r="H1630">
        <v>3224</v>
      </c>
      <c r="I1630" t="s">
        <v>8219</v>
      </c>
      <c r="J1630">
        <v>216</v>
      </c>
    </row>
    <row r="1631" spans="8:10" x14ac:dyDescent="0.4">
      <c r="H1631">
        <v>3225</v>
      </c>
      <c r="I1631" t="s">
        <v>8219</v>
      </c>
      <c r="J1631">
        <v>39</v>
      </c>
    </row>
    <row r="1632" spans="8:10" x14ac:dyDescent="0.4">
      <c r="H1632">
        <v>3226</v>
      </c>
      <c r="I1632" t="s">
        <v>8219</v>
      </c>
      <c r="J1632">
        <v>21</v>
      </c>
    </row>
    <row r="1633" spans="8:10" x14ac:dyDescent="0.4">
      <c r="H1633">
        <v>3227</v>
      </c>
      <c r="I1633" t="s">
        <v>8219</v>
      </c>
      <c r="J1633">
        <v>30</v>
      </c>
    </row>
    <row r="1634" spans="8:10" x14ac:dyDescent="0.4">
      <c r="H1634">
        <v>3228</v>
      </c>
      <c r="I1634" t="s">
        <v>8219</v>
      </c>
      <c r="J1634">
        <v>37</v>
      </c>
    </row>
    <row r="1635" spans="8:10" x14ac:dyDescent="0.4">
      <c r="H1635">
        <v>3229</v>
      </c>
      <c r="I1635" t="s">
        <v>8219</v>
      </c>
      <c r="J1635">
        <v>202</v>
      </c>
    </row>
    <row r="1636" spans="8:10" x14ac:dyDescent="0.4">
      <c r="H1636">
        <v>3230</v>
      </c>
      <c r="I1636" t="s">
        <v>8219</v>
      </c>
      <c r="J1636">
        <v>37</v>
      </c>
    </row>
    <row r="1637" spans="8:10" x14ac:dyDescent="0.4">
      <c r="H1637">
        <v>3231</v>
      </c>
      <c r="I1637" t="s">
        <v>8219</v>
      </c>
      <c r="J1637">
        <v>28</v>
      </c>
    </row>
    <row r="1638" spans="8:10" x14ac:dyDescent="0.4">
      <c r="H1638">
        <v>3232</v>
      </c>
      <c r="I1638" t="s">
        <v>8219</v>
      </c>
      <c r="J1638">
        <v>26</v>
      </c>
    </row>
    <row r="1639" spans="8:10" x14ac:dyDescent="0.4">
      <c r="H1639">
        <v>3233</v>
      </c>
      <c r="I1639" t="s">
        <v>8219</v>
      </c>
      <c r="J1639">
        <v>61</v>
      </c>
    </row>
    <row r="1640" spans="8:10" x14ac:dyDescent="0.4">
      <c r="H1640">
        <v>3234</v>
      </c>
      <c r="I1640" t="s">
        <v>8219</v>
      </c>
      <c r="J1640">
        <v>115</v>
      </c>
    </row>
    <row r="1641" spans="8:10" x14ac:dyDescent="0.4">
      <c r="H1641">
        <v>3235</v>
      </c>
      <c r="I1641" t="s">
        <v>8219</v>
      </c>
      <c r="J1641">
        <v>181</v>
      </c>
    </row>
    <row r="1642" spans="8:10" x14ac:dyDescent="0.4">
      <c r="H1642">
        <v>3236</v>
      </c>
      <c r="I1642" t="s">
        <v>8219</v>
      </c>
      <c r="J1642">
        <v>110</v>
      </c>
    </row>
    <row r="1643" spans="8:10" x14ac:dyDescent="0.4">
      <c r="H1643">
        <v>3237</v>
      </c>
      <c r="I1643" t="s">
        <v>8219</v>
      </c>
      <c r="J1643">
        <v>269</v>
      </c>
    </row>
    <row r="1644" spans="8:10" x14ac:dyDescent="0.4">
      <c r="H1644">
        <v>3238</v>
      </c>
      <c r="I1644" t="s">
        <v>8219</v>
      </c>
      <c r="J1644">
        <v>79</v>
      </c>
    </row>
    <row r="1645" spans="8:10" x14ac:dyDescent="0.4">
      <c r="H1645">
        <v>3239</v>
      </c>
      <c r="I1645" t="s">
        <v>8219</v>
      </c>
      <c r="J1645">
        <v>104</v>
      </c>
    </row>
    <row r="1646" spans="8:10" x14ac:dyDescent="0.4">
      <c r="H1646">
        <v>3240</v>
      </c>
      <c r="I1646" t="s">
        <v>8219</v>
      </c>
      <c r="J1646">
        <v>34</v>
      </c>
    </row>
    <row r="1647" spans="8:10" x14ac:dyDescent="0.4">
      <c r="H1647">
        <v>3241</v>
      </c>
      <c r="I1647" t="s">
        <v>8219</v>
      </c>
      <c r="J1647">
        <v>167</v>
      </c>
    </row>
    <row r="1648" spans="8:10" x14ac:dyDescent="0.4">
      <c r="H1648">
        <v>3242</v>
      </c>
      <c r="I1648" t="s">
        <v>8219</v>
      </c>
      <c r="J1648">
        <v>183</v>
      </c>
    </row>
    <row r="1649" spans="8:10" x14ac:dyDescent="0.4">
      <c r="H1649">
        <v>3243</v>
      </c>
      <c r="I1649" t="s">
        <v>8219</v>
      </c>
      <c r="J1649">
        <v>71</v>
      </c>
    </row>
    <row r="1650" spans="8:10" x14ac:dyDescent="0.4">
      <c r="H1650">
        <v>3244</v>
      </c>
      <c r="I1650" t="s">
        <v>8219</v>
      </c>
      <c r="J1650">
        <v>69</v>
      </c>
    </row>
    <row r="1651" spans="8:10" x14ac:dyDescent="0.4">
      <c r="H1651">
        <v>3245</v>
      </c>
      <c r="I1651" t="s">
        <v>8219</v>
      </c>
      <c r="J1651">
        <v>270</v>
      </c>
    </row>
    <row r="1652" spans="8:10" x14ac:dyDescent="0.4">
      <c r="H1652">
        <v>3246</v>
      </c>
      <c r="I1652" t="s">
        <v>8219</v>
      </c>
      <c r="J1652">
        <v>193</v>
      </c>
    </row>
    <row r="1653" spans="8:10" x14ac:dyDescent="0.4">
      <c r="H1653">
        <v>3247</v>
      </c>
      <c r="I1653" t="s">
        <v>8219</v>
      </c>
      <c r="J1653">
        <v>57</v>
      </c>
    </row>
    <row r="1654" spans="8:10" x14ac:dyDescent="0.4">
      <c r="H1654">
        <v>3248</v>
      </c>
      <c r="I1654" t="s">
        <v>8219</v>
      </c>
      <c r="J1654">
        <v>200</v>
      </c>
    </row>
    <row r="1655" spans="8:10" x14ac:dyDescent="0.4">
      <c r="H1655">
        <v>3249</v>
      </c>
      <c r="I1655" t="s">
        <v>8219</v>
      </c>
      <c r="J1655">
        <v>88</v>
      </c>
    </row>
    <row r="1656" spans="8:10" x14ac:dyDescent="0.4">
      <c r="H1656">
        <v>3250</v>
      </c>
      <c r="I1656" t="s">
        <v>8219</v>
      </c>
      <c r="J1656">
        <v>213</v>
      </c>
    </row>
    <row r="1657" spans="8:10" x14ac:dyDescent="0.4">
      <c r="H1657">
        <v>3251</v>
      </c>
      <c r="I1657" t="s">
        <v>8219</v>
      </c>
      <c r="J1657">
        <v>20</v>
      </c>
    </row>
    <row r="1658" spans="8:10" x14ac:dyDescent="0.4">
      <c r="H1658">
        <v>3252</v>
      </c>
      <c r="I1658" t="s">
        <v>8219</v>
      </c>
      <c r="J1658">
        <v>50</v>
      </c>
    </row>
    <row r="1659" spans="8:10" x14ac:dyDescent="0.4">
      <c r="H1659">
        <v>3253</v>
      </c>
      <c r="I1659" t="s">
        <v>8219</v>
      </c>
      <c r="J1659">
        <v>115</v>
      </c>
    </row>
    <row r="1660" spans="8:10" x14ac:dyDescent="0.4">
      <c r="H1660">
        <v>3254</v>
      </c>
      <c r="I1660" t="s">
        <v>8219</v>
      </c>
      <c r="J1660">
        <v>186</v>
      </c>
    </row>
    <row r="1661" spans="8:10" x14ac:dyDescent="0.4">
      <c r="H1661">
        <v>3255</v>
      </c>
      <c r="I1661" t="s">
        <v>8219</v>
      </c>
      <c r="J1661">
        <v>18</v>
      </c>
    </row>
    <row r="1662" spans="8:10" x14ac:dyDescent="0.4">
      <c r="H1662">
        <v>3256</v>
      </c>
      <c r="I1662" t="s">
        <v>8219</v>
      </c>
      <c r="J1662">
        <v>176</v>
      </c>
    </row>
    <row r="1663" spans="8:10" x14ac:dyDescent="0.4">
      <c r="H1663">
        <v>3257</v>
      </c>
      <c r="I1663" t="s">
        <v>8219</v>
      </c>
      <c r="J1663">
        <v>41</v>
      </c>
    </row>
    <row r="1664" spans="8:10" x14ac:dyDescent="0.4">
      <c r="H1664">
        <v>3258</v>
      </c>
      <c r="I1664" t="s">
        <v>8219</v>
      </c>
      <c r="J1664">
        <v>75</v>
      </c>
    </row>
    <row r="1665" spans="8:10" x14ac:dyDescent="0.4">
      <c r="H1665">
        <v>3259</v>
      </c>
      <c r="I1665" t="s">
        <v>8219</v>
      </c>
      <c r="J1665">
        <v>97</v>
      </c>
    </row>
    <row r="1666" spans="8:10" x14ac:dyDescent="0.4">
      <c r="H1666">
        <v>3260</v>
      </c>
      <c r="I1666" t="s">
        <v>8219</v>
      </c>
      <c r="J1666">
        <v>73</v>
      </c>
    </row>
    <row r="1667" spans="8:10" x14ac:dyDescent="0.4">
      <c r="H1667">
        <v>3261</v>
      </c>
      <c r="I1667" t="s">
        <v>8219</v>
      </c>
      <c r="J1667">
        <v>49</v>
      </c>
    </row>
    <row r="1668" spans="8:10" x14ac:dyDescent="0.4">
      <c r="H1668">
        <v>3262</v>
      </c>
      <c r="I1668" t="s">
        <v>8219</v>
      </c>
      <c r="J1668">
        <v>134</v>
      </c>
    </row>
    <row r="1669" spans="8:10" x14ac:dyDescent="0.4">
      <c r="H1669">
        <v>3263</v>
      </c>
      <c r="I1669" t="s">
        <v>8219</v>
      </c>
      <c r="J1669">
        <v>68</v>
      </c>
    </row>
    <row r="1670" spans="8:10" x14ac:dyDescent="0.4">
      <c r="H1670">
        <v>3264</v>
      </c>
      <c r="I1670" t="s">
        <v>8219</v>
      </c>
      <c r="J1670">
        <v>49</v>
      </c>
    </row>
    <row r="1671" spans="8:10" x14ac:dyDescent="0.4">
      <c r="H1671">
        <v>3265</v>
      </c>
      <c r="I1671" t="s">
        <v>8219</v>
      </c>
      <c r="J1671">
        <v>63</v>
      </c>
    </row>
    <row r="1672" spans="8:10" x14ac:dyDescent="0.4">
      <c r="H1672">
        <v>3266</v>
      </c>
      <c r="I1672" t="s">
        <v>8219</v>
      </c>
      <c r="J1672">
        <v>163</v>
      </c>
    </row>
    <row r="1673" spans="8:10" x14ac:dyDescent="0.4">
      <c r="H1673">
        <v>3267</v>
      </c>
      <c r="I1673" t="s">
        <v>8219</v>
      </c>
      <c r="J1673">
        <v>288</v>
      </c>
    </row>
    <row r="1674" spans="8:10" x14ac:dyDescent="0.4">
      <c r="H1674">
        <v>3268</v>
      </c>
      <c r="I1674" t="s">
        <v>8219</v>
      </c>
      <c r="J1674">
        <v>42</v>
      </c>
    </row>
    <row r="1675" spans="8:10" x14ac:dyDescent="0.4">
      <c r="H1675">
        <v>3269</v>
      </c>
      <c r="I1675" t="s">
        <v>8219</v>
      </c>
      <c r="J1675">
        <v>70</v>
      </c>
    </row>
    <row r="1676" spans="8:10" x14ac:dyDescent="0.4">
      <c r="H1676">
        <v>3270</v>
      </c>
      <c r="I1676" t="s">
        <v>8219</v>
      </c>
      <c r="J1676">
        <v>30</v>
      </c>
    </row>
    <row r="1677" spans="8:10" x14ac:dyDescent="0.4">
      <c r="H1677">
        <v>3271</v>
      </c>
      <c r="I1677" t="s">
        <v>8219</v>
      </c>
      <c r="J1677">
        <v>51</v>
      </c>
    </row>
    <row r="1678" spans="8:10" x14ac:dyDescent="0.4">
      <c r="H1678">
        <v>3272</v>
      </c>
      <c r="I1678" t="s">
        <v>8219</v>
      </c>
      <c r="J1678">
        <v>145</v>
      </c>
    </row>
    <row r="1679" spans="8:10" x14ac:dyDescent="0.4">
      <c r="H1679">
        <v>3273</v>
      </c>
      <c r="I1679" t="s">
        <v>8219</v>
      </c>
      <c r="J1679">
        <v>21</v>
      </c>
    </row>
    <row r="1680" spans="8:10" x14ac:dyDescent="0.4">
      <c r="H1680">
        <v>3274</v>
      </c>
      <c r="I1680" t="s">
        <v>8219</v>
      </c>
      <c r="J1680">
        <v>286</v>
      </c>
    </row>
    <row r="1681" spans="8:10" x14ac:dyDescent="0.4">
      <c r="H1681">
        <v>3275</v>
      </c>
      <c r="I1681" t="s">
        <v>8219</v>
      </c>
      <c r="J1681">
        <v>12</v>
      </c>
    </row>
    <row r="1682" spans="8:10" x14ac:dyDescent="0.4">
      <c r="H1682">
        <v>3276</v>
      </c>
      <c r="I1682" t="s">
        <v>8219</v>
      </c>
      <c r="J1682">
        <v>100</v>
      </c>
    </row>
    <row r="1683" spans="8:10" x14ac:dyDescent="0.4">
      <c r="H1683">
        <v>3277</v>
      </c>
      <c r="I1683" t="s">
        <v>8219</v>
      </c>
      <c r="J1683">
        <v>100</v>
      </c>
    </row>
    <row r="1684" spans="8:10" x14ac:dyDescent="0.4">
      <c r="H1684">
        <v>3278</v>
      </c>
      <c r="I1684" t="s">
        <v>8219</v>
      </c>
      <c r="J1684">
        <v>34</v>
      </c>
    </row>
    <row r="1685" spans="8:10" x14ac:dyDescent="0.4">
      <c r="H1685">
        <v>3279</v>
      </c>
      <c r="I1685" t="s">
        <v>8219</v>
      </c>
      <c r="J1685">
        <v>63</v>
      </c>
    </row>
    <row r="1686" spans="8:10" x14ac:dyDescent="0.4">
      <c r="H1686">
        <v>3280</v>
      </c>
      <c r="I1686" t="s">
        <v>8219</v>
      </c>
      <c r="J1686">
        <v>30</v>
      </c>
    </row>
    <row r="1687" spans="8:10" x14ac:dyDescent="0.4">
      <c r="H1687">
        <v>3281</v>
      </c>
      <c r="I1687" t="s">
        <v>8219</v>
      </c>
      <c r="J1687">
        <v>47</v>
      </c>
    </row>
    <row r="1688" spans="8:10" x14ac:dyDescent="0.4">
      <c r="H1688">
        <v>3282</v>
      </c>
      <c r="I1688" t="s">
        <v>8219</v>
      </c>
      <c r="J1688">
        <v>237</v>
      </c>
    </row>
    <row r="1689" spans="8:10" x14ac:dyDescent="0.4">
      <c r="H1689">
        <v>3283</v>
      </c>
      <c r="I1689" t="s">
        <v>8219</v>
      </c>
      <c r="J1689">
        <v>47</v>
      </c>
    </row>
    <row r="1690" spans="8:10" x14ac:dyDescent="0.4">
      <c r="H1690">
        <v>3284</v>
      </c>
      <c r="I1690" t="s">
        <v>8219</v>
      </c>
      <c r="J1690">
        <v>15</v>
      </c>
    </row>
    <row r="1691" spans="8:10" x14ac:dyDescent="0.4">
      <c r="H1691">
        <v>3285</v>
      </c>
      <c r="I1691" t="s">
        <v>8219</v>
      </c>
      <c r="J1691">
        <v>81</v>
      </c>
    </row>
    <row r="1692" spans="8:10" x14ac:dyDescent="0.4">
      <c r="H1692">
        <v>3286</v>
      </c>
      <c r="I1692" t="s">
        <v>8219</v>
      </c>
      <c r="J1692">
        <v>122</v>
      </c>
    </row>
    <row r="1693" spans="8:10" x14ac:dyDescent="0.4">
      <c r="H1693">
        <v>3287</v>
      </c>
      <c r="I1693" t="s">
        <v>8219</v>
      </c>
      <c r="J1693">
        <v>34</v>
      </c>
    </row>
    <row r="1694" spans="8:10" x14ac:dyDescent="0.4">
      <c r="H1694">
        <v>3288</v>
      </c>
      <c r="I1694" t="s">
        <v>8219</v>
      </c>
      <c r="J1694">
        <v>207</v>
      </c>
    </row>
    <row r="1695" spans="8:10" x14ac:dyDescent="0.4">
      <c r="H1695">
        <v>3289</v>
      </c>
      <c r="I1695" t="s">
        <v>8219</v>
      </c>
      <c r="J1695">
        <v>25</v>
      </c>
    </row>
    <row r="1696" spans="8:10" x14ac:dyDescent="0.4">
      <c r="H1696">
        <v>3290</v>
      </c>
      <c r="I1696" t="s">
        <v>8219</v>
      </c>
      <c r="J1696">
        <v>72</v>
      </c>
    </row>
    <row r="1697" spans="8:10" x14ac:dyDescent="0.4">
      <c r="H1697">
        <v>3291</v>
      </c>
      <c r="I1697" t="s">
        <v>8219</v>
      </c>
      <c r="J1697">
        <v>14</v>
      </c>
    </row>
    <row r="1698" spans="8:10" x14ac:dyDescent="0.4">
      <c r="H1698">
        <v>3292</v>
      </c>
      <c r="I1698" t="s">
        <v>8219</v>
      </c>
      <c r="J1698">
        <v>15</v>
      </c>
    </row>
    <row r="1699" spans="8:10" x14ac:dyDescent="0.4">
      <c r="H1699">
        <v>3293</v>
      </c>
      <c r="I1699" t="s">
        <v>8219</v>
      </c>
      <c r="J1699">
        <v>91</v>
      </c>
    </row>
    <row r="1700" spans="8:10" x14ac:dyDescent="0.4">
      <c r="H1700">
        <v>3294</v>
      </c>
      <c r="I1700" t="s">
        <v>8219</v>
      </c>
      <c r="J1700">
        <v>24</v>
      </c>
    </row>
    <row r="1701" spans="8:10" x14ac:dyDescent="0.4">
      <c r="H1701">
        <v>3295</v>
      </c>
      <c r="I1701" t="s">
        <v>8219</v>
      </c>
      <c r="J1701">
        <v>27</v>
      </c>
    </row>
    <row r="1702" spans="8:10" x14ac:dyDescent="0.4">
      <c r="H1702">
        <v>3296</v>
      </c>
      <c r="I1702" t="s">
        <v>8219</v>
      </c>
      <c r="J1702">
        <v>47</v>
      </c>
    </row>
    <row r="1703" spans="8:10" x14ac:dyDescent="0.4">
      <c r="H1703">
        <v>3297</v>
      </c>
      <c r="I1703" t="s">
        <v>8219</v>
      </c>
      <c r="J1703">
        <v>44</v>
      </c>
    </row>
    <row r="1704" spans="8:10" x14ac:dyDescent="0.4">
      <c r="H1704">
        <v>3298</v>
      </c>
      <c r="I1704" t="s">
        <v>8219</v>
      </c>
      <c r="J1704">
        <v>72</v>
      </c>
    </row>
    <row r="1705" spans="8:10" x14ac:dyDescent="0.4">
      <c r="H1705">
        <v>3299</v>
      </c>
      <c r="I1705" t="s">
        <v>8219</v>
      </c>
      <c r="J1705">
        <v>63</v>
      </c>
    </row>
    <row r="1706" spans="8:10" x14ac:dyDescent="0.4">
      <c r="H1706">
        <v>3300</v>
      </c>
      <c r="I1706" t="s">
        <v>8219</v>
      </c>
      <c r="J1706">
        <v>88</v>
      </c>
    </row>
    <row r="1707" spans="8:10" x14ac:dyDescent="0.4">
      <c r="H1707">
        <v>3301</v>
      </c>
      <c r="I1707" t="s">
        <v>8219</v>
      </c>
      <c r="J1707">
        <v>70</v>
      </c>
    </row>
    <row r="1708" spans="8:10" x14ac:dyDescent="0.4">
      <c r="H1708">
        <v>3302</v>
      </c>
      <c r="I1708" t="s">
        <v>8219</v>
      </c>
      <c r="J1708">
        <v>50</v>
      </c>
    </row>
    <row r="1709" spans="8:10" x14ac:dyDescent="0.4">
      <c r="H1709">
        <v>3303</v>
      </c>
      <c r="I1709" t="s">
        <v>8219</v>
      </c>
      <c r="J1709">
        <v>35</v>
      </c>
    </row>
    <row r="1710" spans="8:10" x14ac:dyDescent="0.4">
      <c r="H1710">
        <v>3304</v>
      </c>
      <c r="I1710" t="s">
        <v>8219</v>
      </c>
      <c r="J1710">
        <v>175</v>
      </c>
    </row>
    <row r="1711" spans="8:10" x14ac:dyDescent="0.4">
      <c r="H1711">
        <v>3305</v>
      </c>
      <c r="I1711" t="s">
        <v>8219</v>
      </c>
      <c r="J1711">
        <v>20</v>
      </c>
    </row>
    <row r="1712" spans="8:10" x14ac:dyDescent="0.4">
      <c r="H1712">
        <v>3306</v>
      </c>
      <c r="I1712" t="s">
        <v>8219</v>
      </c>
      <c r="J1712">
        <v>54</v>
      </c>
    </row>
    <row r="1713" spans="8:10" x14ac:dyDescent="0.4">
      <c r="H1713">
        <v>3307</v>
      </c>
      <c r="I1713" t="s">
        <v>8219</v>
      </c>
      <c r="J1713">
        <v>20</v>
      </c>
    </row>
    <row r="1714" spans="8:10" x14ac:dyDescent="0.4">
      <c r="H1714">
        <v>3308</v>
      </c>
      <c r="I1714" t="s">
        <v>8219</v>
      </c>
      <c r="J1714">
        <v>57</v>
      </c>
    </row>
    <row r="1715" spans="8:10" x14ac:dyDescent="0.4">
      <c r="H1715">
        <v>3309</v>
      </c>
      <c r="I1715" t="s">
        <v>8219</v>
      </c>
      <c r="J1715">
        <v>31</v>
      </c>
    </row>
    <row r="1716" spans="8:10" x14ac:dyDescent="0.4">
      <c r="H1716">
        <v>3310</v>
      </c>
      <c r="I1716" t="s">
        <v>8219</v>
      </c>
      <c r="J1716">
        <v>31</v>
      </c>
    </row>
    <row r="1717" spans="8:10" x14ac:dyDescent="0.4">
      <c r="H1717">
        <v>3311</v>
      </c>
      <c r="I1717" t="s">
        <v>8219</v>
      </c>
      <c r="J1717">
        <v>45</v>
      </c>
    </row>
    <row r="1718" spans="8:10" x14ac:dyDescent="0.4">
      <c r="H1718">
        <v>3312</v>
      </c>
      <c r="I1718" t="s">
        <v>8219</v>
      </c>
      <c r="J1718">
        <v>41</v>
      </c>
    </row>
    <row r="1719" spans="8:10" x14ac:dyDescent="0.4">
      <c r="H1719">
        <v>3313</v>
      </c>
      <c r="I1719" t="s">
        <v>8219</v>
      </c>
      <c r="J1719">
        <v>29</v>
      </c>
    </row>
    <row r="1720" spans="8:10" x14ac:dyDescent="0.4">
      <c r="H1720">
        <v>3314</v>
      </c>
      <c r="I1720" t="s">
        <v>8219</v>
      </c>
      <c r="J1720">
        <v>58</v>
      </c>
    </row>
    <row r="1721" spans="8:10" x14ac:dyDescent="0.4">
      <c r="H1721">
        <v>3315</v>
      </c>
      <c r="I1721" t="s">
        <v>8219</v>
      </c>
      <c r="J1721">
        <v>89</v>
      </c>
    </row>
    <row r="1722" spans="8:10" x14ac:dyDescent="0.4">
      <c r="H1722">
        <v>3316</v>
      </c>
      <c r="I1722" t="s">
        <v>8219</v>
      </c>
      <c r="J1722">
        <v>125</v>
      </c>
    </row>
    <row r="1723" spans="8:10" x14ac:dyDescent="0.4">
      <c r="H1723">
        <v>3317</v>
      </c>
      <c r="I1723" t="s">
        <v>8219</v>
      </c>
      <c r="J1723">
        <v>18</v>
      </c>
    </row>
    <row r="1724" spans="8:10" x14ac:dyDescent="0.4">
      <c r="H1724">
        <v>3318</v>
      </c>
      <c r="I1724" t="s">
        <v>8219</v>
      </c>
      <c r="J1724">
        <v>32</v>
      </c>
    </row>
    <row r="1725" spans="8:10" x14ac:dyDescent="0.4">
      <c r="H1725">
        <v>3319</v>
      </c>
      <c r="I1725" t="s">
        <v>8219</v>
      </c>
      <c r="J1725">
        <v>16</v>
      </c>
    </row>
    <row r="1726" spans="8:10" x14ac:dyDescent="0.4">
      <c r="H1726">
        <v>3320</v>
      </c>
      <c r="I1726" t="s">
        <v>8219</v>
      </c>
      <c r="J1726">
        <v>38</v>
      </c>
    </row>
    <row r="1727" spans="8:10" x14ac:dyDescent="0.4">
      <c r="H1727">
        <v>3321</v>
      </c>
      <c r="I1727" t="s">
        <v>8219</v>
      </c>
      <c r="J1727">
        <v>15</v>
      </c>
    </row>
    <row r="1728" spans="8:10" x14ac:dyDescent="0.4">
      <c r="H1728">
        <v>3322</v>
      </c>
      <c r="I1728" t="s">
        <v>8219</v>
      </c>
      <c r="J1728">
        <v>23</v>
      </c>
    </row>
    <row r="1729" spans="8:10" x14ac:dyDescent="0.4">
      <c r="H1729">
        <v>3323</v>
      </c>
      <c r="I1729" t="s">
        <v>8219</v>
      </c>
      <c r="J1729">
        <v>49</v>
      </c>
    </row>
    <row r="1730" spans="8:10" x14ac:dyDescent="0.4">
      <c r="H1730">
        <v>3324</v>
      </c>
      <c r="I1730" t="s">
        <v>8219</v>
      </c>
      <c r="J1730">
        <v>10</v>
      </c>
    </row>
    <row r="1731" spans="8:10" x14ac:dyDescent="0.4">
      <c r="H1731">
        <v>3325</v>
      </c>
      <c r="I1731" t="s">
        <v>8219</v>
      </c>
      <c r="J1731">
        <v>15</v>
      </c>
    </row>
    <row r="1732" spans="8:10" x14ac:dyDescent="0.4">
      <c r="H1732">
        <v>3326</v>
      </c>
      <c r="I1732" t="s">
        <v>8219</v>
      </c>
      <c r="J1732">
        <v>57</v>
      </c>
    </row>
    <row r="1733" spans="8:10" x14ac:dyDescent="0.4">
      <c r="H1733">
        <v>3327</v>
      </c>
      <c r="I1733" t="s">
        <v>8219</v>
      </c>
      <c r="J1733">
        <v>33</v>
      </c>
    </row>
    <row r="1734" spans="8:10" x14ac:dyDescent="0.4">
      <c r="H1734">
        <v>3328</v>
      </c>
      <c r="I1734" t="s">
        <v>8219</v>
      </c>
      <c r="J1734">
        <v>9</v>
      </c>
    </row>
    <row r="1735" spans="8:10" x14ac:dyDescent="0.4">
      <c r="H1735">
        <v>3329</v>
      </c>
      <c r="I1735" t="s">
        <v>8219</v>
      </c>
      <c r="J1735">
        <v>26</v>
      </c>
    </row>
    <row r="1736" spans="8:10" x14ac:dyDescent="0.4">
      <c r="H1736">
        <v>3330</v>
      </c>
      <c r="I1736" t="s">
        <v>8219</v>
      </c>
      <c r="J1736">
        <v>69</v>
      </c>
    </row>
    <row r="1737" spans="8:10" x14ac:dyDescent="0.4">
      <c r="H1737">
        <v>3331</v>
      </c>
      <c r="I1737" t="s">
        <v>8219</v>
      </c>
      <c r="J1737">
        <v>65</v>
      </c>
    </row>
    <row r="1738" spans="8:10" x14ac:dyDescent="0.4">
      <c r="H1738">
        <v>3332</v>
      </c>
      <c r="I1738" t="s">
        <v>8219</v>
      </c>
      <c r="J1738">
        <v>83</v>
      </c>
    </row>
    <row r="1739" spans="8:10" x14ac:dyDescent="0.4">
      <c r="H1739">
        <v>3333</v>
      </c>
      <c r="I1739" t="s">
        <v>8219</v>
      </c>
      <c r="J1739">
        <v>111</v>
      </c>
    </row>
    <row r="1740" spans="8:10" x14ac:dyDescent="0.4">
      <c r="H1740">
        <v>3334</v>
      </c>
      <c r="I1740" t="s">
        <v>8219</v>
      </c>
      <c r="J1740">
        <v>46</v>
      </c>
    </row>
    <row r="1741" spans="8:10" x14ac:dyDescent="0.4">
      <c r="H1741">
        <v>3335</v>
      </c>
      <c r="I1741" t="s">
        <v>8219</v>
      </c>
      <c r="J1741">
        <v>63</v>
      </c>
    </row>
    <row r="1742" spans="8:10" x14ac:dyDescent="0.4">
      <c r="H1742">
        <v>3336</v>
      </c>
      <c r="I1742" t="s">
        <v>8219</v>
      </c>
      <c r="J1742">
        <v>9</v>
      </c>
    </row>
    <row r="1743" spans="8:10" x14ac:dyDescent="0.4">
      <c r="H1743">
        <v>3337</v>
      </c>
      <c r="I1743" t="s">
        <v>8219</v>
      </c>
      <c r="J1743">
        <v>34</v>
      </c>
    </row>
    <row r="1744" spans="8:10" x14ac:dyDescent="0.4">
      <c r="H1744">
        <v>3338</v>
      </c>
      <c r="I1744" t="s">
        <v>8219</v>
      </c>
      <c r="J1744">
        <v>112</v>
      </c>
    </row>
    <row r="1745" spans="8:10" x14ac:dyDescent="0.4">
      <c r="H1745">
        <v>3339</v>
      </c>
      <c r="I1745" t="s">
        <v>8219</v>
      </c>
      <c r="J1745">
        <v>47</v>
      </c>
    </row>
    <row r="1746" spans="8:10" x14ac:dyDescent="0.4">
      <c r="H1746">
        <v>3340</v>
      </c>
      <c r="I1746" t="s">
        <v>8219</v>
      </c>
      <c r="J1746">
        <v>38</v>
      </c>
    </row>
    <row r="1747" spans="8:10" x14ac:dyDescent="0.4">
      <c r="H1747">
        <v>3341</v>
      </c>
      <c r="I1747" t="s">
        <v>8219</v>
      </c>
      <c r="J1747">
        <v>28</v>
      </c>
    </row>
    <row r="1748" spans="8:10" x14ac:dyDescent="0.4">
      <c r="H1748">
        <v>3342</v>
      </c>
      <c r="I1748" t="s">
        <v>8219</v>
      </c>
      <c r="J1748">
        <v>78</v>
      </c>
    </row>
    <row r="1749" spans="8:10" x14ac:dyDescent="0.4">
      <c r="H1749">
        <v>3343</v>
      </c>
      <c r="I1749" t="s">
        <v>8219</v>
      </c>
      <c r="J1749">
        <v>23</v>
      </c>
    </row>
    <row r="1750" spans="8:10" x14ac:dyDescent="0.4">
      <c r="H1750">
        <v>3344</v>
      </c>
      <c r="I1750" t="s">
        <v>8219</v>
      </c>
      <c r="J1750">
        <v>40</v>
      </c>
    </row>
    <row r="1751" spans="8:10" x14ac:dyDescent="0.4">
      <c r="H1751">
        <v>3345</v>
      </c>
      <c r="I1751" t="s">
        <v>8219</v>
      </c>
      <c r="J1751">
        <v>13</v>
      </c>
    </row>
    <row r="1752" spans="8:10" x14ac:dyDescent="0.4">
      <c r="H1752">
        <v>3346</v>
      </c>
      <c r="I1752" t="s">
        <v>8219</v>
      </c>
      <c r="J1752">
        <v>18</v>
      </c>
    </row>
    <row r="1753" spans="8:10" x14ac:dyDescent="0.4">
      <c r="H1753">
        <v>3347</v>
      </c>
      <c r="I1753" t="s">
        <v>8219</v>
      </c>
      <c r="J1753">
        <v>22</v>
      </c>
    </row>
    <row r="1754" spans="8:10" x14ac:dyDescent="0.4">
      <c r="H1754">
        <v>3348</v>
      </c>
      <c r="I1754" t="s">
        <v>8219</v>
      </c>
      <c r="J1754">
        <v>79</v>
      </c>
    </row>
    <row r="1755" spans="8:10" x14ac:dyDescent="0.4">
      <c r="H1755">
        <v>3349</v>
      </c>
      <c r="I1755" t="s">
        <v>8219</v>
      </c>
      <c r="J1755">
        <v>14</v>
      </c>
    </row>
    <row r="1756" spans="8:10" x14ac:dyDescent="0.4">
      <c r="H1756">
        <v>3350</v>
      </c>
      <c r="I1756" t="s">
        <v>8219</v>
      </c>
      <c r="J1756">
        <v>51</v>
      </c>
    </row>
    <row r="1757" spans="8:10" x14ac:dyDescent="0.4">
      <c r="H1757">
        <v>3351</v>
      </c>
      <c r="I1757" t="s">
        <v>8219</v>
      </c>
      <c r="J1757">
        <v>54</v>
      </c>
    </row>
    <row r="1758" spans="8:10" x14ac:dyDescent="0.4">
      <c r="H1758">
        <v>3352</v>
      </c>
      <c r="I1758" t="s">
        <v>8219</v>
      </c>
      <c r="J1758">
        <v>70</v>
      </c>
    </row>
    <row r="1759" spans="8:10" x14ac:dyDescent="0.4">
      <c r="H1759">
        <v>3353</v>
      </c>
      <c r="I1759" t="s">
        <v>8219</v>
      </c>
      <c r="J1759">
        <v>44</v>
      </c>
    </row>
    <row r="1760" spans="8:10" x14ac:dyDescent="0.4">
      <c r="H1760">
        <v>3354</v>
      </c>
      <c r="I1760" t="s">
        <v>8219</v>
      </c>
      <c r="J1760">
        <v>55</v>
      </c>
    </row>
    <row r="1761" spans="8:10" x14ac:dyDescent="0.4">
      <c r="H1761">
        <v>3355</v>
      </c>
      <c r="I1761" t="s">
        <v>8219</v>
      </c>
      <c r="J1761">
        <v>15</v>
      </c>
    </row>
    <row r="1762" spans="8:10" x14ac:dyDescent="0.4">
      <c r="H1762">
        <v>3356</v>
      </c>
      <c r="I1762" t="s">
        <v>8219</v>
      </c>
      <c r="J1762">
        <v>27</v>
      </c>
    </row>
    <row r="1763" spans="8:10" x14ac:dyDescent="0.4">
      <c r="H1763">
        <v>3357</v>
      </c>
      <c r="I1763" t="s">
        <v>8219</v>
      </c>
      <c r="J1763">
        <v>21</v>
      </c>
    </row>
    <row r="1764" spans="8:10" x14ac:dyDescent="0.4">
      <c r="H1764">
        <v>3358</v>
      </c>
      <c r="I1764" t="s">
        <v>8219</v>
      </c>
      <c r="J1764">
        <v>162</v>
      </c>
    </row>
    <row r="1765" spans="8:10" x14ac:dyDescent="0.4">
      <c r="H1765">
        <v>3359</v>
      </c>
      <c r="I1765" t="s">
        <v>8219</v>
      </c>
      <c r="J1765">
        <v>23</v>
      </c>
    </row>
    <row r="1766" spans="8:10" x14ac:dyDescent="0.4">
      <c r="H1766">
        <v>3360</v>
      </c>
      <c r="I1766" t="s">
        <v>8219</v>
      </c>
      <c r="J1766">
        <v>72</v>
      </c>
    </row>
    <row r="1767" spans="8:10" x14ac:dyDescent="0.4">
      <c r="H1767">
        <v>3361</v>
      </c>
      <c r="I1767" t="s">
        <v>8219</v>
      </c>
      <c r="J1767">
        <v>68</v>
      </c>
    </row>
    <row r="1768" spans="8:10" x14ac:dyDescent="0.4">
      <c r="H1768">
        <v>3362</v>
      </c>
      <c r="I1768" t="s">
        <v>8219</v>
      </c>
      <c r="J1768">
        <v>20</v>
      </c>
    </row>
    <row r="1769" spans="8:10" x14ac:dyDescent="0.4">
      <c r="H1769">
        <v>3363</v>
      </c>
      <c r="I1769" t="s">
        <v>8219</v>
      </c>
      <c r="J1769">
        <v>26</v>
      </c>
    </row>
    <row r="1770" spans="8:10" x14ac:dyDescent="0.4">
      <c r="H1770">
        <v>3364</v>
      </c>
      <c r="I1770" t="s">
        <v>8219</v>
      </c>
      <c r="J1770">
        <v>72</v>
      </c>
    </row>
    <row r="1771" spans="8:10" x14ac:dyDescent="0.4">
      <c r="H1771">
        <v>3365</v>
      </c>
      <c r="I1771" t="s">
        <v>8219</v>
      </c>
      <c r="J1771">
        <v>3</v>
      </c>
    </row>
    <row r="1772" spans="8:10" x14ac:dyDescent="0.4">
      <c r="H1772">
        <v>3366</v>
      </c>
      <c r="I1772" t="s">
        <v>8219</v>
      </c>
      <c r="J1772">
        <v>18</v>
      </c>
    </row>
    <row r="1773" spans="8:10" x14ac:dyDescent="0.4">
      <c r="H1773">
        <v>3367</v>
      </c>
      <c r="I1773" t="s">
        <v>8219</v>
      </c>
      <c r="J1773">
        <v>30</v>
      </c>
    </row>
    <row r="1774" spans="8:10" x14ac:dyDescent="0.4">
      <c r="H1774">
        <v>3368</v>
      </c>
      <c r="I1774" t="s">
        <v>8219</v>
      </c>
      <c r="J1774">
        <v>23</v>
      </c>
    </row>
    <row r="1775" spans="8:10" x14ac:dyDescent="0.4">
      <c r="H1775">
        <v>3369</v>
      </c>
      <c r="I1775" t="s">
        <v>8219</v>
      </c>
      <c r="J1775">
        <v>54</v>
      </c>
    </row>
    <row r="1776" spans="8:10" x14ac:dyDescent="0.4">
      <c r="H1776">
        <v>3370</v>
      </c>
      <c r="I1776" t="s">
        <v>8219</v>
      </c>
      <c r="J1776">
        <v>26</v>
      </c>
    </row>
    <row r="1777" spans="8:10" x14ac:dyDescent="0.4">
      <c r="H1777">
        <v>3371</v>
      </c>
      <c r="I1777" t="s">
        <v>8219</v>
      </c>
      <c r="J1777">
        <v>9</v>
      </c>
    </row>
    <row r="1778" spans="8:10" x14ac:dyDescent="0.4">
      <c r="H1778">
        <v>3372</v>
      </c>
      <c r="I1778" t="s">
        <v>8219</v>
      </c>
      <c r="J1778">
        <v>27</v>
      </c>
    </row>
    <row r="1779" spans="8:10" x14ac:dyDescent="0.4">
      <c r="H1779">
        <v>3373</v>
      </c>
      <c r="I1779" t="s">
        <v>8219</v>
      </c>
      <c r="J1779">
        <v>30</v>
      </c>
    </row>
    <row r="1780" spans="8:10" x14ac:dyDescent="0.4">
      <c r="H1780">
        <v>3374</v>
      </c>
      <c r="I1780" t="s">
        <v>8219</v>
      </c>
      <c r="J1780">
        <v>52</v>
      </c>
    </row>
    <row r="1781" spans="8:10" x14ac:dyDescent="0.4">
      <c r="H1781">
        <v>3375</v>
      </c>
      <c r="I1781" t="s">
        <v>8219</v>
      </c>
      <c r="J1781">
        <v>17</v>
      </c>
    </row>
    <row r="1782" spans="8:10" x14ac:dyDescent="0.4">
      <c r="H1782">
        <v>3376</v>
      </c>
      <c r="I1782" t="s">
        <v>8219</v>
      </c>
      <c r="J1782">
        <v>19</v>
      </c>
    </row>
    <row r="1783" spans="8:10" x14ac:dyDescent="0.4">
      <c r="H1783">
        <v>3377</v>
      </c>
      <c r="I1783" t="s">
        <v>8219</v>
      </c>
      <c r="J1783">
        <v>77</v>
      </c>
    </row>
    <row r="1784" spans="8:10" x14ac:dyDescent="0.4">
      <c r="H1784">
        <v>3378</v>
      </c>
      <c r="I1784" t="s">
        <v>8219</v>
      </c>
      <c r="J1784">
        <v>21</v>
      </c>
    </row>
    <row r="1785" spans="8:10" x14ac:dyDescent="0.4">
      <c r="H1785">
        <v>3379</v>
      </c>
      <c r="I1785" t="s">
        <v>8219</v>
      </c>
      <c r="J1785">
        <v>38</v>
      </c>
    </row>
    <row r="1786" spans="8:10" x14ac:dyDescent="0.4">
      <c r="H1786">
        <v>3380</v>
      </c>
      <c r="I1786" t="s">
        <v>8219</v>
      </c>
      <c r="J1786">
        <v>28</v>
      </c>
    </row>
    <row r="1787" spans="8:10" x14ac:dyDescent="0.4">
      <c r="H1787">
        <v>3381</v>
      </c>
      <c r="I1787" t="s">
        <v>8219</v>
      </c>
      <c r="J1787">
        <v>48</v>
      </c>
    </row>
    <row r="1788" spans="8:10" x14ac:dyDescent="0.4">
      <c r="H1788">
        <v>3382</v>
      </c>
      <c r="I1788" t="s">
        <v>8219</v>
      </c>
      <c r="J1788">
        <v>46</v>
      </c>
    </row>
    <row r="1789" spans="8:10" x14ac:dyDescent="0.4">
      <c r="H1789">
        <v>3383</v>
      </c>
      <c r="I1789" t="s">
        <v>8219</v>
      </c>
      <c r="J1789">
        <v>30</v>
      </c>
    </row>
    <row r="1790" spans="8:10" x14ac:dyDescent="0.4">
      <c r="H1790">
        <v>3384</v>
      </c>
      <c r="I1790" t="s">
        <v>8219</v>
      </c>
      <c r="J1790">
        <v>64</v>
      </c>
    </row>
    <row r="1791" spans="8:10" x14ac:dyDescent="0.4">
      <c r="H1791">
        <v>3385</v>
      </c>
      <c r="I1791" t="s">
        <v>8219</v>
      </c>
      <c r="J1791">
        <v>15</v>
      </c>
    </row>
    <row r="1792" spans="8:10" x14ac:dyDescent="0.4">
      <c r="H1792">
        <v>3386</v>
      </c>
      <c r="I1792" t="s">
        <v>8219</v>
      </c>
      <c r="J1792">
        <v>41</v>
      </c>
    </row>
    <row r="1793" spans="8:10" x14ac:dyDescent="0.4">
      <c r="H1793">
        <v>3387</v>
      </c>
      <c r="I1793" t="s">
        <v>8219</v>
      </c>
      <c r="J1793">
        <v>35</v>
      </c>
    </row>
    <row r="1794" spans="8:10" x14ac:dyDescent="0.4">
      <c r="H1794">
        <v>3388</v>
      </c>
      <c r="I1794" t="s">
        <v>8219</v>
      </c>
      <c r="J1794">
        <v>45</v>
      </c>
    </row>
    <row r="1795" spans="8:10" x14ac:dyDescent="0.4">
      <c r="H1795">
        <v>3389</v>
      </c>
      <c r="I1795" t="s">
        <v>8219</v>
      </c>
      <c r="J1795">
        <v>62</v>
      </c>
    </row>
    <row r="1796" spans="8:10" x14ac:dyDescent="0.4">
      <c r="H1796">
        <v>3390</v>
      </c>
      <c r="I1796" t="s">
        <v>8219</v>
      </c>
      <c r="J1796">
        <v>22</v>
      </c>
    </row>
    <row r="1797" spans="8:10" x14ac:dyDescent="0.4">
      <c r="H1797">
        <v>3391</v>
      </c>
      <c r="I1797" t="s">
        <v>8219</v>
      </c>
      <c r="J1797">
        <v>18</v>
      </c>
    </row>
    <row r="1798" spans="8:10" x14ac:dyDescent="0.4">
      <c r="H1798">
        <v>3392</v>
      </c>
      <c r="I1798" t="s">
        <v>8219</v>
      </c>
      <c r="J1798">
        <v>12</v>
      </c>
    </row>
    <row r="1799" spans="8:10" x14ac:dyDescent="0.4">
      <c r="H1799">
        <v>3393</v>
      </c>
      <c r="I1799" t="s">
        <v>8219</v>
      </c>
      <c r="J1799">
        <v>44</v>
      </c>
    </row>
    <row r="1800" spans="8:10" x14ac:dyDescent="0.4">
      <c r="H1800">
        <v>3394</v>
      </c>
      <c r="I1800" t="s">
        <v>8219</v>
      </c>
      <c r="J1800">
        <v>27</v>
      </c>
    </row>
    <row r="1801" spans="8:10" x14ac:dyDescent="0.4">
      <c r="H1801">
        <v>3395</v>
      </c>
      <c r="I1801" t="s">
        <v>8219</v>
      </c>
      <c r="J1801">
        <v>38</v>
      </c>
    </row>
    <row r="1802" spans="8:10" x14ac:dyDescent="0.4">
      <c r="H1802">
        <v>3396</v>
      </c>
      <c r="I1802" t="s">
        <v>8219</v>
      </c>
      <c r="J1802">
        <v>28</v>
      </c>
    </row>
    <row r="1803" spans="8:10" x14ac:dyDescent="0.4">
      <c r="H1803">
        <v>3397</v>
      </c>
      <c r="I1803" t="s">
        <v>8219</v>
      </c>
      <c r="J1803">
        <v>24</v>
      </c>
    </row>
    <row r="1804" spans="8:10" x14ac:dyDescent="0.4">
      <c r="H1804">
        <v>3398</v>
      </c>
      <c r="I1804" t="s">
        <v>8219</v>
      </c>
      <c r="J1804">
        <v>65</v>
      </c>
    </row>
    <row r="1805" spans="8:10" x14ac:dyDescent="0.4">
      <c r="H1805">
        <v>3399</v>
      </c>
      <c r="I1805" t="s">
        <v>8219</v>
      </c>
      <c r="J1805">
        <v>46</v>
      </c>
    </row>
    <row r="1806" spans="8:10" x14ac:dyDescent="0.4">
      <c r="H1806">
        <v>3400</v>
      </c>
      <c r="I1806" t="s">
        <v>8219</v>
      </c>
      <c r="J1806">
        <v>85</v>
      </c>
    </row>
    <row r="1807" spans="8:10" x14ac:dyDescent="0.4">
      <c r="H1807">
        <v>3401</v>
      </c>
      <c r="I1807" t="s">
        <v>8219</v>
      </c>
      <c r="J1807">
        <v>66</v>
      </c>
    </row>
    <row r="1808" spans="8:10" x14ac:dyDescent="0.4">
      <c r="H1808">
        <v>3402</v>
      </c>
      <c r="I1808" t="s">
        <v>8219</v>
      </c>
      <c r="J1808">
        <v>165</v>
      </c>
    </row>
    <row r="1809" spans="8:10" x14ac:dyDescent="0.4">
      <c r="H1809">
        <v>3403</v>
      </c>
      <c r="I1809" t="s">
        <v>8219</v>
      </c>
      <c r="J1809">
        <v>17</v>
      </c>
    </row>
    <row r="1810" spans="8:10" x14ac:dyDescent="0.4">
      <c r="H1810">
        <v>3404</v>
      </c>
      <c r="I1810" t="s">
        <v>8219</v>
      </c>
      <c r="J1810">
        <v>3</v>
      </c>
    </row>
    <row r="1811" spans="8:10" x14ac:dyDescent="0.4">
      <c r="H1811">
        <v>3405</v>
      </c>
      <c r="I1811" t="s">
        <v>8219</v>
      </c>
      <c r="J1811">
        <v>17</v>
      </c>
    </row>
    <row r="1812" spans="8:10" x14ac:dyDescent="0.4">
      <c r="H1812">
        <v>3406</v>
      </c>
      <c r="I1812" t="s">
        <v>8219</v>
      </c>
      <c r="J1812">
        <v>91</v>
      </c>
    </row>
    <row r="1813" spans="8:10" x14ac:dyDescent="0.4">
      <c r="H1813">
        <v>3407</v>
      </c>
      <c r="I1813" t="s">
        <v>8219</v>
      </c>
      <c r="J1813">
        <v>67</v>
      </c>
    </row>
    <row r="1814" spans="8:10" x14ac:dyDescent="0.4">
      <c r="H1814">
        <v>3408</v>
      </c>
      <c r="I1814" t="s">
        <v>8219</v>
      </c>
      <c r="J1814">
        <v>18</v>
      </c>
    </row>
    <row r="1815" spans="8:10" x14ac:dyDescent="0.4">
      <c r="H1815">
        <v>3409</v>
      </c>
      <c r="I1815" t="s">
        <v>8219</v>
      </c>
      <c r="J1815">
        <v>21</v>
      </c>
    </row>
    <row r="1816" spans="8:10" x14ac:dyDescent="0.4">
      <c r="H1816">
        <v>3410</v>
      </c>
      <c r="I1816" t="s">
        <v>8219</v>
      </c>
      <c r="J1816">
        <v>40</v>
      </c>
    </row>
    <row r="1817" spans="8:10" x14ac:dyDescent="0.4">
      <c r="H1817">
        <v>3411</v>
      </c>
      <c r="I1817" t="s">
        <v>8219</v>
      </c>
      <c r="J1817">
        <v>78</v>
      </c>
    </row>
    <row r="1818" spans="8:10" x14ac:dyDescent="0.4">
      <c r="H1818">
        <v>3412</v>
      </c>
      <c r="I1818" t="s">
        <v>8219</v>
      </c>
      <c r="J1818">
        <v>26</v>
      </c>
    </row>
    <row r="1819" spans="8:10" x14ac:dyDescent="0.4">
      <c r="H1819">
        <v>3413</v>
      </c>
      <c r="I1819" t="s">
        <v>8219</v>
      </c>
      <c r="J1819">
        <v>14</v>
      </c>
    </row>
    <row r="1820" spans="8:10" x14ac:dyDescent="0.4">
      <c r="H1820">
        <v>3414</v>
      </c>
      <c r="I1820" t="s">
        <v>8219</v>
      </c>
      <c r="J1820">
        <v>44</v>
      </c>
    </row>
    <row r="1821" spans="8:10" x14ac:dyDescent="0.4">
      <c r="H1821">
        <v>3415</v>
      </c>
      <c r="I1821" t="s">
        <v>8219</v>
      </c>
      <c r="J1821">
        <v>9</v>
      </c>
    </row>
    <row r="1822" spans="8:10" x14ac:dyDescent="0.4">
      <c r="H1822">
        <v>3416</v>
      </c>
      <c r="I1822" t="s">
        <v>8219</v>
      </c>
      <c r="J1822">
        <v>30</v>
      </c>
    </row>
    <row r="1823" spans="8:10" x14ac:dyDescent="0.4">
      <c r="H1823">
        <v>3417</v>
      </c>
      <c r="I1823" t="s">
        <v>8219</v>
      </c>
      <c r="J1823">
        <v>45</v>
      </c>
    </row>
    <row r="1824" spans="8:10" x14ac:dyDescent="0.4">
      <c r="H1824">
        <v>3418</v>
      </c>
      <c r="I1824" t="s">
        <v>8219</v>
      </c>
      <c r="J1824">
        <v>56</v>
      </c>
    </row>
    <row r="1825" spans="8:10" x14ac:dyDescent="0.4">
      <c r="H1825">
        <v>3419</v>
      </c>
      <c r="I1825" t="s">
        <v>8219</v>
      </c>
      <c r="J1825">
        <v>46</v>
      </c>
    </row>
    <row r="1826" spans="8:10" x14ac:dyDescent="0.4">
      <c r="H1826">
        <v>3420</v>
      </c>
      <c r="I1826" t="s">
        <v>8219</v>
      </c>
      <c r="J1826">
        <v>34</v>
      </c>
    </row>
    <row r="1827" spans="8:10" x14ac:dyDescent="0.4">
      <c r="H1827">
        <v>3421</v>
      </c>
      <c r="I1827" t="s">
        <v>8219</v>
      </c>
      <c r="J1827">
        <v>98</v>
      </c>
    </row>
    <row r="1828" spans="8:10" x14ac:dyDescent="0.4">
      <c r="H1828">
        <v>3422</v>
      </c>
      <c r="I1828" t="s">
        <v>8219</v>
      </c>
      <c r="J1828">
        <v>46</v>
      </c>
    </row>
    <row r="1829" spans="8:10" x14ac:dyDescent="0.4">
      <c r="H1829">
        <v>3423</v>
      </c>
      <c r="I1829" t="s">
        <v>8219</v>
      </c>
      <c r="J1829">
        <v>10</v>
      </c>
    </row>
    <row r="1830" spans="8:10" x14ac:dyDescent="0.4">
      <c r="H1830">
        <v>3424</v>
      </c>
      <c r="I1830" t="s">
        <v>8219</v>
      </c>
      <c r="J1830">
        <v>76</v>
      </c>
    </row>
    <row r="1831" spans="8:10" x14ac:dyDescent="0.4">
      <c r="H1831">
        <v>3425</v>
      </c>
      <c r="I1831" t="s">
        <v>8219</v>
      </c>
      <c r="J1831">
        <v>104</v>
      </c>
    </row>
    <row r="1832" spans="8:10" x14ac:dyDescent="0.4">
      <c r="H1832">
        <v>3426</v>
      </c>
      <c r="I1832" t="s">
        <v>8219</v>
      </c>
      <c r="J1832">
        <v>87</v>
      </c>
    </row>
    <row r="1833" spans="8:10" x14ac:dyDescent="0.4">
      <c r="H1833">
        <v>3427</v>
      </c>
      <c r="I1833" t="s">
        <v>8219</v>
      </c>
      <c r="J1833">
        <v>29</v>
      </c>
    </row>
    <row r="1834" spans="8:10" x14ac:dyDescent="0.4">
      <c r="H1834">
        <v>3428</v>
      </c>
      <c r="I1834" t="s">
        <v>8219</v>
      </c>
      <c r="J1834">
        <v>51</v>
      </c>
    </row>
    <row r="1835" spans="8:10" x14ac:dyDescent="0.4">
      <c r="H1835">
        <v>3429</v>
      </c>
      <c r="I1835" t="s">
        <v>8219</v>
      </c>
      <c r="J1835">
        <v>12</v>
      </c>
    </row>
    <row r="1836" spans="8:10" x14ac:dyDescent="0.4">
      <c r="H1836">
        <v>3430</v>
      </c>
      <c r="I1836" t="s">
        <v>8219</v>
      </c>
      <c r="J1836">
        <v>72</v>
      </c>
    </row>
    <row r="1837" spans="8:10" x14ac:dyDescent="0.4">
      <c r="H1837">
        <v>3431</v>
      </c>
      <c r="I1837" t="s">
        <v>8219</v>
      </c>
      <c r="J1837">
        <v>21</v>
      </c>
    </row>
    <row r="1838" spans="8:10" x14ac:dyDescent="0.4">
      <c r="H1838">
        <v>3432</v>
      </c>
      <c r="I1838" t="s">
        <v>8219</v>
      </c>
      <c r="J1838">
        <v>42</v>
      </c>
    </row>
    <row r="1839" spans="8:10" x14ac:dyDescent="0.4">
      <c r="H1839">
        <v>3433</v>
      </c>
      <c r="I1839" t="s">
        <v>8219</v>
      </c>
      <c r="J1839">
        <v>71</v>
      </c>
    </row>
    <row r="1840" spans="8:10" x14ac:dyDescent="0.4">
      <c r="H1840">
        <v>3434</v>
      </c>
      <c r="I1840" t="s">
        <v>8219</v>
      </c>
      <c r="J1840">
        <v>168</v>
      </c>
    </row>
    <row r="1841" spans="8:10" x14ac:dyDescent="0.4">
      <c r="H1841">
        <v>3435</v>
      </c>
      <c r="I1841" t="s">
        <v>8219</v>
      </c>
      <c r="J1841">
        <v>19</v>
      </c>
    </row>
    <row r="1842" spans="8:10" x14ac:dyDescent="0.4">
      <c r="H1842">
        <v>3436</v>
      </c>
      <c r="I1842" t="s">
        <v>8219</v>
      </c>
      <c r="J1842">
        <v>37</v>
      </c>
    </row>
    <row r="1843" spans="8:10" x14ac:dyDescent="0.4">
      <c r="H1843">
        <v>3437</v>
      </c>
      <c r="I1843" t="s">
        <v>8219</v>
      </c>
      <c r="J1843">
        <v>36</v>
      </c>
    </row>
    <row r="1844" spans="8:10" x14ac:dyDescent="0.4">
      <c r="H1844">
        <v>3438</v>
      </c>
      <c r="I1844" t="s">
        <v>8219</v>
      </c>
      <c r="J1844">
        <v>14</v>
      </c>
    </row>
    <row r="1845" spans="8:10" x14ac:dyDescent="0.4">
      <c r="H1845">
        <v>3439</v>
      </c>
      <c r="I1845" t="s">
        <v>8219</v>
      </c>
      <c r="J1845">
        <v>18</v>
      </c>
    </row>
    <row r="1846" spans="8:10" x14ac:dyDescent="0.4">
      <c r="H1846">
        <v>3440</v>
      </c>
      <c r="I1846" t="s">
        <v>8219</v>
      </c>
      <c r="J1846">
        <v>82</v>
      </c>
    </row>
    <row r="1847" spans="8:10" x14ac:dyDescent="0.4">
      <c r="H1847">
        <v>3441</v>
      </c>
      <c r="I1847" t="s">
        <v>8219</v>
      </c>
      <c r="J1847">
        <v>43</v>
      </c>
    </row>
    <row r="1848" spans="8:10" x14ac:dyDescent="0.4">
      <c r="H1848">
        <v>3442</v>
      </c>
      <c r="I1848" t="s">
        <v>8219</v>
      </c>
      <c r="J1848">
        <v>8</v>
      </c>
    </row>
    <row r="1849" spans="8:10" x14ac:dyDescent="0.4">
      <c r="H1849">
        <v>3443</v>
      </c>
      <c r="I1849" t="s">
        <v>8219</v>
      </c>
      <c r="J1849">
        <v>45</v>
      </c>
    </row>
    <row r="1850" spans="8:10" x14ac:dyDescent="0.4">
      <c r="H1850">
        <v>3444</v>
      </c>
      <c r="I1850" t="s">
        <v>8219</v>
      </c>
      <c r="J1850">
        <v>20</v>
      </c>
    </row>
    <row r="1851" spans="8:10" x14ac:dyDescent="0.4">
      <c r="H1851">
        <v>3445</v>
      </c>
      <c r="I1851" t="s">
        <v>8219</v>
      </c>
      <c r="J1851">
        <v>31</v>
      </c>
    </row>
    <row r="1852" spans="8:10" x14ac:dyDescent="0.4">
      <c r="H1852">
        <v>3446</v>
      </c>
      <c r="I1852" t="s">
        <v>8219</v>
      </c>
      <c r="J1852">
        <v>25</v>
      </c>
    </row>
    <row r="1853" spans="8:10" x14ac:dyDescent="0.4">
      <c r="H1853">
        <v>3447</v>
      </c>
      <c r="I1853" t="s">
        <v>8219</v>
      </c>
      <c r="J1853">
        <v>14</v>
      </c>
    </row>
    <row r="1854" spans="8:10" x14ac:dyDescent="0.4">
      <c r="H1854">
        <v>3448</v>
      </c>
      <c r="I1854" t="s">
        <v>8219</v>
      </c>
      <c r="J1854">
        <v>45</v>
      </c>
    </row>
    <row r="1855" spans="8:10" x14ac:dyDescent="0.4">
      <c r="H1855">
        <v>3449</v>
      </c>
      <c r="I1855" t="s">
        <v>8219</v>
      </c>
      <c r="J1855">
        <v>20</v>
      </c>
    </row>
    <row r="1856" spans="8:10" x14ac:dyDescent="0.4">
      <c r="H1856">
        <v>3450</v>
      </c>
      <c r="I1856" t="s">
        <v>8219</v>
      </c>
      <c r="J1856">
        <v>39</v>
      </c>
    </row>
    <row r="1857" spans="8:10" x14ac:dyDescent="0.4">
      <c r="H1857">
        <v>3451</v>
      </c>
      <c r="I1857" t="s">
        <v>8219</v>
      </c>
      <c r="J1857">
        <v>16</v>
      </c>
    </row>
    <row r="1858" spans="8:10" x14ac:dyDescent="0.4">
      <c r="H1858">
        <v>3452</v>
      </c>
      <c r="I1858" t="s">
        <v>8219</v>
      </c>
      <c r="J1858">
        <v>37</v>
      </c>
    </row>
    <row r="1859" spans="8:10" x14ac:dyDescent="0.4">
      <c r="H1859">
        <v>3453</v>
      </c>
      <c r="I1859" t="s">
        <v>8219</v>
      </c>
      <c r="J1859">
        <v>14</v>
      </c>
    </row>
    <row r="1860" spans="8:10" x14ac:dyDescent="0.4">
      <c r="H1860">
        <v>3454</v>
      </c>
      <c r="I1860" t="s">
        <v>8219</v>
      </c>
      <c r="J1860">
        <v>21</v>
      </c>
    </row>
    <row r="1861" spans="8:10" x14ac:dyDescent="0.4">
      <c r="H1861">
        <v>3455</v>
      </c>
      <c r="I1861" t="s">
        <v>8219</v>
      </c>
      <c r="J1861">
        <v>69</v>
      </c>
    </row>
    <row r="1862" spans="8:10" x14ac:dyDescent="0.4">
      <c r="H1862">
        <v>3456</v>
      </c>
      <c r="I1862" t="s">
        <v>8219</v>
      </c>
      <c r="J1862">
        <v>16</v>
      </c>
    </row>
    <row r="1863" spans="8:10" x14ac:dyDescent="0.4">
      <c r="H1863">
        <v>3457</v>
      </c>
      <c r="I1863" t="s">
        <v>8219</v>
      </c>
      <c r="J1863">
        <v>55</v>
      </c>
    </row>
    <row r="1864" spans="8:10" x14ac:dyDescent="0.4">
      <c r="H1864">
        <v>3458</v>
      </c>
      <c r="I1864" t="s">
        <v>8219</v>
      </c>
      <c r="J1864">
        <v>27</v>
      </c>
    </row>
    <row r="1865" spans="8:10" x14ac:dyDescent="0.4">
      <c r="H1865">
        <v>3459</v>
      </c>
      <c r="I1865" t="s">
        <v>8219</v>
      </c>
      <c r="J1865">
        <v>36</v>
      </c>
    </row>
    <row r="1866" spans="8:10" x14ac:dyDescent="0.4">
      <c r="H1866">
        <v>3460</v>
      </c>
      <c r="I1866" t="s">
        <v>8219</v>
      </c>
      <c r="J1866">
        <v>19</v>
      </c>
    </row>
    <row r="1867" spans="8:10" x14ac:dyDescent="0.4">
      <c r="H1867">
        <v>3461</v>
      </c>
      <c r="I1867" t="s">
        <v>8219</v>
      </c>
      <c r="J1867">
        <v>12</v>
      </c>
    </row>
    <row r="1868" spans="8:10" x14ac:dyDescent="0.4">
      <c r="H1868">
        <v>3462</v>
      </c>
      <c r="I1868" t="s">
        <v>8219</v>
      </c>
      <c r="J1868">
        <v>17</v>
      </c>
    </row>
    <row r="1869" spans="8:10" x14ac:dyDescent="0.4">
      <c r="H1869">
        <v>3463</v>
      </c>
      <c r="I1869" t="s">
        <v>8219</v>
      </c>
      <c r="J1869">
        <v>114</v>
      </c>
    </row>
    <row r="1870" spans="8:10" x14ac:dyDescent="0.4">
      <c r="H1870">
        <v>3464</v>
      </c>
      <c r="I1870" t="s">
        <v>8219</v>
      </c>
      <c r="J1870">
        <v>93</v>
      </c>
    </row>
    <row r="1871" spans="8:10" x14ac:dyDescent="0.4">
      <c r="H1871">
        <v>3465</v>
      </c>
      <c r="I1871" t="s">
        <v>8219</v>
      </c>
      <c r="J1871">
        <v>36</v>
      </c>
    </row>
    <row r="1872" spans="8:10" x14ac:dyDescent="0.4">
      <c r="H1872">
        <v>3466</v>
      </c>
      <c r="I1872" t="s">
        <v>8219</v>
      </c>
      <c r="J1872">
        <v>61</v>
      </c>
    </row>
    <row r="1873" spans="8:10" x14ac:dyDescent="0.4">
      <c r="H1873">
        <v>3467</v>
      </c>
      <c r="I1873" t="s">
        <v>8219</v>
      </c>
      <c r="J1873">
        <v>47</v>
      </c>
    </row>
    <row r="1874" spans="8:10" x14ac:dyDescent="0.4">
      <c r="H1874">
        <v>3468</v>
      </c>
      <c r="I1874" t="s">
        <v>8219</v>
      </c>
      <c r="J1874">
        <v>17</v>
      </c>
    </row>
    <row r="1875" spans="8:10" x14ac:dyDescent="0.4">
      <c r="H1875">
        <v>3469</v>
      </c>
      <c r="I1875" t="s">
        <v>8219</v>
      </c>
      <c r="J1875">
        <v>63</v>
      </c>
    </row>
    <row r="1876" spans="8:10" x14ac:dyDescent="0.4">
      <c r="H1876">
        <v>3470</v>
      </c>
      <c r="I1876" t="s">
        <v>8219</v>
      </c>
      <c r="J1876">
        <v>9</v>
      </c>
    </row>
    <row r="1877" spans="8:10" x14ac:dyDescent="0.4">
      <c r="H1877">
        <v>3471</v>
      </c>
      <c r="I1877" t="s">
        <v>8219</v>
      </c>
      <c r="J1877">
        <v>30</v>
      </c>
    </row>
    <row r="1878" spans="8:10" x14ac:dyDescent="0.4">
      <c r="H1878">
        <v>3472</v>
      </c>
      <c r="I1878" t="s">
        <v>8219</v>
      </c>
      <c r="J1878">
        <v>23</v>
      </c>
    </row>
    <row r="1879" spans="8:10" x14ac:dyDescent="0.4">
      <c r="H1879">
        <v>3473</v>
      </c>
      <c r="I1879" t="s">
        <v>8219</v>
      </c>
      <c r="J1879">
        <v>33</v>
      </c>
    </row>
    <row r="1880" spans="8:10" x14ac:dyDescent="0.4">
      <c r="H1880">
        <v>3474</v>
      </c>
      <c r="I1880" t="s">
        <v>8219</v>
      </c>
      <c r="J1880">
        <v>39</v>
      </c>
    </row>
    <row r="1881" spans="8:10" x14ac:dyDescent="0.4">
      <c r="H1881">
        <v>3475</v>
      </c>
      <c r="I1881" t="s">
        <v>8219</v>
      </c>
      <c r="J1881">
        <v>17</v>
      </c>
    </row>
    <row r="1882" spans="8:10" x14ac:dyDescent="0.4">
      <c r="H1882">
        <v>3476</v>
      </c>
      <c r="I1882" t="s">
        <v>8219</v>
      </c>
      <c r="J1882">
        <v>6</v>
      </c>
    </row>
    <row r="1883" spans="8:10" x14ac:dyDescent="0.4">
      <c r="H1883">
        <v>3477</v>
      </c>
      <c r="I1883" t="s">
        <v>8219</v>
      </c>
      <c r="J1883">
        <v>39</v>
      </c>
    </row>
    <row r="1884" spans="8:10" x14ac:dyDescent="0.4">
      <c r="H1884">
        <v>3478</v>
      </c>
      <c r="I1884" t="s">
        <v>8219</v>
      </c>
      <c r="J1884">
        <v>57</v>
      </c>
    </row>
    <row r="1885" spans="8:10" x14ac:dyDescent="0.4">
      <c r="H1885">
        <v>3479</v>
      </c>
      <c r="I1885" t="s">
        <v>8219</v>
      </c>
      <c r="J1885">
        <v>56</v>
      </c>
    </row>
    <row r="1886" spans="8:10" x14ac:dyDescent="0.4">
      <c r="H1886">
        <v>3480</v>
      </c>
      <c r="I1886" t="s">
        <v>8219</v>
      </c>
      <c r="J1886">
        <v>13</v>
      </c>
    </row>
    <row r="1887" spans="8:10" x14ac:dyDescent="0.4">
      <c r="H1887">
        <v>3481</v>
      </c>
      <c r="I1887" t="s">
        <v>8219</v>
      </c>
      <c r="J1887">
        <v>95</v>
      </c>
    </row>
    <row r="1888" spans="8:10" x14ac:dyDescent="0.4">
      <c r="H1888">
        <v>3482</v>
      </c>
      <c r="I1888" t="s">
        <v>8219</v>
      </c>
      <c r="J1888">
        <v>80</v>
      </c>
    </row>
    <row r="1889" spans="8:10" x14ac:dyDescent="0.4">
      <c r="H1889">
        <v>3483</v>
      </c>
      <c r="I1889" t="s">
        <v>8219</v>
      </c>
      <c r="J1889">
        <v>133</v>
      </c>
    </row>
    <row r="1890" spans="8:10" x14ac:dyDescent="0.4">
      <c r="H1890">
        <v>3484</v>
      </c>
      <c r="I1890" t="s">
        <v>8219</v>
      </c>
      <c r="J1890">
        <v>44</v>
      </c>
    </row>
    <row r="1891" spans="8:10" x14ac:dyDescent="0.4">
      <c r="H1891">
        <v>3485</v>
      </c>
      <c r="I1891" t="s">
        <v>8219</v>
      </c>
      <c r="J1891">
        <v>30</v>
      </c>
    </row>
    <row r="1892" spans="8:10" x14ac:dyDescent="0.4">
      <c r="H1892">
        <v>3486</v>
      </c>
      <c r="I1892" t="s">
        <v>8219</v>
      </c>
      <c r="J1892">
        <v>56</v>
      </c>
    </row>
    <row r="1893" spans="8:10" x14ac:dyDescent="0.4">
      <c r="H1893">
        <v>3487</v>
      </c>
      <c r="I1893" t="s">
        <v>8219</v>
      </c>
      <c r="J1893">
        <v>66</v>
      </c>
    </row>
    <row r="1894" spans="8:10" x14ac:dyDescent="0.4">
      <c r="H1894">
        <v>3488</v>
      </c>
      <c r="I1894" t="s">
        <v>8219</v>
      </c>
      <c r="J1894">
        <v>29</v>
      </c>
    </row>
    <row r="1895" spans="8:10" x14ac:dyDescent="0.4">
      <c r="H1895">
        <v>3489</v>
      </c>
      <c r="I1895" t="s">
        <v>8219</v>
      </c>
      <c r="J1895">
        <v>72</v>
      </c>
    </row>
    <row r="1896" spans="8:10" x14ac:dyDescent="0.4">
      <c r="H1896">
        <v>3490</v>
      </c>
      <c r="I1896" t="s">
        <v>8219</v>
      </c>
      <c r="J1896">
        <v>27</v>
      </c>
    </row>
    <row r="1897" spans="8:10" x14ac:dyDescent="0.4">
      <c r="H1897">
        <v>3491</v>
      </c>
      <c r="I1897" t="s">
        <v>8219</v>
      </c>
      <c r="J1897">
        <v>10</v>
      </c>
    </row>
    <row r="1898" spans="8:10" x14ac:dyDescent="0.4">
      <c r="H1898">
        <v>3492</v>
      </c>
      <c r="I1898" t="s">
        <v>8219</v>
      </c>
      <c r="J1898">
        <v>35</v>
      </c>
    </row>
    <row r="1899" spans="8:10" x14ac:dyDescent="0.4">
      <c r="H1899">
        <v>3493</v>
      </c>
      <c r="I1899" t="s">
        <v>8219</v>
      </c>
      <c r="J1899">
        <v>29</v>
      </c>
    </row>
    <row r="1900" spans="8:10" x14ac:dyDescent="0.4">
      <c r="H1900">
        <v>3494</v>
      </c>
      <c r="I1900" t="s">
        <v>8219</v>
      </c>
      <c r="J1900">
        <v>13</v>
      </c>
    </row>
    <row r="1901" spans="8:10" x14ac:dyDescent="0.4">
      <c r="H1901">
        <v>3495</v>
      </c>
      <c r="I1901" t="s">
        <v>8219</v>
      </c>
      <c r="J1901">
        <v>72</v>
      </c>
    </row>
    <row r="1902" spans="8:10" x14ac:dyDescent="0.4">
      <c r="H1902">
        <v>3496</v>
      </c>
      <c r="I1902" t="s">
        <v>8219</v>
      </c>
      <c r="J1902">
        <v>78</v>
      </c>
    </row>
    <row r="1903" spans="8:10" x14ac:dyDescent="0.4">
      <c r="H1903">
        <v>3497</v>
      </c>
      <c r="I1903" t="s">
        <v>8219</v>
      </c>
      <c r="J1903">
        <v>49</v>
      </c>
    </row>
    <row r="1904" spans="8:10" x14ac:dyDescent="0.4">
      <c r="H1904">
        <v>3498</v>
      </c>
      <c r="I1904" t="s">
        <v>8219</v>
      </c>
      <c r="J1904">
        <v>42</v>
      </c>
    </row>
    <row r="1905" spans="8:10" x14ac:dyDescent="0.4">
      <c r="H1905">
        <v>3499</v>
      </c>
      <c r="I1905" t="s">
        <v>8219</v>
      </c>
      <c r="J1905">
        <v>35</v>
      </c>
    </row>
    <row r="1906" spans="8:10" x14ac:dyDescent="0.4">
      <c r="H1906">
        <v>3500</v>
      </c>
      <c r="I1906" t="s">
        <v>8219</v>
      </c>
      <c r="J1906">
        <v>42</v>
      </c>
    </row>
    <row r="1907" spans="8:10" x14ac:dyDescent="0.4">
      <c r="H1907">
        <v>3501</v>
      </c>
      <c r="I1907" t="s">
        <v>8219</v>
      </c>
      <c r="J1907">
        <v>42</v>
      </c>
    </row>
    <row r="1908" spans="8:10" x14ac:dyDescent="0.4">
      <c r="H1908">
        <v>3502</v>
      </c>
      <c r="I1908" t="s">
        <v>8219</v>
      </c>
      <c r="J1908">
        <v>31</v>
      </c>
    </row>
    <row r="1909" spans="8:10" x14ac:dyDescent="0.4">
      <c r="H1909">
        <v>3503</v>
      </c>
      <c r="I1909" t="s">
        <v>8219</v>
      </c>
      <c r="J1909">
        <v>38</v>
      </c>
    </row>
    <row r="1910" spans="8:10" x14ac:dyDescent="0.4">
      <c r="H1910">
        <v>3504</v>
      </c>
      <c r="I1910" t="s">
        <v>8219</v>
      </c>
      <c r="J1910">
        <v>8</v>
      </c>
    </row>
    <row r="1911" spans="8:10" x14ac:dyDescent="0.4">
      <c r="H1911">
        <v>3505</v>
      </c>
      <c r="I1911" t="s">
        <v>8219</v>
      </c>
      <c r="J1911">
        <v>39</v>
      </c>
    </row>
    <row r="1912" spans="8:10" x14ac:dyDescent="0.4">
      <c r="H1912">
        <v>3506</v>
      </c>
      <c r="I1912" t="s">
        <v>8219</v>
      </c>
      <c r="J1912">
        <v>29</v>
      </c>
    </row>
    <row r="1913" spans="8:10" x14ac:dyDescent="0.4">
      <c r="H1913">
        <v>3507</v>
      </c>
      <c r="I1913" t="s">
        <v>8219</v>
      </c>
      <c r="J1913">
        <v>72</v>
      </c>
    </row>
    <row r="1914" spans="8:10" x14ac:dyDescent="0.4">
      <c r="H1914">
        <v>3508</v>
      </c>
      <c r="I1914" t="s">
        <v>8219</v>
      </c>
      <c r="J1914">
        <v>15</v>
      </c>
    </row>
    <row r="1915" spans="8:10" x14ac:dyDescent="0.4">
      <c r="H1915">
        <v>3509</v>
      </c>
      <c r="I1915" t="s">
        <v>8219</v>
      </c>
      <c r="J1915">
        <v>33</v>
      </c>
    </row>
    <row r="1916" spans="8:10" x14ac:dyDescent="0.4">
      <c r="H1916">
        <v>3510</v>
      </c>
      <c r="I1916" t="s">
        <v>8219</v>
      </c>
      <c r="J1916">
        <v>15</v>
      </c>
    </row>
    <row r="1917" spans="8:10" x14ac:dyDescent="0.4">
      <c r="H1917">
        <v>3511</v>
      </c>
      <c r="I1917" t="s">
        <v>8219</v>
      </c>
      <c r="J1917">
        <v>19</v>
      </c>
    </row>
    <row r="1918" spans="8:10" x14ac:dyDescent="0.4">
      <c r="H1918">
        <v>3512</v>
      </c>
      <c r="I1918" t="s">
        <v>8219</v>
      </c>
      <c r="J1918">
        <v>17</v>
      </c>
    </row>
    <row r="1919" spans="8:10" x14ac:dyDescent="0.4">
      <c r="H1919">
        <v>3513</v>
      </c>
      <c r="I1919" t="s">
        <v>8219</v>
      </c>
      <c r="J1919">
        <v>44</v>
      </c>
    </row>
    <row r="1920" spans="8:10" x14ac:dyDescent="0.4">
      <c r="H1920">
        <v>3514</v>
      </c>
      <c r="I1920" t="s">
        <v>8219</v>
      </c>
      <c r="J1920">
        <v>10</v>
      </c>
    </row>
    <row r="1921" spans="8:10" x14ac:dyDescent="0.4">
      <c r="H1921">
        <v>3515</v>
      </c>
      <c r="I1921" t="s">
        <v>8219</v>
      </c>
      <c r="J1921">
        <v>46</v>
      </c>
    </row>
    <row r="1922" spans="8:10" x14ac:dyDescent="0.4">
      <c r="H1922">
        <v>3516</v>
      </c>
      <c r="I1922" t="s">
        <v>8219</v>
      </c>
      <c r="J1922">
        <v>11</v>
      </c>
    </row>
    <row r="1923" spans="8:10" x14ac:dyDescent="0.4">
      <c r="H1923">
        <v>3517</v>
      </c>
      <c r="I1923" t="s">
        <v>8219</v>
      </c>
      <c r="J1923">
        <v>13</v>
      </c>
    </row>
    <row r="1924" spans="8:10" x14ac:dyDescent="0.4">
      <c r="H1924">
        <v>3518</v>
      </c>
      <c r="I1924" t="s">
        <v>8219</v>
      </c>
      <c r="J1924">
        <v>33</v>
      </c>
    </row>
    <row r="1925" spans="8:10" x14ac:dyDescent="0.4">
      <c r="H1925">
        <v>3519</v>
      </c>
      <c r="I1925" t="s">
        <v>8219</v>
      </c>
      <c r="J1925">
        <v>28</v>
      </c>
    </row>
    <row r="1926" spans="8:10" x14ac:dyDescent="0.4">
      <c r="H1926">
        <v>3520</v>
      </c>
      <c r="I1926" t="s">
        <v>8219</v>
      </c>
      <c r="J1926">
        <v>21</v>
      </c>
    </row>
    <row r="1927" spans="8:10" x14ac:dyDescent="0.4">
      <c r="H1927">
        <v>3521</v>
      </c>
      <c r="I1927" t="s">
        <v>8219</v>
      </c>
      <c r="J1927">
        <v>13</v>
      </c>
    </row>
    <row r="1928" spans="8:10" x14ac:dyDescent="0.4">
      <c r="H1928">
        <v>3522</v>
      </c>
      <c r="I1928" t="s">
        <v>8219</v>
      </c>
      <c r="J1928">
        <v>34</v>
      </c>
    </row>
    <row r="1929" spans="8:10" x14ac:dyDescent="0.4">
      <c r="H1929">
        <v>3523</v>
      </c>
      <c r="I1929" t="s">
        <v>8219</v>
      </c>
      <c r="J1929">
        <v>80</v>
      </c>
    </row>
    <row r="1930" spans="8:10" x14ac:dyDescent="0.4">
      <c r="H1930">
        <v>3524</v>
      </c>
      <c r="I1930" t="s">
        <v>8219</v>
      </c>
      <c r="J1930">
        <v>74</v>
      </c>
    </row>
    <row r="1931" spans="8:10" x14ac:dyDescent="0.4">
      <c r="H1931">
        <v>3525</v>
      </c>
      <c r="I1931" t="s">
        <v>8219</v>
      </c>
      <c r="J1931">
        <v>7</v>
      </c>
    </row>
    <row r="1932" spans="8:10" x14ac:dyDescent="0.4">
      <c r="H1932">
        <v>3526</v>
      </c>
      <c r="I1932" t="s">
        <v>8219</v>
      </c>
      <c r="J1932">
        <v>34</v>
      </c>
    </row>
    <row r="1933" spans="8:10" x14ac:dyDescent="0.4">
      <c r="H1933">
        <v>3527</v>
      </c>
      <c r="I1933" t="s">
        <v>8219</v>
      </c>
      <c r="J1933">
        <v>86</v>
      </c>
    </row>
    <row r="1934" spans="8:10" x14ac:dyDescent="0.4">
      <c r="H1934">
        <v>3528</v>
      </c>
      <c r="I1934" t="s">
        <v>8219</v>
      </c>
      <c r="J1934">
        <v>37</v>
      </c>
    </row>
    <row r="1935" spans="8:10" x14ac:dyDescent="0.4">
      <c r="H1935">
        <v>3529</v>
      </c>
      <c r="I1935" t="s">
        <v>8219</v>
      </c>
      <c r="J1935">
        <v>18</v>
      </c>
    </row>
    <row r="1936" spans="8:10" x14ac:dyDescent="0.4">
      <c r="H1936">
        <v>3530</v>
      </c>
      <c r="I1936" t="s">
        <v>8219</v>
      </c>
      <c r="J1936">
        <v>22</v>
      </c>
    </row>
    <row r="1937" spans="8:10" x14ac:dyDescent="0.4">
      <c r="H1937">
        <v>3531</v>
      </c>
      <c r="I1937" t="s">
        <v>8219</v>
      </c>
      <c r="J1937">
        <v>26</v>
      </c>
    </row>
    <row r="1938" spans="8:10" x14ac:dyDescent="0.4">
      <c r="H1938">
        <v>3532</v>
      </c>
      <c r="I1938" t="s">
        <v>8219</v>
      </c>
      <c r="J1938">
        <v>27</v>
      </c>
    </row>
    <row r="1939" spans="8:10" x14ac:dyDescent="0.4">
      <c r="H1939">
        <v>3533</v>
      </c>
      <c r="I1939" t="s">
        <v>8219</v>
      </c>
      <c r="J1939">
        <v>8</v>
      </c>
    </row>
    <row r="1940" spans="8:10" x14ac:dyDescent="0.4">
      <c r="H1940">
        <v>3534</v>
      </c>
      <c r="I1940" t="s">
        <v>8219</v>
      </c>
      <c r="J1940">
        <v>204</v>
      </c>
    </row>
    <row r="1941" spans="8:10" x14ac:dyDescent="0.4">
      <c r="H1941">
        <v>3535</v>
      </c>
      <c r="I1941" t="s">
        <v>8219</v>
      </c>
      <c r="J1941">
        <v>46</v>
      </c>
    </row>
    <row r="1942" spans="8:10" x14ac:dyDescent="0.4">
      <c r="H1942">
        <v>3536</v>
      </c>
      <c r="I1942" t="s">
        <v>8219</v>
      </c>
      <c r="J1942">
        <v>17</v>
      </c>
    </row>
    <row r="1943" spans="8:10" x14ac:dyDescent="0.4">
      <c r="H1943">
        <v>3537</v>
      </c>
      <c r="I1943" t="s">
        <v>8219</v>
      </c>
      <c r="J1943">
        <v>28</v>
      </c>
    </row>
    <row r="1944" spans="8:10" x14ac:dyDescent="0.4">
      <c r="H1944">
        <v>3538</v>
      </c>
      <c r="I1944" t="s">
        <v>8219</v>
      </c>
      <c r="J1944">
        <v>83</v>
      </c>
    </row>
    <row r="1945" spans="8:10" x14ac:dyDescent="0.4">
      <c r="H1945">
        <v>3539</v>
      </c>
      <c r="I1945" t="s">
        <v>8219</v>
      </c>
      <c r="J1945">
        <v>13</v>
      </c>
    </row>
    <row r="1946" spans="8:10" x14ac:dyDescent="0.4">
      <c r="H1946">
        <v>3540</v>
      </c>
      <c r="I1946" t="s">
        <v>8219</v>
      </c>
      <c r="J1946">
        <v>8</v>
      </c>
    </row>
    <row r="1947" spans="8:10" x14ac:dyDescent="0.4">
      <c r="H1947">
        <v>3541</v>
      </c>
      <c r="I1947" t="s">
        <v>8219</v>
      </c>
      <c r="J1947">
        <v>32</v>
      </c>
    </row>
    <row r="1948" spans="8:10" x14ac:dyDescent="0.4">
      <c r="H1948">
        <v>3542</v>
      </c>
      <c r="I1948" t="s">
        <v>8219</v>
      </c>
      <c r="J1948">
        <v>85</v>
      </c>
    </row>
    <row r="1949" spans="8:10" x14ac:dyDescent="0.4">
      <c r="H1949">
        <v>3543</v>
      </c>
      <c r="I1949" t="s">
        <v>8219</v>
      </c>
      <c r="J1949">
        <v>29</v>
      </c>
    </row>
    <row r="1950" spans="8:10" x14ac:dyDescent="0.4">
      <c r="H1950">
        <v>3544</v>
      </c>
      <c r="I1950" t="s">
        <v>8219</v>
      </c>
      <c r="J1950">
        <v>24</v>
      </c>
    </row>
    <row r="1951" spans="8:10" x14ac:dyDescent="0.4">
      <c r="H1951">
        <v>3545</v>
      </c>
      <c r="I1951" t="s">
        <v>8219</v>
      </c>
      <c r="J1951">
        <v>8</v>
      </c>
    </row>
    <row r="1952" spans="8:10" x14ac:dyDescent="0.4">
      <c r="H1952">
        <v>3546</v>
      </c>
      <c r="I1952" t="s">
        <v>8219</v>
      </c>
      <c r="J1952">
        <v>19</v>
      </c>
    </row>
    <row r="1953" spans="8:10" x14ac:dyDescent="0.4">
      <c r="H1953">
        <v>3547</v>
      </c>
      <c r="I1953" t="s">
        <v>8219</v>
      </c>
      <c r="J1953">
        <v>336</v>
      </c>
    </row>
    <row r="1954" spans="8:10" x14ac:dyDescent="0.4">
      <c r="H1954">
        <v>3548</v>
      </c>
      <c r="I1954" t="s">
        <v>8219</v>
      </c>
      <c r="J1954">
        <v>13</v>
      </c>
    </row>
    <row r="1955" spans="8:10" x14ac:dyDescent="0.4">
      <c r="H1955">
        <v>3549</v>
      </c>
      <c r="I1955" t="s">
        <v>8219</v>
      </c>
      <c r="J1955">
        <v>42</v>
      </c>
    </row>
    <row r="1956" spans="8:10" x14ac:dyDescent="0.4">
      <c r="H1956">
        <v>3550</v>
      </c>
      <c r="I1956" t="s">
        <v>8219</v>
      </c>
      <c r="J1956">
        <v>64</v>
      </c>
    </row>
    <row r="1957" spans="8:10" x14ac:dyDescent="0.4">
      <c r="H1957">
        <v>3551</v>
      </c>
      <c r="I1957" t="s">
        <v>8219</v>
      </c>
      <c r="J1957">
        <v>25</v>
      </c>
    </row>
    <row r="1958" spans="8:10" x14ac:dyDescent="0.4">
      <c r="H1958">
        <v>3552</v>
      </c>
      <c r="I1958" t="s">
        <v>8219</v>
      </c>
      <c r="J1958">
        <v>20</v>
      </c>
    </row>
    <row r="1959" spans="8:10" x14ac:dyDescent="0.4">
      <c r="H1959">
        <v>3553</v>
      </c>
      <c r="I1959" t="s">
        <v>8219</v>
      </c>
      <c r="J1959">
        <v>104</v>
      </c>
    </row>
    <row r="1960" spans="8:10" x14ac:dyDescent="0.4">
      <c r="H1960">
        <v>3554</v>
      </c>
      <c r="I1960" t="s">
        <v>8219</v>
      </c>
      <c r="J1960">
        <v>53</v>
      </c>
    </row>
    <row r="1961" spans="8:10" x14ac:dyDescent="0.4">
      <c r="H1961">
        <v>3555</v>
      </c>
      <c r="I1961" t="s">
        <v>8219</v>
      </c>
      <c r="J1961">
        <v>14</v>
      </c>
    </row>
    <row r="1962" spans="8:10" x14ac:dyDescent="0.4">
      <c r="H1962">
        <v>3556</v>
      </c>
      <c r="I1962" t="s">
        <v>8219</v>
      </c>
      <c r="J1962">
        <v>20</v>
      </c>
    </row>
    <row r="1963" spans="8:10" x14ac:dyDescent="0.4">
      <c r="H1963">
        <v>3557</v>
      </c>
      <c r="I1963" t="s">
        <v>8219</v>
      </c>
      <c r="J1963">
        <v>558</v>
      </c>
    </row>
    <row r="1964" spans="8:10" x14ac:dyDescent="0.4">
      <c r="H1964">
        <v>3558</v>
      </c>
      <c r="I1964" t="s">
        <v>8219</v>
      </c>
      <c r="J1964">
        <v>22</v>
      </c>
    </row>
    <row r="1965" spans="8:10" x14ac:dyDescent="0.4">
      <c r="H1965">
        <v>3559</v>
      </c>
      <c r="I1965" t="s">
        <v>8219</v>
      </c>
      <c r="J1965">
        <v>24</v>
      </c>
    </row>
    <row r="1966" spans="8:10" x14ac:dyDescent="0.4">
      <c r="H1966">
        <v>3560</v>
      </c>
      <c r="I1966" t="s">
        <v>8219</v>
      </c>
      <c r="J1966">
        <v>74</v>
      </c>
    </row>
    <row r="1967" spans="8:10" x14ac:dyDescent="0.4">
      <c r="H1967">
        <v>3561</v>
      </c>
      <c r="I1967" t="s">
        <v>8219</v>
      </c>
      <c r="J1967">
        <v>54</v>
      </c>
    </row>
    <row r="1968" spans="8:10" x14ac:dyDescent="0.4">
      <c r="H1968">
        <v>3562</v>
      </c>
      <c r="I1968" t="s">
        <v>8219</v>
      </c>
      <c r="J1968">
        <v>31</v>
      </c>
    </row>
    <row r="1969" spans="8:10" x14ac:dyDescent="0.4">
      <c r="H1969">
        <v>3563</v>
      </c>
      <c r="I1969" t="s">
        <v>8219</v>
      </c>
      <c r="J1969">
        <v>25</v>
      </c>
    </row>
    <row r="1970" spans="8:10" x14ac:dyDescent="0.4">
      <c r="H1970">
        <v>3564</v>
      </c>
      <c r="I1970" t="s">
        <v>8219</v>
      </c>
      <c r="J1970">
        <v>17</v>
      </c>
    </row>
    <row r="1971" spans="8:10" x14ac:dyDescent="0.4">
      <c r="H1971">
        <v>3565</v>
      </c>
      <c r="I1971" t="s">
        <v>8219</v>
      </c>
      <c r="J1971">
        <v>12</v>
      </c>
    </row>
    <row r="1972" spans="8:10" x14ac:dyDescent="0.4">
      <c r="H1972">
        <v>3566</v>
      </c>
      <c r="I1972" t="s">
        <v>8219</v>
      </c>
      <c r="J1972">
        <v>38</v>
      </c>
    </row>
    <row r="1973" spans="8:10" x14ac:dyDescent="0.4">
      <c r="H1973">
        <v>3567</v>
      </c>
      <c r="I1973" t="s">
        <v>8219</v>
      </c>
      <c r="J1973">
        <v>41</v>
      </c>
    </row>
    <row r="1974" spans="8:10" x14ac:dyDescent="0.4">
      <c r="H1974">
        <v>3568</v>
      </c>
      <c r="I1974" t="s">
        <v>8219</v>
      </c>
      <c r="J1974">
        <v>19</v>
      </c>
    </row>
    <row r="1975" spans="8:10" x14ac:dyDescent="0.4">
      <c r="H1975">
        <v>3569</v>
      </c>
      <c r="I1975" t="s">
        <v>8219</v>
      </c>
      <c r="J1975">
        <v>41</v>
      </c>
    </row>
    <row r="1976" spans="8:10" x14ac:dyDescent="0.4">
      <c r="H1976">
        <v>3570</v>
      </c>
      <c r="I1976" t="s">
        <v>8219</v>
      </c>
      <c r="J1976">
        <v>26</v>
      </c>
    </row>
    <row r="1977" spans="8:10" x14ac:dyDescent="0.4">
      <c r="H1977">
        <v>3571</v>
      </c>
      <c r="I1977" t="s">
        <v>8219</v>
      </c>
      <c r="J1977">
        <v>25</v>
      </c>
    </row>
    <row r="1978" spans="8:10" x14ac:dyDescent="0.4">
      <c r="H1978">
        <v>3572</v>
      </c>
      <c r="I1978" t="s">
        <v>8219</v>
      </c>
      <c r="J1978">
        <v>9</v>
      </c>
    </row>
    <row r="1979" spans="8:10" x14ac:dyDescent="0.4">
      <c r="H1979">
        <v>3573</v>
      </c>
      <c r="I1979" t="s">
        <v>8219</v>
      </c>
      <c r="J1979">
        <v>78</v>
      </c>
    </row>
    <row r="1980" spans="8:10" x14ac:dyDescent="0.4">
      <c r="H1980">
        <v>3574</v>
      </c>
      <c r="I1980" t="s">
        <v>8219</v>
      </c>
      <c r="J1980">
        <v>45</v>
      </c>
    </row>
    <row r="1981" spans="8:10" x14ac:dyDescent="0.4">
      <c r="H1981">
        <v>3575</v>
      </c>
      <c r="I1981" t="s">
        <v>8219</v>
      </c>
      <c r="J1981">
        <v>102</v>
      </c>
    </row>
    <row r="1982" spans="8:10" x14ac:dyDescent="0.4">
      <c r="H1982">
        <v>3576</v>
      </c>
      <c r="I1982" t="s">
        <v>8219</v>
      </c>
      <c r="J1982">
        <v>5</v>
      </c>
    </row>
    <row r="1983" spans="8:10" x14ac:dyDescent="0.4">
      <c r="H1983">
        <v>3577</v>
      </c>
      <c r="I1983" t="s">
        <v>8219</v>
      </c>
      <c r="J1983">
        <v>27</v>
      </c>
    </row>
    <row r="1984" spans="8:10" x14ac:dyDescent="0.4">
      <c r="H1984">
        <v>3578</v>
      </c>
      <c r="I1984" t="s">
        <v>8219</v>
      </c>
      <c r="J1984">
        <v>37</v>
      </c>
    </row>
    <row r="1985" spans="8:10" x14ac:dyDescent="0.4">
      <c r="H1985">
        <v>3579</v>
      </c>
      <c r="I1985" t="s">
        <v>8219</v>
      </c>
      <c r="J1985">
        <v>14</v>
      </c>
    </row>
    <row r="1986" spans="8:10" x14ac:dyDescent="0.4">
      <c r="H1986">
        <v>3580</v>
      </c>
      <c r="I1986" t="s">
        <v>8219</v>
      </c>
      <c r="J1986">
        <v>27</v>
      </c>
    </row>
    <row r="1987" spans="8:10" x14ac:dyDescent="0.4">
      <c r="H1987">
        <v>3581</v>
      </c>
      <c r="I1987" t="s">
        <v>8219</v>
      </c>
      <c r="J1987">
        <v>45</v>
      </c>
    </row>
    <row r="1988" spans="8:10" x14ac:dyDescent="0.4">
      <c r="H1988">
        <v>3582</v>
      </c>
      <c r="I1988" t="s">
        <v>8219</v>
      </c>
      <c r="J1988">
        <v>49</v>
      </c>
    </row>
    <row r="1989" spans="8:10" x14ac:dyDescent="0.4">
      <c r="H1989">
        <v>3583</v>
      </c>
      <c r="I1989" t="s">
        <v>8219</v>
      </c>
      <c r="J1989">
        <v>24</v>
      </c>
    </row>
    <row r="1990" spans="8:10" x14ac:dyDescent="0.4">
      <c r="H1990">
        <v>3584</v>
      </c>
      <c r="I1990" t="s">
        <v>8219</v>
      </c>
      <c r="J1990">
        <v>112</v>
      </c>
    </row>
    <row r="1991" spans="8:10" x14ac:dyDescent="0.4">
      <c r="H1991">
        <v>3585</v>
      </c>
      <c r="I1991" t="s">
        <v>8219</v>
      </c>
      <c r="J1991">
        <v>23</v>
      </c>
    </row>
    <row r="1992" spans="8:10" x14ac:dyDescent="0.4">
      <c r="H1992">
        <v>3586</v>
      </c>
      <c r="I1992" t="s">
        <v>8219</v>
      </c>
      <c r="J1992">
        <v>54</v>
      </c>
    </row>
    <row r="1993" spans="8:10" x14ac:dyDescent="0.4">
      <c r="H1993">
        <v>3587</v>
      </c>
      <c r="I1993" t="s">
        <v>8219</v>
      </c>
      <c r="J1993">
        <v>28</v>
      </c>
    </row>
    <row r="1994" spans="8:10" x14ac:dyDescent="0.4">
      <c r="H1994">
        <v>3588</v>
      </c>
      <c r="I1994" t="s">
        <v>8219</v>
      </c>
      <c r="J1994">
        <v>11</v>
      </c>
    </row>
    <row r="1995" spans="8:10" x14ac:dyDescent="0.4">
      <c r="H1995">
        <v>3589</v>
      </c>
      <c r="I1995" t="s">
        <v>8219</v>
      </c>
      <c r="J1995">
        <v>62</v>
      </c>
    </row>
    <row r="1996" spans="8:10" x14ac:dyDescent="0.4">
      <c r="H1996">
        <v>3590</v>
      </c>
      <c r="I1996" t="s">
        <v>8219</v>
      </c>
      <c r="J1996">
        <v>73</v>
      </c>
    </row>
    <row r="1997" spans="8:10" x14ac:dyDescent="0.4">
      <c r="H1997">
        <v>3591</v>
      </c>
      <c r="I1997" t="s">
        <v>8219</v>
      </c>
      <c r="J1997">
        <v>18</v>
      </c>
    </row>
    <row r="1998" spans="8:10" x14ac:dyDescent="0.4">
      <c r="H1998">
        <v>3592</v>
      </c>
      <c r="I1998" t="s">
        <v>8219</v>
      </c>
      <c r="J1998">
        <v>35</v>
      </c>
    </row>
    <row r="1999" spans="8:10" x14ac:dyDescent="0.4">
      <c r="H1999">
        <v>3593</v>
      </c>
      <c r="I1999" t="s">
        <v>8219</v>
      </c>
      <c r="J1999">
        <v>43</v>
      </c>
    </row>
    <row r="2000" spans="8:10" x14ac:dyDescent="0.4">
      <c r="H2000">
        <v>3594</v>
      </c>
      <c r="I2000" t="s">
        <v>8219</v>
      </c>
      <c r="J2000">
        <v>36</v>
      </c>
    </row>
    <row r="2001" spans="8:10" x14ac:dyDescent="0.4">
      <c r="H2001">
        <v>3595</v>
      </c>
      <c r="I2001" t="s">
        <v>8219</v>
      </c>
      <c r="J2001">
        <v>62</v>
      </c>
    </row>
    <row r="2002" spans="8:10" x14ac:dyDescent="0.4">
      <c r="H2002">
        <v>3596</v>
      </c>
      <c r="I2002" t="s">
        <v>8219</v>
      </c>
      <c r="J2002">
        <v>15</v>
      </c>
    </row>
    <row r="2003" spans="8:10" x14ac:dyDescent="0.4">
      <c r="H2003">
        <v>3597</v>
      </c>
      <c r="I2003" t="s">
        <v>8219</v>
      </c>
      <c r="J2003">
        <v>33</v>
      </c>
    </row>
    <row r="2004" spans="8:10" x14ac:dyDescent="0.4">
      <c r="H2004">
        <v>3598</v>
      </c>
      <c r="I2004" t="s">
        <v>8219</v>
      </c>
      <c r="J2004">
        <v>27</v>
      </c>
    </row>
    <row r="2005" spans="8:10" x14ac:dyDescent="0.4">
      <c r="H2005">
        <v>3599</v>
      </c>
      <c r="I2005" t="s">
        <v>8219</v>
      </c>
      <c r="J2005">
        <v>17</v>
      </c>
    </row>
    <row r="2006" spans="8:10" x14ac:dyDescent="0.4">
      <c r="H2006">
        <v>3600</v>
      </c>
      <c r="I2006" t="s">
        <v>8219</v>
      </c>
      <c r="J2006">
        <v>4</v>
      </c>
    </row>
    <row r="2007" spans="8:10" x14ac:dyDescent="0.4">
      <c r="H2007">
        <v>3601</v>
      </c>
      <c r="I2007" t="s">
        <v>8219</v>
      </c>
      <c r="J2007">
        <v>53</v>
      </c>
    </row>
    <row r="2008" spans="8:10" x14ac:dyDescent="0.4">
      <c r="H2008">
        <v>3602</v>
      </c>
      <c r="I2008" t="s">
        <v>8219</v>
      </c>
      <c r="J2008">
        <v>49</v>
      </c>
    </row>
    <row r="2009" spans="8:10" x14ac:dyDescent="0.4">
      <c r="H2009">
        <v>3603</v>
      </c>
      <c r="I2009" t="s">
        <v>8219</v>
      </c>
      <c r="J2009">
        <v>57</v>
      </c>
    </row>
    <row r="2010" spans="8:10" x14ac:dyDescent="0.4">
      <c r="H2010">
        <v>3604</v>
      </c>
      <c r="I2010" t="s">
        <v>8219</v>
      </c>
      <c r="J2010">
        <v>69</v>
      </c>
    </row>
    <row r="2011" spans="8:10" x14ac:dyDescent="0.4">
      <c r="H2011">
        <v>3605</v>
      </c>
      <c r="I2011" t="s">
        <v>8219</v>
      </c>
      <c r="J2011">
        <v>15</v>
      </c>
    </row>
    <row r="2012" spans="8:10" x14ac:dyDescent="0.4">
      <c r="H2012">
        <v>3606</v>
      </c>
      <c r="I2012" t="s">
        <v>8219</v>
      </c>
      <c r="J2012">
        <v>64</v>
      </c>
    </row>
    <row r="2013" spans="8:10" x14ac:dyDescent="0.4">
      <c r="H2013">
        <v>3607</v>
      </c>
      <c r="I2013" t="s">
        <v>8219</v>
      </c>
      <c r="J2013">
        <v>20</v>
      </c>
    </row>
    <row r="2014" spans="8:10" x14ac:dyDescent="0.4">
      <c r="H2014">
        <v>3608</v>
      </c>
      <c r="I2014" t="s">
        <v>8219</v>
      </c>
      <c r="J2014">
        <v>27</v>
      </c>
    </row>
    <row r="2015" spans="8:10" x14ac:dyDescent="0.4">
      <c r="H2015">
        <v>3609</v>
      </c>
      <c r="I2015" t="s">
        <v>8219</v>
      </c>
      <c r="J2015">
        <v>21</v>
      </c>
    </row>
    <row r="2016" spans="8:10" x14ac:dyDescent="0.4">
      <c r="H2016">
        <v>3610</v>
      </c>
      <c r="I2016" t="s">
        <v>8219</v>
      </c>
      <c r="J2016">
        <v>31</v>
      </c>
    </row>
    <row r="2017" spans="8:10" x14ac:dyDescent="0.4">
      <c r="H2017">
        <v>3611</v>
      </c>
      <c r="I2017" t="s">
        <v>8219</v>
      </c>
      <c r="J2017">
        <v>51</v>
      </c>
    </row>
    <row r="2018" spans="8:10" x14ac:dyDescent="0.4">
      <c r="H2018">
        <v>3612</v>
      </c>
      <c r="I2018" t="s">
        <v>8219</v>
      </c>
      <c r="J2018">
        <v>57</v>
      </c>
    </row>
    <row r="2019" spans="8:10" x14ac:dyDescent="0.4">
      <c r="H2019">
        <v>3613</v>
      </c>
      <c r="I2019" t="s">
        <v>8219</v>
      </c>
      <c r="J2019">
        <v>20</v>
      </c>
    </row>
    <row r="2020" spans="8:10" x14ac:dyDescent="0.4">
      <c r="H2020">
        <v>3614</v>
      </c>
      <c r="I2020" t="s">
        <v>8219</v>
      </c>
      <c r="J2020">
        <v>71</v>
      </c>
    </row>
    <row r="2021" spans="8:10" x14ac:dyDescent="0.4">
      <c r="H2021">
        <v>3615</v>
      </c>
      <c r="I2021" t="s">
        <v>8219</v>
      </c>
      <c r="J2021">
        <v>72</v>
      </c>
    </row>
    <row r="2022" spans="8:10" x14ac:dyDescent="0.4">
      <c r="H2022">
        <v>3616</v>
      </c>
      <c r="I2022" t="s">
        <v>8219</v>
      </c>
      <c r="J2022">
        <v>45</v>
      </c>
    </row>
    <row r="2023" spans="8:10" x14ac:dyDescent="0.4">
      <c r="H2023">
        <v>3617</v>
      </c>
      <c r="I2023" t="s">
        <v>8219</v>
      </c>
      <c r="J2023">
        <v>51</v>
      </c>
    </row>
    <row r="2024" spans="8:10" x14ac:dyDescent="0.4">
      <c r="H2024">
        <v>3618</v>
      </c>
      <c r="I2024" t="s">
        <v>8219</v>
      </c>
      <c r="J2024">
        <v>56</v>
      </c>
    </row>
    <row r="2025" spans="8:10" x14ac:dyDescent="0.4">
      <c r="H2025">
        <v>3619</v>
      </c>
      <c r="I2025" t="s">
        <v>8219</v>
      </c>
      <c r="J2025">
        <v>17</v>
      </c>
    </row>
    <row r="2026" spans="8:10" x14ac:dyDescent="0.4">
      <c r="H2026">
        <v>3620</v>
      </c>
      <c r="I2026" t="s">
        <v>8219</v>
      </c>
      <c r="J2026">
        <v>197</v>
      </c>
    </row>
    <row r="2027" spans="8:10" x14ac:dyDescent="0.4">
      <c r="H2027">
        <v>3621</v>
      </c>
      <c r="I2027" t="s">
        <v>8219</v>
      </c>
      <c r="J2027">
        <v>70</v>
      </c>
    </row>
    <row r="2028" spans="8:10" x14ac:dyDescent="0.4">
      <c r="H2028">
        <v>3622</v>
      </c>
      <c r="I2028" t="s">
        <v>8219</v>
      </c>
      <c r="J2028">
        <v>21</v>
      </c>
    </row>
    <row r="2029" spans="8:10" x14ac:dyDescent="0.4">
      <c r="H2029">
        <v>3623</v>
      </c>
      <c r="I2029" t="s">
        <v>8219</v>
      </c>
      <c r="J2029">
        <v>34</v>
      </c>
    </row>
    <row r="2030" spans="8:10" x14ac:dyDescent="0.4">
      <c r="H2030">
        <v>3624</v>
      </c>
      <c r="I2030" t="s">
        <v>8219</v>
      </c>
      <c r="J2030">
        <v>39</v>
      </c>
    </row>
    <row r="2031" spans="8:10" x14ac:dyDescent="0.4">
      <c r="H2031">
        <v>3625</v>
      </c>
      <c r="I2031" t="s">
        <v>8219</v>
      </c>
      <c r="J2031">
        <v>78</v>
      </c>
    </row>
    <row r="2032" spans="8:10" x14ac:dyDescent="0.4">
      <c r="H2032">
        <v>3626</v>
      </c>
      <c r="I2032" t="s">
        <v>8219</v>
      </c>
      <c r="J2032">
        <v>48</v>
      </c>
    </row>
    <row r="2033" spans="8:10" x14ac:dyDescent="0.4">
      <c r="H2033">
        <v>3627</v>
      </c>
      <c r="I2033" t="s">
        <v>8219</v>
      </c>
      <c r="J2033">
        <v>29</v>
      </c>
    </row>
    <row r="2034" spans="8:10" x14ac:dyDescent="0.4">
      <c r="H2034">
        <v>3648</v>
      </c>
      <c r="I2034" t="s">
        <v>8219</v>
      </c>
      <c r="J2034">
        <v>73</v>
      </c>
    </row>
    <row r="2035" spans="8:10" x14ac:dyDescent="0.4">
      <c r="H2035">
        <v>3649</v>
      </c>
      <c r="I2035" t="s">
        <v>8219</v>
      </c>
      <c r="J2035">
        <v>8</v>
      </c>
    </row>
    <row r="2036" spans="8:10" x14ac:dyDescent="0.4">
      <c r="H2036">
        <v>3650</v>
      </c>
      <c r="I2036" t="s">
        <v>8219</v>
      </c>
      <c r="J2036">
        <v>17</v>
      </c>
    </row>
    <row r="2037" spans="8:10" x14ac:dyDescent="0.4">
      <c r="H2037">
        <v>3651</v>
      </c>
      <c r="I2037" t="s">
        <v>8219</v>
      </c>
      <c r="J2037">
        <v>9</v>
      </c>
    </row>
    <row r="2038" spans="8:10" x14ac:dyDescent="0.4">
      <c r="H2038">
        <v>3652</v>
      </c>
      <c r="I2038" t="s">
        <v>8219</v>
      </c>
      <c r="J2038">
        <v>17</v>
      </c>
    </row>
    <row r="2039" spans="8:10" x14ac:dyDescent="0.4">
      <c r="H2039">
        <v>3653</v>
      </c>
      <c r="I2039" t="s">
        <v>8219</v>
      </c>
      <c r="J2039">
        <v>33</v>
      </c>
    </row>
    <row r="2040" spans="8:10" x14ac:dyDescent="0.4">
      <c r="H2040">
        <v>3654</v>
      </c>
      <c r="I2040" t="s">
        <v>8219</v>
      </c>
      <c r="J2040">
        <v>38</v>
      </c>
    </row>
    <row r="2041" spans="8:10" x14ac:dyDescent="0.4">
      <c r="H2041">
        <v>3655</v>
      </c>
      <c r="I2041" t="s">
        <v>8219</v>
      </c>
      <c r="J2041">
        <v>79</v>
      </c>
    </row>
    <row r="2042" spans="8:10" x14ac:dyDescent="0.4">
      <c r="H2042">
        <v>3656</v>
      </c>
      <c r="I2042" t="s">
        <v>8219</v>
      </c>
      <c r="J2042">
        <v>46</v>
      </c>
    </row>
    <row r="2043" spans="8:10" x14ac:dyDescent="0.4">
      <c r="H2043">
        <v>3657</v>
      </c>
      <c r="I2043" t="s">
        <v>8219</v>
      </c>
      <c r="J2043">
        <v>20</v>
      </c>
    </row>
    <row r="2044" spans="8:10" x14ac:dyDescent="0.4">
      <c r="H2044">
        <v>3658</v>
      </c>
      <c r="I2044" t="s">
        <v>8219</v>
      </c>
      <c r="J2044">
        <v>20</v>
      </c>
    </row>
    <row r="2045" spans="8:10" x14ac:dyDescent="0.4">
      <c r="H2045">
        <v>3659</v>
      </c>
      <c r="I2045" t="s">
        <v>8219</v>
      </c>
      <c r="J2045">
        <v>13</v>
      </c>
    </row>
    <row r="2046" spans="8:10" x14ac:dyDescent="0.4">
      <c r="H2046">
        <v>3660</v>
      </c>
      <c r="I2046" t="s">
        <v>8219</v>
      </c>
      <c r="J2046">
        <v>22</v>
      </c>
    </row>
    <row r="2047" spans="8:10" x14ac:dyDescent="0.4">
      <c r="H2047">
        <v>3661</v>
      </c>
      <c r="I2047" t="s">
        <v>8219</v>
      </c>
      <c r="J2047">
        <v>36</v>
      </c>
    </row>
    <row r="2048" spans="8:10" x14ac:dyDescent="0.4">
      <c r="H2048">
        <v>3662</v>
      </c>
      <c r="I2048" t="s">
        <v>8219</v>
      </c>
      <c r="J2048">
        <v>40</v>
      </c>
    </row>
    <row r="2049" spans="8:10" x14ac:dyDescent="0.4">
      <c r="H2049">
        <v>3663</v>
      </c>
      <c r="I2049" t="s">
        <v>8219</v>
      </c>
      <c r="J2049">
        <v>9</v>
      </c>
    </row>
    <row r="2050" spans="8:10" x14ac:dyDescent="0.4">
      <c r="H2050">
        <v>3664</v>
      </c>
      <c r="I2050" t="s">
        <v>8219</v>
      </c>
      <c r="J2050">
        <v>19</v>
      </c>
    </row>
    <row r="2051" spans="8:10" x14ac:dyDescent="0.4">
      <c r="H2051">
        <v>3665</v>
      </c>
      <c r="I2051" t="s">
        <v>8219</v>
      </c>
      <c r="J2051">
        <v>14</v>
      </c>
    </row>
    <row r="2052" spans="8:10" x14ac:dyDescent="0.4">
      <c r="H2052">
        <v>3666</v>
      </c>
      <c r="I2052" t="s">
        <v>8219</v>
      </c>
      <c r="J2052">
        <v>38</v>
      </c>
    </row>
    <row r="2053" spans="8:10" x14ac:dyDescent="0.4">
      <c r="H2053">
        <v>3667</v>
      </c>
      <c r="I2053" t="s">
        <v>8219</v>
      </c>
      <c r="J2053">
        <v>58</v>
      </c>
    </row>
    <row r="2054" spans="8:10" x14ac:dyDescent="0.4">
      <c r="H2054">
        <v>3668</v>
      </c>
      <c r="I2054" t="s">
        <v>8219</v>
      </c>
      <c r="J2054">
        <v>28</v>
      </c>
    </row>
    <row r="2055" spans="8:10" x14ac:dyDescent="0.4">
      <c r="H2055">
        <v>3669</v>
      </c>
      <c r="I2055" t="s">
        <v>8219</v>
      </c>
      <c r="J2055">
        <v>17</v>
      </c>
    </row>
    <row r="2056" spans="8:10" x14ac:dyDescent="0.4">
      <c r="H2056">
        <v>3670</v>
      </c>
      <c r="I2056" t="s">
        <v>8219</v>
      </c>
      <c r="J2056">
        <v>12</v>
      </c>
    </row>
    <row r="2057" spans="8:10" x14ac:dyDescent="0.4">
      <c r="H2057">
        <v>3671</v>
      </c>
      <c r="I2057" t="s">
        <v>8219</v>
      </c>
      <c r="J2057">
        <v>40</v>
      </c>
    </row>
    <row r="2058" spans="8:10" x14ac:dyDescent="0.4">
      <c r="H2058">
        <v>3672</v>
      </c>
      <c r="I2058" t="s">
        <v>8219</v>
      </c>
      <c r="J2058">
        <v>57</v>
      </c>
    </row>
    <row r="2059" spans="8:10" x14ac:dyDescent="0.4">
      <c r="H2059">
        <v>3673</v>
      </c>
      <c r="I2059" t="s">
        <v>8219</v>
      </c>
      <c r="J2059">
        <v>114</v>
      </c>
    </row>
    <row r="2060" spans="8:10" x14ac:dyDescent="0.4">
      <c r="H2060">
        <v>3674</v>
      </c>
      <c r="I2060" t="s">
        <v>8219</v>
      </c>
      <c r="J2060">
        <v>31</v>
      </c>
    </row>
    <row r="2061" spans="8:10" x14ac:dyDescent="0.4">
      <c r="H2061">
        <v>3675</v>
      </c>
      <c r="I2061" t="s">
        <v>8219</v>
      </c>
      <c r="J2061">
        <v>3</v>
      </c>
    </row>
    <row r="2062" spans="8:10" x14ac:dyDescent="0.4">
      <c r="H2062">
        <v>3676</v>
      </c>
      <c r="I2062" t="s">
        <v>8219</v>
      </c>
      <c r="J2062">
        <v>16</v>
      </c>
    </row>
    <row r="2063" spans="8:10" x14ac:dyDescent="0.4">
      <c r="H2063">
        <v>3677</v>
      </c>
      <c r="I2063" t="s">
        <v>8219</v>
      </c>
      <c r="J2063">
        <v>199</v>
      </c>
    </row>
    <row r="2064" spans="8:10" x14ac:dyDescent="0.4">
      <c r="H2064">
        <v>3678</v>
      </c>
      <c r="I2064" t="s">
        <v>8219</v>
      </c>
      <c r="J2064">
        <v>31</v>
      </c>
    </row>
    <row r="2065" spans="8:10" x14ac:dyDescent="0.4">
      <c r="H2065">
        <v>3679</v>
      </c>
      <c r="I2065" t="s">
        <v>8219</v>
      </c>
      <c r="J2065">
        <v>30</v>
      </c>
    </row>
    <row r="2066" spans="8:10" x14ac:dyDescent="0.4">
      <c r="H2066">
        <v>3680</v>
      </c>
      <c r="I2066" t="s">
        <v>8219</v>
      </c>
      <c r="J2066">
        <v>34</v>
      </c>
    </row>
    <row r="2067" spans="8:10" x14ac:dyDescent="0.4">
      <c r="H2067">
        <v>3681</v>
      </c>
      <c r="I2067" t="s">
        <v>8219</v>
      </c>
      <c r="J2067">
        <v>18</v>
      </c>
    </row>
    <row r="2068" spans="8:10" x14ac:dyDescent="0.4">
      <c r="H2068">
        <v>3682</v>
      </c>
      <c r="I2068" t="s">
        <v>8219</v>
      </c>
      <c r="J2068">
        <v>67</v>
      </c>
    </row>
    <row r="2069" spans="8:10" x14ac:dyDescent="0.4">
      <c r="H2069">
        <v>3683</v>
      </c>
      <c r="I2069" t="s">
        <v>8219</v>
      </c>
      <c r="J2069">
        <v>66</v>
      </c>
    </row>
    <row r="2070" spans="8:10" x14ac:dyDescent="0.4">
      <c r="H2070">
        <v>3684</v>
      </c>
      <c r="I2070" t="s">
        <v>8219</v>
      </c>
      <c r="J2070">
        <v>23</v>
      </c>
    </row>
    <row r="2071" spans="8:10" x14ac:dyDescent="0.4">
      <c r="H2071">
        <v>3685</v>
      </c>
      <c r="I2071" t="s">
        <v>8219</v>
      </c>
      <c r="J2071">
        <v>126</v>
      </c>
    </row>
    <row r="2072" spans="8:10" x14ac:dyDescent="0.4">
      <c r="H2072">
        <v>3686</v>
      </c>
      <c r="I2072" t="s">
        <v>8219</v>
      </c>
      <c r="J2072">
        <v>6</v>
      </c>
    </row>
    <row r="2073" spans="8:10" x14ac:dyDescent="0.4">
      <c r="H2073">
        <v>3687</v>
      </c>
      <c r="I2073" t="s">
        <v>8219</v>
      </c>
      <c r="J2073">
        <v>25</v>
      </c>
    </row>
    <row r="2074" spans="8:10" x14ac:dyDescent="0.4">
      <c r="H2074">
        <v>3688</v>
      </c>
      <c r="I2074" t="s">
        <v>8219</v>
      </c>
      <c r="J2074">
        <v>39</v>
      </c>
    </row>
    <row r="2075" spans="8:10" x14ac:dyDescent="0.4">
      <c r="H2075">
        <v>3689</v>
      </c>
      <c r="I2075" t="s">
        <v>8219</v>
      </c>
      <c r="J2075">
        <v>62</v>
      </c>
    </row>
    <row r="2076" spans="8:10" x14ac:dyDescent="0.4">
      <c r="H2076">
        <v>3690</v>
      </c>
      <c r="I2076" t="s">
        <v>8219</v>
      </c>
      <c r="J2076">
        <v>31</v>
      </c>
    </row>
    <row r="2077" spans="8:10" x14ac:dyDescent="0.4">
      <c r="H2077">
        <v>3691</v>
      </c>
      <c r="I2077" t="s">
        <v>8219</v>
      </c>
      <c r="J2077">
        <v>274</v>
      </c>
    </row>
    <row r="2078" spans="8:10" x14ac:dyDescent="0.4">
      <c r="H2078">
        <v>3692</v>
      </c>
      <c r="I2078" t="s">
        <v>8219</v>
      </c>
      <c r="J2078">
        <v>17</v>
      </c>
    </row>
    <row r="2079" spans="8:10" x14ac:dyDescent="0.4">
      <c r="H2079">
        <v>3693</v>
      </c>
      <c r="I2079" t="s">
        <v>8219</v>
      </c>
      <c r="J2079">
        <v>14</v>
      </c>
    </row>
    <row r="2080" spans="8:10" x14ac:dyDescent="0.4">
      <c r="H2080">
        <v>3694</v>
      </c>
      <c r="I2080" t="s">
        <v>8219</v>
      </c>
      <c r="J2080">
        <v>60</v>
      </c>
    </row>
    <row r="2081" spans="8:10" x14ac:dyDescent="0.4">
      <c r="H2081">
        <v>3695</v>
      </c>
      <c r="I2081" t="s">
        <v>8219</v>
      </c>
      <c r="J2081">
        <v>33</v>
      </c>
    </row>
    <row r="2082" spans="8:10" x14ac:dyDescent="0.4">
      <c r="H2082">
        <v>3696</v>
      </c>
      <c r="I2082" t="s">
        <v>8219</v>
      </c>
      <c r="J2082">
        <v>78</v>
      </c>
    </row>
    <row r="2083" spans="8:10" x14ac:dyDescent="0.4">
      <c r="H2083">
        <v>3697</v>
      </c>
      <c r="I2083" t="s">
        <v>8219</v>
      </c>
      <c r="J2083">
        <v>30</v>
      </c>
    </row>
    <row r="2084" spans="8:10" x14ac:dyDescent="0.4">
      <c r="H2084">
        <v>3698</v>
      </c>
      <c r="I2084" t="s">
        <v>8219</v>
      </c>
      <c r="J2084">
        <v>136</v>
      </c>
    </row>
    <row r="2085" spans="8:10" x14ac:dyDescent="0.4">
      <c r="H2085">
        <v>3699</v>
      </c>
      <c r="I2085" t="s">
        <v>8219</v>
      </c>
      <c r="J2085">
        <v>40</v>
      </c>
    </row>
    <row r="2086" spans="8:10" x14ac:dyDescent="0.4">
      <c r="H2086">
        <v>3700</v>
      </c>
      <c r="I2086" t="s">
        <v>8219</v>
      </c>
      <c r="J2086">
        <v>18</v>
      </c>
    </row>
    <row r="2087" spans="8:10" x14ac:dyDescent="0.4">
      <c r="H2087">
        <v>3701</v>
      </c>
      <c r="I2087" t="s">
        <v>8219</v>
      </c>
      <c r="J2087">
        <v>39</v>
      </c>
    </row>
    <row r="2088" spans="8:10" x14ac:dyDescent="0.4">
      <c r="H2088">
        <v>3702</v>
      </c>
      <c r="I2088" t="s">
        <v>8219</v>
      </c>
      <c r="J2088">
        <v>21</v>
      </c>
    </row>
    <row r="2089" spans="8:10" x14ac:dyDescent="0.4">
      <c r="H2089">
        <v>3703</v>
      </c>
      <c r="I2089" t="s">
        <v>8219</v>
      </c>
      <c r="J2089">
        <v>30</v>
      </c>
    </row>
    <row r="2090" spans="8:10" x14ac:dyDescent="0.4">
      <c r="H2090">
        <v>3704</v>
      </c>
      <c r="I2090" t="s">
        <v>8219</v>
      </c>
      <c r="J2090">
        <v>27</v>
      </c>
    </row>
    <row r="2091" spans="8:10" x14ac:dyDescent="0.4">
      <c r="H2091">
        <v>3705</v>
      </c>
      <c r="I2091" t="s">
        <v>8219</v>
      </c>
      <c r="J2091">
        <v>35</v>
      </c>
    </row>
    <row r="2092" spans="8:10" x14ac:dyDescent="0.4">
      <c r="H2092">
        <v>3706</v>
      </c>
      <c r="I2092" t="s">
        <v>8219</v>
      </c>
      <c r="J2092">
        <v>13</v>
      </c>
    </row>
    <row r="2093" spans="8:10" x14ac:dyDescent="0.4">
      <c r="H2093">
        <v>3707</v>
      </c>
      <c r="I2093" t="s">
        <v>8219</v>
      </c>
      <c r="J2093">
        <v>23</v>
      </c>
    </row>
    <row r="2094" spans="8:10" x14ac:dyDescent="0.4">
      <c r="H2094">
        <v>3708</v>
      </c>
      <c r="I2094" t="s">
        <v>8219</v>
      </c>
      <c r="J2094">
        <v>39</v>
      </c>
    </row>
    <row r="2095" spans="8:10" x14ac:dyDescent="0.4">
      <c r="H2095">
        <v>3709</v>
      </c>
      <c r="I2095" t="s">
        <v>8219</v>
      </c>
      <c r="J2095">
        <v>35</v>
      </c>
    </row>
    <row r="2096" spans="8:10" x14ac:dyDescent="0.4">
      <c r="H2096">
        <v>3710</v>
      </c>
      <c r="I2096" t="s">
        <v>8219</v>
      </c>
      <c r="J2096">
        <v>27</v>
      </c>
    </row>
    <row r="2097" spans="8:10" x14ac:dyDescent="0.4">
      <c r="H2097">
        <v>3711</v>
      </c>
      <c r="I2097" t="s">
        <v>8219</v>
      </c>
      <c r="J2097">
        <v>21</v>
      </c>
    </row>
    <row r="2098" spans="8:10" x14ac:dyDescent="0.4">
      <c r="H2098">
        <v>3712</v>
      </c>
      <c r="I2098" t="s">
        <v>8219</v>
      </c>
      <c r="J2098">
        <v>104</v>
      </c>
    </row>
    <row r="2099" spans="8:10" x14ac:dyDescent="0.4">
      <c r="H2099">
        <v>3713</v>
      </c>
      <c r="I2099" t="s">
        <v>8219</v>
      </c>
      <c r="J2099">
        <v>19</v>
      </c>
    </row>
    <row r="2100" spans="8:10" x14ac:dyDescent="0.4">
      <c r="H2100">
        <v>3714</v>
      </c>
      <c r="I2100" t="s">
        <v>8219</v>
      </c>
      <c r="J2100">
        <v>97</v>
      </c>
    </row>
    <row r="2101" spans="8:10" x14ac:dyDescent="0.4">
      <c r="H2101">
        <v>3715</v>
      </c>
      <c r="I2101" t="s">
        <v>8219</v>
      </c>
      <c r="J2101">
        <v>27</v>
      </c>
    </row>
    <row r="2102" spans="8:10" x14ac:dyDescent="0.4">
      <c r="H2102">
        <v>3716</v>
      </c>
      <c r="I2102" t="s">
        <v>8219</v>
      </c>
      <c r="J2102">
        <v>24</v>
      </c>
    </row>
    <row r="2103" spans="8:10" x14ac:dyDescent="0.4">
      <c r="H2103">
        <v>3717</v>
      </c>
      <c r="I2103" t="s">
        <v>8219</v>
      </c>
      <c r="J2103">
        <v>13</v>
      </c>
    </row>
    <row r="2104" spans="8:10" x14ac:dyDescent="0.4">
      <c r="H2104">
        <v>3718</v>
      </c>
      <c r="I2104" t="s">
        <v>8219</v>
      </c>
      <c r="J2104">
        <v>46</v>
      </c>
    </row>
    <row r="2105" spans="8:10" x14ac:dyDescent="0.4">
      <c r="H2105">
        <v>3719</v>
      </c>
      <c r="I2105" t="s">
        <v>8219</v>
      </c>
      <c r="J2105">
        <v>4</v>
      </c>
    </row>
    <row r="2106" spans="8:10" x14ac:dyDescent="0.4">
      <c r="H2106">
        <v>3720</v>
      </c>
      <c r="I2106" t="s">
        <v>8219</v>
      </c>
      <c r="J2106">
        <v>40</v>
      </c>
    </row>
    <row r="2107" spans="8:10" x14ac:dyDescent="0.4">
      <c r="H2107">
        <v>3721</v>
      </c>
      <c r="I2107" t="s">
        <v>8219</v>
      </c>
      <c r="J2107">
        <v>44</v>
      </c>
    </row>
    <row r="2108" spans="8:10" x14ac:dyDescent="0.4">
      <c r="H2108">
        <v>3722</v>
      </c>
      <c r="I2108" t="s">
        <v>8219</v>
      </c>
      <c r="J2108">
        <v>35</v>
      </c>
    </row>
    <row r="2109" spans="8:10" x14ac:dyDescent="0.4">
      <c r="H2109">
        <v>3723</v>
      </c>
      <c r="I2109" t="s">
        <v>8219</v>
      </c>
      <c r="J2109">
        <v>63</v>
      </c>
    </row>
    <row r="2110" spans="8:10" x14ac:dyDescent="0.4">
      <c r="H2110">
        <v>3724</v>
      </c>
      <c r="I2110" t="s">
        <v>8219</v>
      </c>
      <c r="J2110">
        <v>89</v>
      </c>
    </row>
    <row r="2111" spans="8:10" x14ac:dyDescent="0.4">
      <c r="H2111">
        <v>3725</v>
      </c>
      <c r="I2111" t="s">
        <v>8219</v>
      </c>
      <c r="J2111">
        <v>15</v>
      </c>
    </row>
    <row r="2112" spans="8:10" x14ac:dyDescent="0.4">
      <c r="H2112">
        <v>3726</v>
      </c>
      <c r="I2112" t="s">
        <v>8219</v>
      </c>
      <c r="J2112">
        <v>46</v>
      </c>
    </row>
    <row r="2113" spans="8:10" x14ac:dyDescent="0.4">
      <c r="H2113">
        <v>3727</v>
      </c>
      <c r="I2113" t="s">
        <v>8219</v>
      </c>
      <c r="J2113">
        <v>33</v>
      </c>
    </row>
    <row r="2114" spans="8:10" x14ac:dyDescent="0.4">
      <c r="H2114">
        <v>3748</v>
      </c>
      <c r="I2114" t="s">
        <v>8219</v>
      </c>
      <c r="J2114">
        <v>52</v>
      </c>
    </row>
    <row r="2115" spans="8:10" x14ac:dyDescent="0.4">
      <c r="H2115">
        <v>3749</v>
      </c>
      <c r="I2115" t="s">
        <v>8219</v>
      </c>
      <c r="J2115">
        <v>7</v>
      </c>
    </row>
    <row r="2116" spans="8:10" x14ac:dyDescent="0.4">
      <c r="H2116">
        <v>3750</v>
      </c>
      <c r="I2116" t="s">
        <v>8219</v>
      </c>
      <c r="J2116">
        <v>28</v>
      </c>
    </row>
    <row r="2117" spans="8:10" x14ac:dyDescent="0.4">
      <c r="H2117">
        <v>3751</v>
      </c>
      <c r="I2117" t="s">
        <v>8219</v>
      </c>
      <c r="J2117">
        <v>11</v>
      </c>
    </row>
    <row r="2118" spans="8:10" x14ac:dyDescent="0.4">
      <c r="H2118">
        <v>3752</v>
      </c>
      <c r="I2118" t="s">
        <v>8219</v>
      </c>
      <c r="J2118">
        <v>15</v>
      </c>
    </row>
    <row r="2119" spans="8:10" x14ac:dyDescent="0.4">
      <c r="H2119">
        <v>3753</v>
      </c>
      <c r="I2119" t="s">
        <v>8219</v>
      </c>
      <c r="J2119">
        <v>30</v>
      </c>
    </row>
    <row r="2120" spans="8:10" x14ac:dyDescent="0.4">
      <c r="H2120">
        <v>3754</v>
      </c>
      <c r="I2120" t="s">
        <v>8219</v>
      </c>
      <c r="J2120">
        <v>27</v>
      </c>
    </row>
    <row r="2121" spans="8:10" x14ac:dyDescent="0.4">
      <c r="H2121">
        <v>3755</v>
      </c>
      <c r="I2121" t="s">
        <v>8219</v>
      </c>
      <c r="J2121">
        <v>28</v>
      </c>
    </row>
    <row r="2122" spans="8:10" x14ac:dyDescent="0.4">
      <c r="H2122">
        <v>3756</v>
      </c>
      <c r="I2122" t="s">
        <v>8219</v>
      </c>
      <c r="J2122">
        <v>17</v>
      </c>
    </row>
    <row r="2123" spans="8:10" x14ac:dyDescent="0.4">
      <c r="H2123">
        <v>3757</v>
      </c>
      <c r="I2123" t="s">
        <v>8219</v>
      </c>
      <c r="J2123">
        <v>50</v>
      </c>
    </row>
    <row r="2124" spans="8:10" x14ac:dyDescent="0.4">
      <c r="H2124">
        <v>3758</v>
      </c>
      <c r="I2124" t="s">
        <v>8219</v>
      </c>
      <c r="J2124">
        <v>26</v>
      </c>
    </row>
    <row r="2125" spans="8:10" x14ac:dyDescent="0.4">
      <c r="H2125">
        <v>3759</v>
      </c>
      <c r="I2125" t="s">
        <v>8219</v>
      </c>
      <c r="J2125">
        <v>88</v>
      </c>
    </row>
    <row r="2126" spans="8:10" x14ac:dyDescent="0.4">
      <c r="H2126">
        <v>3760</v>
      </c>
      <c r="I2126" t="s">
        <v>8219</v>
      </c>
      <c r="J2126">
        <v>91</v>
      </c>
    </row>
    <row r="2127" spans="8:10" x14ac:dyDescent="0.4">
      <c r="H2127">
        <v>3761</v>
      </c>
      <c r="I2127" t="s">
        <v>8219</v>
      </c>
      <c r="J2127">
        <v>3</v>
      </c>
    </row>
    <row r="2128" spans="8:10" x14ac:dyDescent="0.4">
      <c r="H2128">
        <v>3762</v>
      </c>
      <c r="I2128" t="s">
        <v>8219</v>
      </c>
      <c r="J2128">
        <v>28</v>
      </c>
    </row>
    <row r="2129" spans="8:10" x14ac:dyDescent="0.4">
      <c r="H2129">
        <v>3763</v>
      </c>
      <c r="I2129" t="s">
        <v>8219</v>
      </c>
      <c r="J2129">
        <v>77</v>
      </c>
    </row>
    <row r="2130" spans="8:10" x14ac:dyDescent="0.4">
      <c r="H2130">
        <v>3764</v>
      </c>
      <c r="I2130" t="s">
        <v>8219</v>
      </c>
      <c r="J2130">
        <v>27</v>
      </c>
    </row>
    <row r="2131" spans="8:10" x14ac:dyDescent="0.4">
      <c r="H2131">
        <v>3765</v>
      </c>
      <c r="I2131" t="s">
        <v>8219</v>
      </c>
      <c r="J2131">
        <v>107</v>
      </c>
    </row>
    <row r="2132" spans="8:10" x14ac:dyDescent="0.4">
      <c r="H2132">
        <v>3766</v>
      </c>
      <c r="I2132" t="s">
        <v>8219</v>
      </c>
      <c r="J2132">
        <v>96</v>
      </c>
    </row>
    <row r="2133" spans="8:10" x14ac:dyDescent="0.4">
      <c r="H2133">
        <v>3767</v>
      </c>
      <c r="I2133" t="s">
        <v>8219</v>
      </c>
      <c r="J2133">
        <v>56</v>
      </c>
    </row>
    <row r="2134" spans="8:10" x14ac:dyDescent="0.4">
      <c r="H2134">
        <v>3768</v>
      </c>
      <c r="I2134" t="s">
        <v>8219</v>
      </c>
      <c r="J2134">
        <v>58</v>
      </c>
    </row>
    <row r="2135" spans="8:10" x14ac:dyDescent="0.4">
      <c r="H2135">
        <v>3769</v>
      </c>
      <c r="I2135" t="s">
        <v>8219</v>
      </c>
      <c r="J2135">
        <v>15</v>
      </c>
    </row>
    <row r="2136" spans="8:10" x14ac:dyDescent="0.4">
      <c r="H2136">
        <v>3770</v>
      </c>
      <c r="I2136" t="s">
        <v>8219</v>
      </c>
      <c r="J2136">
        <v>20</v>
      </c>
    </row>
    <row r="2137" spans="8:10" x14ac:dyDescent="0.4">
      <c r="H2137">
        <v>3771</v>
      </c>
      <c r="I2137" t="s">
        <v>8219</v>
      </c>
      <c r="J2137">
        <v>38</v>
      </c>
    </row>
    <row r="2138" spans="8:10" x14ac:dyDescent="0.4">
      <c r="H2138">
        <v>3772</v>
      </c>
      <c r="I2138" t="s">
        <v>8219</v>
      </c>
      <c r="J2138">
        <v>33</v>
      </c>
    </row>
    <row r="2139" spans="8:10" x14ac:dyDescent="0.4">
      <c r="H2139">
        <v>3773</v>
      </c>
      <c r="I2139" t="s">
        <v>8219</v>
      </c>
      <c r="J2139">
        <v>57</v>
      </c>
    </row>
    <row r="2140" spans="8:10" x14ac:dyDescent="0.4">
      <c r="H2140">
        <v>3774</v>
      </c>
      <c r="I2140" t="s">
        <v>8219</v>
      </c>
      <c r="J2140">
        <v>25</v>
      </c>
    </row>
    <row r="2141" spans="8:10" x14ac:dyDescent="0.4">
      <c r="H2141">
        <v>3775</v>
      </c>
      <c r="I2141" t="s">
        <v>8219</v>
      </c>
      <c r="J2141">
        <v>14</v>
      </c>
    </row>
    <row r="2142" spans="8:10" x14ac:dyDescent="0.4">
      <c r="H2142">
        <v>3776</v>
      </c>
      <c r="I2142" t="s">
        <v>8219</v>
      </c>
      <c r="J2142">
        <v>94</v>
      </c>
    </row>
    <row r="2143" spans="8:10" x14ac:dyDescent="0.4">
      <c r="H2143">
        <v>3777</v>
      </c>
      <c r="I2143" t="s">
        <v>8219</v>
      </c>
      <c r="J2143">
        <v>59</v>
      </c>
    </row>
    <row r="2144" spans="8:10" x14ac:dyDescent="0.4">
      <c r="H2144">
        <v>3778</v>
      </c>
      <c r="I2144" t="s">
        <v>8219</v>
      </c>
      <c r="J2144">
        <v>36</v>
      </c>
    </row>
    <row r="2145" spans="8:10" x14ac:dyDescent="0.4">
      <c r="H2145">
        <v>3779</v>
      </c>
      <c r="I2145" t="s">
        <v>8219</v>
      </c>
      <c r="J2145">
        <v>115</v>
      </c>
    </row>
    <row r="2146" spans="8:10" x14ac:dyDescent="0.4">
      <c r="H2146">
        <v>3780</v>
      </c>
      <c r="I2146" t="s">
        <v>8219</v>
      </c>
      <c r="J2146">
        <v>30</v>
      </c>
    </row>
    <row r="2147" spans="8:10" x14ac:dyDescent="0.4">
      <c r="H2147">
        <v>3781</v>
      </c>
      <c r="I2147" t="s">
        <v>8219</v>
      </c>
      <c r="J2147">
        <v>52</v>
      </c>
    </row>
    <row r="2148" spans="8:10" x14ac:dyDescent="0.4">
      <c r="H2148">
        <v>3782</v>
      </c>
      <c r="I2148" t="s">
        <v>8219</v>
      </c>
      <c r="J2148">
        <v>27</v>
      </c>
    </row>
    <row r="2149" spans="8:10" x14ac:dyDescent="0.4">
      <c r="H2149">
        <v>3783</v>
      </c>
      <c r="I2149" t="s">
        <v>8219</v>
      </c>
      <c r="J2149">
        <v>24</v>
      </c>
    </row>
    <row r="2150" spans="8:10" x14ac:dyDescent="0.4">
      <c r="H2150">
        <v>3784</v>
      </c>
      <c r="I2150" t="s">
        <v>8219</v>
      </c>
      <c r="J2150">
        <v>10</v>
      </c>
    </row>
    <row r="2151" spans="8:10" x14ac:dyDescent="0.4">
      <c r="H2151">
        <v>3785</v>
      </c>
      <c r="I2151" t="s">
        <v>8219</v>
      </c>
      <c r="J2151">
        <v>30</v>
      </c>
    </row>
    <row r="2152" spans="8:10" x14ac:dyDescent="0.4">
      <c r="H2152">
        <v>3786</v>
      </c>
      <c r="I2152" t="s">
        <v>8219</v>
      </c>
      <c r="J2152">
        <v>71</v>
      </c>
    </row>
    <row r="2153" spans="8:10" x14ac:dyDescent="0.4">
      <c r="H2153">
        <v>3787</v>
      </c>
      <c r="I2153" t="s">
        <v>8219</v>
      </c>
      <c r="J2153">
        <v>10</v>
      </c>
    </row>
    <row r="2154" spans="8:10" x14ac:dyDescent="0.4">
      <c r="H2154">
        <v>3808</v>
      </c>
      <c r="I2154" t="s">
        <v>8219</v>
      </c>
      <c r="J2154">
        <v>24</v>
      </c>
    </row>
    <row r="2155" spans="8:10" x14ac:dyDescent="0.4">
      <c r="H2155">
        <v>3809</v>
      </c>
      <c r="I2155" t="s">
        <v>8219</v>
      </c>
      <c r="J2155">
        <v>38</v>
      </c>
    </row>
    <row r="2156" spans="8:10" x14ac:dyDescent="0.4">
      <c r="H2156">
        <v>3810</v>
      </c>
      <c r="I2156" t="s">
        <v>8219</v>
      </c>
      <c r="J2156">
        <v>26</v>
      </c>
    </row>
    <row r="2157" spans="8:10" x14ac:dyDescent="0.4">
      <c r="H2157">
        <v>3811</v>
      </c>
      <c r="I2157" t="s">
        <v>8219</v>
      </c>
      <c r="J2157">
        <v>19</v>
      </c>
    </row>
    <row r="2158" spans="8:10" x14ac:dyDescent="0.4">
      <c r="H2158">
        <v>3812</v>
      </c>
      <c r="I2158" t="s">
        <v>8219</v>
      </c>
      <c r="J2158">
        <v>11</v>
      </c>
    </row>
    <row r="2159" spans="8:10" x14ac:dyDescent="0.4">
      <c r="H2159">
        <v>3813</v>
      </c>
      <c r="I2159" t="s">
        <v>8219</v>
      </c>
      <c r="J2159">
        <v>27</v>
      </c>
    </row>
    <row r="2160" spans="8:10" x14ac:dyDescent="0.4">
      <c r="H2160">
        <v>3814</v>
      </c>
      <c r="I2160" t="s">
        <v>8219</v>
      </c>
      <c r="J2160">
        <v>34</v>
      </c>
    </row>
    <row r="2161" spans="8:10" x14ac:dyDescent="0.4">
      <c r="H2161">
        <v>3815</v>
      </c>
      <c r="I2161" t="s">
        <v>8219</v>
      </c>
      <c r="J2161">
        <v>20</v>
      </c>
    </row>
    <row r="2162" spans="8:10" x14ac:dyDescent="0.4">
      <c r="H2162">
        <v>3816</v>
      </c>
      <c r="I2162" t="s">
        <v>8219</v>
      </c>
      <c r="J2162">
        <v>37</v>
      </c>
    </row>
    <row r="2163" spans="8:10" x14ac:dyDescent="0.4">
      <c r="H2163">
        <v>3817</v>
      </c>
      <c r="I2163" t="s">
        <v>8219</v>
      </c>
      <c r="J2163">
        <v>20</v>
      </c>
    </row>
    <row r="2164" spans="8:10" x14ac:dyDescent="0.4">
      <c r="H2164">
        <v>3818</v>
      </c>
      <c r="I2164" t="s">
        <v>8219</v>
      </c>
      <c r="J2164">
        <v>10</v>
      </c>
    </row>
    <row r="2165" spans="8:10" x14ac:dyDescent="0.4">
      <c r="H2165">
        <v>3819</v>
      </c>
      <c r="I2165" t="s">
        <v>8219</v>
      </c>
      <c r="J2165">
        <v>26</v>
      </c>
    </row>
    <row r="2166" spans="8:10" x14ac:dyDescent="0.4">
      <c r="H2166">
        <v>3820</v>
      </c>
      <c r="I2166" t="s">
        <v>8219</v>
      </c>
      <c r="J2166">
        <v>20</v>
      </c>
    </row>
    <row r="2167" spans="8:10" x14ac:dyDescent="0.4">
      <c r="H2167">
        <v>3821</v>
      </c>
      <c r="I2167" t="s">
        <v>8219</v>
      </c>
      <c r="J2167">
        <v>46</v>
      </c>
    </row>
    <row r="2168" spans="8:10" x14ac:dyDescent="0.4">
      <c r="H2168">
        <v>3822</v>
      </c>
      <c r="I2168" t="s">
        <v>8219</v>
      </c>
      <c r="J2168">
        <v>76</v>
      </c>
    </row>
    <row r="2169" spans="8:10" x14ac:dyDescent="0.4">
      <c r="H2169">
        <v>3823</v>
      </c>
      <c r="I2169" t="s">
        <v>8219</v>
      </c>
      <c r="J2169">
        <v>41</v>
      </c>
    </row>
    <row r="2170" spans="8:10" x14ac:dyDescent="0.4">
      <c r="H2170">
        <v>3824</v>
      </c>
      <c r="I2170" t="s">
        <v>8219</v>
      </c>
      <c r="J2170">
        <v>7</v>
      </c>
    </row>
    <row r="2171" spans="8:10" x14ac:dyDescent="0.4">
      <c r="H2171">
        <v>3825</v>
      </c>
      <c r="I2171" t="s">
        <v>8219</v>
      </c>
      <c r="J2171">
        <v>49</v>
      </c>
    </row>
    <row r="2172" spans="8:10" x14ac:dyDescent="0.4">
      <c r="H2172">
        <v>3826</v>
      </c>
      <c r="I2172" t="s">
        <v>8219</v>
      </c>
      <c r="J2172">
        <v>26</v>
      </c>
    </row>
    <row r="2173" spans="8:10" x14ac:dyDescent="0.4">
      <c r="H2173">
        <v>3827</v>
      </c>
      <c r="I2173" t="s">
        <v>8219</v>
      </c>
      <c r="J2173">
        <v>65</v>
      </c>
    </row>
    <row r="2174" spans="8:10" x14ac:dyDescent="0.4">
      <c r="H2174">
        <v>3828</v>
      </c>
      <c r="I2174" t="s">
        <v>8219</v>
      </c>
      <c r="J2174">
        <v>28</v>
      </c>
    </row>
    <row r="2175" spans="8:10" x14ac:dyDescent="0.4">
      <c r="H2175">
        <v>3829</v>
      </c>
      <c r="I2175" t="s">
        <v>8219</v>
      </c>
      <c r="J2175">
        <v>8</v>
      </c>
    </row>
    <row r="2176" spans="8:10" x14ac:dyDescent="0.4">
      <c r="H2176">
        <v>3830</v>
      </c>
      <c r="I2176" t="s">
        <v>8219</v>
      </c>
      <c r="J2176">
        <v>3</v>
      </c>
    </row>
    <row r="2177" spans="8:10" x14ac:dyDescent="0.4">
      <c r="H2177">
        <v>3831</v>
      </c>
      <c r="I2177" t="s">
        <v>8219</v>
      </c>
      <c r="J2177">
        <v>9</v>
      </c>
    </row>
    <row r="2178" spans="8:10" x14ac:dyDescent="0.4">
      <c r="H2178">
        <v>3832</v>
      </c>
      <c r="I2178" t="s">
        <v>8219</v>
      </c>
      <c r="J2178">
        <v>9</v>
      </c>
    </row>
    <row r="2179" spans="8:10" x14ac:dyDescent="0.4">
      <c r="H2179">
        <v>3833</v>
      </c>
      <c r="I2179" t="s">
        <v>8219</v>
      </c>
      <c r="J2179">
        <v>20</v>
      </c>
    </row>
    <row r="2180" spans="8:10" x14ac:dyDescent="0.4">
      <c r="H2180">
        <v>3834</v>
      </c>
      <c r="I2180" t="s">
        <v>8219</v>
      </c>
      <c r="J2180">
        <v>57</v>
      </c>
    </row>
    <row r="2181" spans="8:10" x14ac:dyDescent="0.4">
      <c r="H2181">
        <v>3835</v>
      </c>
      <c r="I2181" t="s">
        <v>8219</v>
      </c>
      <c r="J2181">
        <v>8</v>
      </c>
    </row>
    <row r="2182" spans="8:10" x14ac:dyDescent="0.4">
      <c r="H2182">
        <v>3836</v>
      </c>
      <c r="I2182" t="s">
        <v>8219</v>
      </c>
      <c r="J2182">
        <v>14</v>
      </c>
    </row>
    <row r="2183" spans="8:10" x14ac:dyDescent="0.4">
      <c r="H2183">
        <v>3837</v>
      </c>
      <c r="I2183" t="s">
        <v>8219</v>
      </c>
      <c r="J2183">
        <v>17</v>
      </c>
    </row>
    <row r="2184" spans="8:10" x14ac:dyDescent="0.4">
      <c r="H2184">
        <v>3838</v>
      </c>
      <c r="I2184" t="s">
        <v>8219</v>
      </c>
      <c r="J2184">
        <v>100</v>
      </c>
    </row>
    <row r="2185" spans="8:10" x14ac:dyDescent="0.4">
      <c r="H2185">
        <v>3839</v>
      </c>
      <c r="I2185" t="s">
        <v>8219</v>
      </c>
      <c r="J2185">
        <v>32</v>
      </c>
    </row>
    <row r="2186" spans="8:10" x14ac:dyDescent="0.4">
      <c r="H2186">
        <v>3840</v>
      </c>
      <c r="I2186" t="s">
        <v>8219</v>
      </c>
      <c r="J2186">
        <v>3</v>
      </c>
    </row>
  </sheetData>
  <conditionalFormatting sqref="I2:I2186">
    <cfRule type="containsText" dxfId="11" priority="10" operator="containsText" text="canceled">
      <formula>NOT(ISERROR(SEARCH("canceled",I2)))</formula>
    </cfRule>
    <cfRule type="containsText" dxfId="10" priority="11" operator="containsText" text="successful">
      <formula>NOT(ISERROR(SEARCH("successful",I2)))</formula>
    </cfRule>
    <cfRule type="containsText" dxfId="9" priority="12" operator="containsText" text="failed">
      <formula>NOT(ISERROR(SEARCH("failed",I2)))</formula>
    </cfRule>
  </conditionalFormatting>
  <conditionalFormatting sqref="I2:I2186">
    <cfRule type="cellIs" dxfId="8" priority="9" operator="equal">
      <formula>"live"</formula>
    </cfRule>
  </conditionalFormatting>
  <conditionalFormatting sqref="L2:L1529">
    <cfRule type="containsText" dxfId="7" priority="6" operator="containsText" text="canceled">
      <formula>NOT(ISERROR(SEARCH("canceled",L2)))</formula>
    </cfRule>
    <cfRule type="containsText" dxfId="6" priority="7" operator="containsText" text="successful">
      <formula>NOT(ISERROR(SEARCH("successful",L2)))</formula>
    </cfRule>
    <cfRule type="containsText" dxfId="5" priority="8" operator="containsText" text="failed">
      <formula>NOT(ISERROR(SEARCH("failed",L2)))</formula>
    </cfRule>
  </conditionalFormatting>
  <conditionalFormatting sqref="L2:L1531">
    <cfRule type="cellIs" dxfId="4" priority="5" operator="equal">
      <formula>"live"</formula>
    </cfRule>
  </conditionalFormatting>
  <conditionalFormatting sqref="O2:O350">
    <cfRule type="containsText" dxfId="3" priority="2" operator="containsText" text="canceled">
      <formula>NOT(ISERROR(SEARCH("canceled",O2)))</formula>
    </cfRule>
    <cfRule type="containsText" dxfId="2" priority="3" operator="containsText" text="successful">
      <formula>NOT(ISERROR(SEARCH("successful",O2)))</formula>
    </cfRule>
    <cfRule type="containsText" dxfId="1" priority="4" operator="containsText" text="failed">
      <formula>NOT(ISERROR(SEARCH("failed",O2)))</formula>
    </cfRule>
  </conditionalFormatting>
  <conditionalFormatting sqref="O2:O350">
    <cfRule type="cellIs" dxfId="0" priority="1" operator="equal">
      <formula>"live"</formula>
    </cfRule>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Category Pivot Table</vt:lpstr>
      <vt:lpstr>Subcategory Pivot Table</vt:lpstr>
      <vt:lpstr>Success Rate by Year</vt:lpstr>
      <vt:lpstr>Outcomes Based on Goal</vt:lpstr>
      <vt:lpstr>Number of Backers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 Farnsworth</cp:lastModifiedBy>
  <dcterms:created xsi:type="dcterms:W3CDTF">2017-04-20T15:17:24Z</dcterms:created>
  <dcterms:modified xsi:type="dcterms:W3CDTF">2021-12-13T20:23:43Z</dcterms:modified>
</cp:coreProperties>
</file>