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제공 엑셀과 파이썬코드\"/>
    </mc:Choice>
  </mc:AlternateContent>
  <xr:revisionPtr revIDLastSave="0" documentId="13_ncr:1_{58925343-9AF9-466C-8318-E62A2DDDAD4F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도수분포표" sheetId="3" r:id="rId1"/>
    <sheet name="피벗테이블" sheetId="5" r:id="rId2"/>
    <sheet name="RAW DATA" sheetId="1" r:id="rId3"/>
    <sheet name="기술통계요약" sheetId="2" state="hidden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3" l="1"/>
  <c r="L7" i="3"/>
  <c r="H5" i="3"/>
  <c r="L4" i="3"/>
  <c r="J4" i="3"/>
  <c r="J2" i="3"/>
  <c r="L2" i="3"/>
  <c r="G19" i="3"/>
  <c r="G12" i="3"/>
  <c r="G13" i="3"/>
  <c r="G14" i="3"/>
  <c r="G15" i="3"/>
  <c r="G16" i="3"/>
  <c r="G17" i="3"/>
  <c r="G18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11" i="3"/>
  <c r="H4" i="3"/>
  <c r="H3" i="3"/>
  <c r="E3" i="3" l="1"/>
  <c r="E5" i="3"/>
  <c r="F11" i="3" a="1"/>
  <c r="F11" i="3" s="1"/>
  <c r="F16" i="3"/>
  <c r="F18" i="3"/>
  <c r="F19" i="3"/>
  <c r="F20" i="3"/>
  <c r="D34" i="3"/>
  <c r="D35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13" i="3"/>
  <c r="D14" i="3"/>
  <c r="D15" i="3"/>
  <c r="D16" i="3"/>
  <c r="D17" i="3"/>
  <c r="D18" i="3"/>
  <c r="D19" i="3"/>
  <c r="D11" i="3"/>
  <c r="D12" i="3"/>
  <c r="E4" i="3"/>
  <c r="F35" i="3" l="1"/>
  <c r="F32" i="3"/>
  <c r="F31" i="3"/>
  <c r="F30" i="3"/>
  <c r="F29" i="3"/>
  <c r="F28" i="3"/>
  <c r="F27" i="3"/>
  <c r="F26" i="3"/>
  <c r="F25" i="3"/>
  <c r="F24" i="3"/>
  <c r="F23" i="3"/>
  <c r="F22" i="3"/>
  <c r="F15" i="3"/>
  <c r="F13" i="3"/>
  <c r="F21" i="3"/>
  <c r="F17" i="3"/>
  <c r="F14" i="3"/>
  <c r="F34" i="3"/>
  <c r="F12" i="3"/>
  <c r="F33" i="3"/>
</calcChain>
</file>

<file path=xl/sharedStrings.xml><?xml version="1.0" encoding="utf-8"?>
<sst xmlns="http://schemas.openxmlformats.org/spreadsheetml/2006/main" count="256" uniqueCount="156">
  <si>
    <t>DAY</t>
  </si>
  <si>
    <t>GI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</si>
  <si>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</si>
  <si>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</si>
  <si>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</si>
  <si>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</si>
  <si>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</si>
  <si>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</si>
  <si>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</si>
  <si>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</si>
  <si>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</si>
  <si>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</si>
  <si>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</si>
  <si>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</si>
  <si>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</si>
  <si>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</si>
  <si>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</si>
  <si>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</si>
  <si>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</si>
  <si>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</si>
  <si>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</si>
  <si>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</si>
  <si>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</si>
  <si>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</si>
  <si>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</si>
  <si>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</si>
  <si>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</si>
  <si>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</si>
  <si>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</si>
  <si>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</si>
  <si>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</si>
  <si>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</si>
  <si>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</si>
  <si>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</si>
  <si>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</si>
  <si>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</si>
  <si>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</si>
  <si>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</si>
  <si>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</si>
  <si>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</si>
  <si>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</si>
  <si>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</si>
  <si>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</si>
  <si>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</si>
  <si>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</si>
  <si>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</si>
  <si>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</si>
  <si>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</si>
  <si>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</si>
  <si>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</si>
  <si>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</si>
  <si>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</si>
  <si>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</si>
  <si>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</si>
  <si>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</si>
  <si>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</si>
  <si>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</si>
  <si>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</si>
  <si>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</si>
  <si>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</si>
  <si>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</si>
  <si>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</si>
  <si>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</si>
  <si>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</si>
  <si>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</si>
  <si>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</si>
  <si>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</si>
  <si>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</si>
  <si>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</si>
  <si>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</si>
  <si>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</si>
  <si>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</si>
  <si>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</si>
  <si>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</si>
  <si>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</si>
  <si>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</si>
  <si>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</si>
  <si>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</si>
  <si>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</si>
  <si>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</si>
  <si>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</si>
  <si>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</si>
  <si>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</si>
  <si>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</si>
  <si>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</si>
  <si>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</si>
  <si>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</si>
  <si>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</si>
  <si>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</si>
  <si>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</si>
  <si>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</si>
  <si>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</si>
  <si>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</si>
  <si>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</si>
  <si>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</si>
  <si>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</si>
  <si>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</si>
  <si>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</si>
  <si>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</si>
  <si>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</si>
  <si>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</si>
  <si>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</si>
  <si>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</si>
  <si>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</si>
  <si>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</si>
  <si>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</si>
  <si>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</si>
  <si>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가장 큰 값(10)</t>
  </si>
  <si>
    <t>가장 작은 값(10)</t>
  </si>
  <si>
    <t>신뢰 수준(99.0%)</t>
  </si>
  <si>
    <t>결과</t>
    <phoneticPr fontId="2" type="noConversion"/>
  </si>
  <si>
    <t>범위</t>
    <phoneticPr fontId="2" type="noConversion"/>
  </si>
  <si>
    <t>범위 양식</t>
    <phoneticPr fontId="2" type="noConversion"/>
  </si>
  <si>
    <t>항목</t>
    <phoneticPr fontId="2" type="noConversion"/>
  </si>
  <si>
    <t>최대</t>
    <phoneticPr fontId="2" type="noConversion"/>
  </si>
  <si>
    <t>최소</t>
    <phoneticPr fontId="2" type="noConversion"/>
  </si>
  <si>
    <t>도수분포표</t>
    <phoneticPr fontId="2" type="noConversion"/>
  </si>
  <si>
    <t>계급</t>
    <phoneticPr fontId="2" type="noConversion"/>
  </si>
  <si>
    <t>최대값</t>
    <phoneticPr fontId="2" type="noConversion"/>
  </si>
  <si>
    <t>도수</t>
    <phoneticPr fontId="2" type="noConversion"/>
  </si>
  <si>
    <t>행 레이블</t>
  </si>
  <si>
    <t>총합계</t>
  </si>
  <si>
    <t>개수 : DAY</t>
  </si>
  <si>
    <t>37235-38234</t>
  </si>
  <si>
    <t>39235-40234</t>
  </si>
  <si>
    <t>41235-42234</t>
  </si>
  <si>
    <t>42235-43234</t>
  </si>
  <si>
    <t>43235-44234</t>
  </si>
  <si>
    <t>44235-45234</t>
  </si>
  <si>
    <t>45235-46234</t>
  </si>
  <si>
    <t>46235-47234</t>
  </si>
  <si>
    <t>47235-48234</t>
  </si>
  <si>
    <t>48235-49234</t>
  </si>
  <si>
    <t>49235-50234</t>
  </si>
  <si>
    <t>50235-51234</t>
  </si>
  <si>
    <t>51235-52234</t>
  </si>
  <si>
    <t>52235-53234</t>
  </si>
  <si>
    <t>53235-54234</t>
  </si>
  <si>
    <t>54235-55234</t>
  </si>
  <si>
    <t>55235-56234</t>
  </si>
  <si>
    <t>57235-58234</t>
  </si>
  <si>
    <t>58235-59234</t>
  </si>
  <si>
    <t>59235-60234</t>
  </si>
  <si>
    <t>60235-61234</t>
  </si>
  <si>
    <t>61235-62234</t>
  </si>
  <si>
    <t>기타</t>
  </si>
  <si>
    <t>빈도수</t>
  </si>
  <si>
    <t>평균과 표준편차</t>
    <phoneticPr fontId="2" type="noConversion"/>
  </si>
  <si>
    <t>평균</t>
    <phoneticPr fontId="2" type="noConversion"/>
  </si>
  <si>
    <t>정규분포 적합</t>
    <phoneticPr fontId="2" type="noConversion"/>
  </si>
  <si>
    <t>≤ X ≤</t>
    <phoneticPr fontId="2" type="noConversion"/>
  </si>
  <si>
    <t>실제 데이터의 분위수를 직접 계산 후, 구간 설정(2안)</t>
    <phoneticPr fontId="2" type="noConversion"/>
  </si>
  <si>
    <t>이론적 정규분포 가정 후, 구간 설정(1안)</t>
    <phoneticPr fontId="2" type="noConversion"/>
  </si>
  <si>
    <t>표본 표준편차</t>
    <phoneticPr fontId="2" type="noConversion"/>
  </si>
  <si>
    <t>모집단 표준편차</t>
    <phoneticPr fontId="2" type="noConversion"/>
  </si>
  <si>
    <t>이론적 정규분포 가정 후, 모집단 표준편차기반 구간 설정(3안)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</si>
</sst>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_-* #,##0.00_-;\-* #,##0.0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2" borderId="1" xfId="0" applyFill="1" applyBorder="1" applyAlignment="1">
      <alignment horizontal="center"/>
    </xf>
    <xf numFmtId="41" fontId="4" fillId="3" borderId="1" xfId="1" applyFont="1" applyFill="1" applyBorder="1" applyAlignment="1"/>
    <xf numFmtId="41" fontId="4" fillId="3" borderId="1" xfId="0" applyNumberFormat="1" applyFont="1" applyFill="1" applyBorder="1"/>
    <xf numFmtId="0" fontId="0" fillId="0" borderId="1" xfId="0" applyBorder="1"/>
    <xf numFmtId="41" fontId="0" fillId="0" borderId="1" xfId="1" applyFont="1" applyBorder="1" applyAlignment="1">
      <alignment horizontal="center"/>
    </xf>
    <xf numFmtId="0" fontId="1" fillId="0" borderId="0" xfId="0" applyFont="1"/>
    <xf numFmtId="0" fontId="4" fillId="3" borderId="1" xfId="1" applyNumberFormat="1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176" fontId="4" fillId="3" borderId="1" xfId="1" applyNumberFormat="1" applyFont="1" applyFill="1" applyBorder="1" applyAlignment="1"/>
    <xf numFmtId="0" fontId="0" fillId="4" borderId="0" xfId="0" applyFill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41" fontId="6" fillId="0" borderId="1" xfId="1" applyFont="1" applyBorder="1" applyAlignment="1"/>
    <xf numFmtId="41" fontId="0" fillId="0" borderId="1" xfId="1" applyFont="1" applyBorder="1" applyAlignment="1"/>
    <xf numFmtId="0" fontId="6" fillId="0" borderId="0" xfId="0" applyFont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1" defaultTableStyle="TableStyleMedium9" defaultPivotStyle="PivotStyleLight16">
    <tableStyle name="Invisible" pivot="0" table="0" count="0" xr9:uid="{F21D9D7A-8B96-480D-AA27-D9A11053B2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정규분포 적합</a:t>
            </a:r>
          </a:p>
        </c:rich>
      </c:tx>
      <c:layout>
        <c:manualLayout>
          <c:xMode val="edge"/>
          <c:yMode val="edge"/>
          <c:x val="0.20945799974892976"/>
          <c:y val="2.03859002766703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빈도수</c:v>
          </c:tx>
          <c:invertIfNegative val="0"/>
          <c:cat>
            <c:strRef>
              <c:f>도수분포표!$H$11:$H$36</c:f>
              <c:strCache>
                <c:ptCount val="26"/>
                <c:pt idx="0">
                  <c:v>38000</c:v>
                </c:pt>
                <c:pt idx="1">
                  <c:v>39000</c:v>
                </c:pt>
                <c:pt idx="2">
                  <c:v>40000</c:v>
                </c:pt>
                <c:pt idx="3">
                  <c:v>41000</c:v>
                </c:pt>
                <c:pt idx="4">
                  <c:v>42000</c:v>
                </c:pt>
                <c:pt idx="5">
                  <c:v>43000</c:v>
                </c:pt>
                <c:pt idx="6">
                  <c:v>44000</c:v>
                </c:pt>
                <c:pt idx="7">
                  <c:v>45000</c:v>
                </c:pt>
                <c:pt idx="8">
                  <c:v>46000</c:v>
                </c:pt>
                <c:pt idx="9">
                  <c:v>47000</c:v>
                </c:pt>
                <c:pt idx="10">
                  <c:v>48000</c:v>
                </c:pt>
                <c:pt idx="11">
                  <c:v>49000</c:v>
                </c:pt>
                <c:pt idx="12">
                  <c:v>50000</c:v>
                </c:pt>
                <c:pt idx="13">
                  <c:v>51000</c:v>
                </c:pt>
                <c:pt idx="14">
                  <c:v>52000</c:v>
                </c:pt>
                <c:pt idx="15">
                  <c:v>53000</c:v>
                </c:pt>
                <c:pt idx="16">
                  <c:v>54000</c:v>
                </c:pt>
                <c:pt idx="17">
                  <c:v>55000</c:v>
                </c:pt>
                <c:pt idx="18">
                  <c:v>56000</c:v>
                </c:pt>
                <c:pt idx="19">
                  <c:v>57000</c:v>
                </c:pt>
                <c:pt idx="20">
                  <c:v>58000</c:v>
                </c:pt>
                <c:pt idx="21">
                  <c:v>59000</c:v>
                </c:pt>
                <c:pt idx="22">
                  <c:v>60000</c:v>
                </c:pt>
                <c:pt idx="23">
                  <c:v>61000</c:v>
                </c:pt>
                <c:pt idx="24">
                  <c:v>62000</c:v>
                </c:pt>
                <c:pt idx="25">
                  <c:v>기타</c:v>
                </c:pt>
              </c:strCache>
            </c:strRef>
          </c:cat>
          <c:val>
            <c:numRef>
              <c:f>도수분포표!$I$11:$I$36</c:f>
              <c:numCache>
                <c:formatCode>General</c:formatCode>
                <c:ptCount val="2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4</c:v>
                </c:pt>
                <c:pt idx="8">
                  <c:v>7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5</c:v>
                </c:pt>
                <c:pt idx="13">
                  <c:v>10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5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F-448D-B2DA-BCFF6DEFE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7968000"/>
        <c:axId val="1347955040"/>
      </c:barChart>
      <c:lineChart>
        <c:grouping val="standard"/>
        <c:varyColors val="0"/>
        <c:ser>
          <c:idx val="1"/>
          <c:order val="1"/>
          <c:tx>
            <c:v>확률밀도</c:v>
          </c:tx>
          <c:marker>
            <c:symbol val="none"/>
          </c:marker>
          <c:cat>
            <c:strRef>
              <c:f>도수분포표!$H$11:$H$36</c:f>
              <c:strCache>
                <c:ptCount val="26"/>
                <c:pt idx="0">
                  <c:v>38000</c:v>
                </c:pt>
                <c:pt idx="1">
                  <c:v>39000</c:v>
                </c:pt>
                <c:pt idx="2">
                  <c:v>40000</c:v>
                </c:pt>
                <c:pt idx="3">
                  <c:v>41000</c:v>
                </c:pt>
                <c:pt idx="4">
                  <c:v>42000</c:v>
                </c:pt>
                <c:pt idx="5">
                  <c:v>43000</c:v>
                </c:pt>
                <c:pt idx="6">
                  <c:v>44000</c:v>
                </c:pt>
                <c:pt idx="7">
                  <c:v>45000</c:v>
                </c:pt>
                <c:pt idx="8">
                  <c:v>46000</c:v>
                </c:pt>
                <c:pt idx="9">
                  <c:v>47000</c:v>
                </c:pt>
                <c:pt idx="10">
                  <c:v>48000</c:v>
                </c:pt>
                <c:pt idx="11">
                  <c:v>49000</c:v>
                </c:pt>
                <c:pt idx="12">
                  <c:v>50000</c:v>
                </c:pt>
                <c:pt idx="13">
                  <c:v>51000</c:v>
                </c:pt>
                <c:pt idx="14">
                  <c:v>52000</c:v>
                </c:pt>
                <c:pt idx="15">
                  <c:v>53000</c:v>
                </c:pt>
                <c:pt idx="16">
                  <c:v>54000</c:v>
                </c:pt>
                <c:pt idx="17">
                  <c:v>55000</c:v>
                </c:pt>
                <c:pt idx="18">
                  <c:v>56000</c:v>
                </c:pt>
                <c:pt idx="19">
                  <c:v>57000</c:v>
                </c:pt>
                <c:pt idx="20">
                  <c:v>58000</c:v>
                </c:pt>
                <c:pt idx="21">
                  <c:v>59000</c:v>
                </c:pt>
                <c:pt idx="22">
                  <c:v>60000</c:v>
                </c:pt>
                <c:pt idx="23">
                  <c:v>61000</c:v>
                </c:pt>
                <c:pt idx="24">
                  <c:v>62000</c:v>
                </c:pt>
                <c:pt idx="25">
                  <c:v>기타</c:v>
                </c:pt>
              </c:strCache>
            </c:strRef>
          </c:cat>
          <c:val>
            <c:numRef>
              <c:f>도수분포표!$G$11:$G$36</c:f>
              <c:numCache>
                <c:formatCode>General</c:formatCode>
                <c:ptCount val="26"/>
                <c:pt idx="0">
                  <c:v>5.0005864824334004E-6</c:v>
                </c:pt>
                <c:pt idx="1">
                  <c:v>7.7236274113597167E-6</c:v>
                </c:pt>
                <c:pt idx="2">
                  <c:v>1.1489790115999745E-5</c:v>
                </c:pt>
                <c:pt idx="3">
                  <c:v>1.6462405064270089E-5</c:v>
                </c:pt>
                <c:pt idx="4">
                  <c:v>2.2717727147692214E-5</c:v>
                </c:pt>
                <c:pt idx="5">
                  <c:v>3.0194433259533006E-5</c:v>
                </c:pt>
                <c:pt idx="6">
                  <c:v>3.8652651710278478E-5</c:v>
                </c:pt>
                <c:pt idx="7">
                  <c:v>4.7656496540080448E-5</c:v>
                </c:pt>
                <c:pt idx="8">
                  <c:v>5.6592038565080684E-5</c:v>
                </c:pt>
                <c:pt idx="9">
                  <c:v>6.4726030333556566E-5</c:v>
                </c:pt>
                <c:pt idx="10">
                  <c:v>7.1300572026392682E-5</c:v>
                </c:pt>
                <c:pt idx="11">
                  <c:v>7.5648002249771568E-5</c:v>
                </c:pt>
                <c:pt idx="12">
                  <c:v>7.7302283027832575E-5</c:v>
                </c:pt>
                <c:pt idx="13">
                  <c:v>7.6081240502782964E-5</c:v>
                </c:pt>
                <c:pt idx="14">
                  <c:v>7.2119591397221212E-5</c:v>
                </c:pt>
                <c:pt idx="15">
                  <c:v>6.5844474741321899E-5</c:v>
                </c:pt>
                <c:pt idx="16">
                  <c:v>5.7899634906397404E-5</c:v>
                </c:pt>
                <c:pt idx="17">
                  <c:v>4.9036867631387413E-5</c:v>
                </c:pt>
                <c:pt idx="18">
                  <c:v>4.0000002977048698E-5</c:v>
                </c:pt>
                <c:pt idx="19">
                  <c:v>3.1425900734958068E-5</c:v>
                </c:pt>
                <c:pt idx="20">
                  <c:v>2.377967160452717E-5</c:v>
                </c:pt>
                <c:pt idx="21">
                  <c:v>1.7330631133675122E-5</c:v>
                </c:pt>
                <c:pt idx="22">
                  <c:v>1.2165033592650051E-5</c:v>
                </c:pt>
                <c:pt idx="23">
                  <c:v>8.2243702593215085E-6</c:v>
                </c:pt>
                <c:pt idx="24">
                  <c:v>5.3552827155275409E-6</c:v>
                </c:pt>
                <c:pt idx="25">
                  <c:v>2.7491527233539671E-25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1F-448D-B2DA-BCFF6DEFE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955024"/>
        <c:axId val="1372949744"/>
      </c:lineChart>
      <c:catAx>
        <c:axId val="134796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최대값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7955040"/>
        <c:crosses val="autoZero"/>
        <c:auto val="1"/>
        <c:lblAlgn val="ctr"/>
        <c:lblOffset val="100"/>
        <c:noMultiLvlLbl val="0"/>
      </c:catAx>
      <c:valAx>
        <c:axId val="134795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빈도수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7968000"/>
        <c:crosses val="autoZero"/>
        <c:crossBetween val="between"/>
      </c:valAx>
      <c:valAx>
        <c:axId val="1372949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72955024"/>
        <c:crosses val="max"/>
        <c:crossBetween val="between"/>
      </c:valAx>
      <c:catAx>
        <c:axId val="1372955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29497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47067</xdr:colOff>
      <xdr:row>9</xdr:row>
      <xdr:rowOff>6371</xdr:rowOff>
    </xdr:from>
    <xdr:to>
      <xdr:col>15</xdr:col>
      <xdr:colOff>47067</xdr:colOff>
      <xdr:row>23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0203B5-EED7-D6C9-37F7-4C47DF272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황박사" refreshedDate="45347.86874849537" createdVersion="8" refreshedVersion="8" minRefreshableVersion="3" recordCount="92" xr:uid="{976FE464-E6C3-432C-88D3-21872A7B25EC}">
  <cacheSource type="worksheet">
    <worksheetSource ref="A1:B93" sheet="도수분포표"/>
  </cacheSource>
  <cacheFields count="2">
    <cacheField name="DAY" numFmtId="0">
      <sharedItems count="92">
        <s v="2023-07-01"/>
        <s v="2023-07-02"/>
        <s v="2023-07-03"/>
        <s v="2023-07-04"/>
        <s v="2023-07-05"/>
        <s v="2023-07-06"/>
        <s v="2023-07-07"/>
        <s v="2023-07-08"/>
        <s v="2023-07-09"/>
        <s v="2023-07-10"/>
        <s v="2023-07-11"/>
        <s v="2023-07-12"/>
        <s v="2023-07-13"/>
        <s v="2023-07-14"/>
        <s v="2023-07-15"/>
        <s v="2023-07-16"/>
        <s v="2023-07-17"/>
        <s v="2023-07-18"/>
        <s v="2023-07-19"/>
        <s v="2023-07-20"/>
        <s v="2023-07-21"/>
        <s v="2023-07-22"/>
        <s v="2023-07-23"/>
        <s v="2023-07-24"/>
        <s v="2023-07-25"/>
        <s v="2023-07-26"/>
        <s v="2023-07-27"/>
        <s v="2023-07-28"/>
        <s v="2023-07-29"/>
        <s v="2023-07-30"/>
        <s v="2023-07-31"/>
        <s v="2023-08-01"/>
        <s v="2023-08-02"/>
        <s v="2023-08-03"/>
        <s v="2023-08-04"/>
        <s v="2023-08-05"/>
        <s v="2023-08-06"/>
        <s v="2023-08-07"/>
        <s v="2023-08-08"/>
        <s v="2023-08-09"/>
        <s v="2023-08-10"/>
        <s v="2023-08-11"/>
        <s v="2023-08-12"/>
        <s v="2023-08-13"/>
        <s v="2023-08-14"/>
        <s v="2023-08-15"/>
        <s v="2023-08-16"/>
        <s v="2023-08-17"/>
        <s v="2023-08-18"/>
        <s v="2023-08-19"/>
        <s v="2023-08-20"/>
        <s v="2023-08-21"/>
        <s v="2023-08-22"/>
        <s v="2023-08-23"/>
        <s v="2023-08-24"/>
        <s v="2023-08-25"/>
        <s v="2023-08-26"/>
        <s v="2023-08-27"/>
        <s v="2023-08-28"/>
        <s v="2023-08-29"/>
        <s v="2023-08-30"/>
        <s v="2023-08-31"/>
        <s v="2023-09-01"/>
        <s v="2023-09-02"/>
        <s v="2023-09-03"/>
        <s v="2023-09-04"/>
        <s v="2023-09-05"/>
        <s v="2023-09-06"/>
        <s v="2023-09-07"/>
        <s v="2023-09-08"/>
        <s v="2023-09-09"/>
        <s v="2023-09-10"/>
        <s v="2023-09-11"/>
        <s v="2023-09-12"/>
        <s v="2023-09-13"/>
        <s v="2023-09-14"/>
        <s v="2023-09-15"/>
        <s v="2023-09-16"/>
        <s v="2023-09-17"/>
        <s v="2023-09-18"/>
        <s v="2023-09-19"/>
        <s v="2023-09-20"/>
        <s v="2023-09-21"/>
        <s v="2023-09-22"/>
        <s v="2023-09-23"/>
        <s v="2023-09-24"/>
        <s v="2023-09-25"/>
        <s v="2023-09-26"/>
        <s v="2023-09-27"/>
        <s v="2023-09-28"/>
        <s v="2023-09-29"/>
        <s v="2023-09-30"/>
      </sharedItems>
    </cacheField>
    <cacheField name="GI" numFmtId="0">
      <sharedItems containsSemiMixedTypes="0" containsString="0" containsNumber="1" containsInteger="1" minValue="37235" maxValue="61348" count="92">
        <n v="58820"/>
        <n v="52000"/>
        <n v="54893"/>
        <n v="61204"/>
        <n v="59337"/>
        <n v="45113"/>
        <n v="54750"/>
        <n v="49243"/>
        <n v="49483"/>
        <n v="52052"/>
        <n v="50720"/>
        <n v="57271"/>
        <n v="53805"/>
        <n v="50608"/>
        <n v="52219"/>
        <n v="51668"/>
        <n v="57470"/>
        <n v="48974"/>
        <n v="51565"/>
        <n v="45729"/>
        <n v="37235"/>
        <n v="53268"/>
        <n v="54322"/>
        <n v="46289"/>
        <n v="61348"/>
        <n v="42728"/>
        <n v="50228"/>
        <n v="49064"/>
        <n v="57663"/>
        <n v="57346"/>
        <n v="50774"/>
        <n v="51890"/>
        <n v="45561"/>
        <n v="40096"/>
        <n v="48260"/>
        <n v="50781"/>
        <n v="56151"/>
        <n v="56011"/>
        <n v="48063"/>
        <n v="48488"/>
        <n v="44757"/>
        <n v="42899"/>
        <n v="41468"/>
        <n v="59753"/>
        <n v="47451"/>
        <n v="47809"/>
        <n v="43736"/>
        <n v="53887"/>
        <n v="41930"/>
        <n v="48936"/>
        <n v="45522"/>
        <n v="51934"/>
        <n v="47445"/>
        <n v="44096"/>
        <n v="49859"/>
        <n v="52141"/>
        <n v="50332"/>
        <n v="51512"/>
        <n v="46828"/>
        <n v="48186"/>
        <n v="46637"/>
        <n v="48202"/>
        <n v="45934"/>
        <n v="41368"/>
        <n v="50887"/>
        <n v="47991"/>
        <n v="41849"/>
        <n v="52313"/>
        <n v="45463"/>
        <n v="50259"/>
        <n v="53645"/>
        <n v="50644"/>
        <n v="55697"/>
        <n v="43825"/>
        <n v="52011"/>
        <n v="46575"/>
        <n v="45646"/>
        <n v="47105"/>
        <n v="48442"/>
        <n v="50280"/>
        <n v="44174"/>
        <n v="54504"/>
        <n v="52328"/>
        <n v="42318"/>
        <n v="57441"/>
        <n v="59479"/>
        <n v="55893"/>
        <n v="49100"/>
        <n v="44646"/>
        <n v="55272"/>
        <n v="47984"/>
        <n v="56112"/>
      </sharedItems>
      <fieldGroup base="1">
        <rangePr startNum="37235" endNum="61348" groupInterval="1000"/>
        <groupItems count="27">
          <s v="&lt;37235"/>
          <s v="37235-38234"/>
          <s v="38235-39234"/>
          <s v="39235-40234"/>
          <s v="40235-41234"/>
          <s v="41235-42234"/>
          <s v="42235-43234"/>
          <s v="43235-44234"/>
          <s v="44235-45234"/>
          <s v="45235-46234"/>
          <s v="46235-47234"/>
          <s v="47235-48234"/>
          <s v="48235-49234"/>
          <s v="49235-50234"/>
          <s v="50235-51234"/>
          <s v="51235-52234"/>
          <s v="52235-53234"/>
          <s v="53235-54234"/>
          <s v="54235-55234"/>
          <s v="55235-56234"/>
          <s v="56235-57234"/>
          <s v="57235-58234"/>
          <s v="58235-59234"/>
          <s v="59235-60234"/>
          <s v="60235-61234"/>
          <s v="61235-62234"/>
          <s v="&gt;6223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F35328-266E-4D14-8BDE-829E3C797451}" name="피벗 테이블4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26" firstHeaderRow="1" firstDataRow="1" firstDataCol="1"/>
  <pivotFields count="2">
    <pivotField dataField="1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 count="1">
    <field x="1"/>
  </rowFields>
  <rowItems count="23"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개수 : DAY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BA58-B213-4D11-9BD6-CA0DA6841B6E}">
  <dimension ref="A1:U93"/>
  <sheetViews>
    <sheetView tabSelected="1" topLeftCell="B1" zoomScale="160" zoomScaleNormal="160" workbookViewId="0">
      <selection activeCell="B4" sqref="B4"/>
    </sheetView>
  </sheetViews>
  <sheetFormatPr defaultRowHeight="16.899999999999999" x14ac:dyDescent="0.6"/>
  <cols>
    <col min="1" max="1" width="12.25" customWidth="1"/>
    <col min="2" max="2" width="9" customWidth="1"/>
    <col min="3" max="3" width="6" customWidth="1"/>
    <col min="4" max="4" width="15.9375" customWidth="1"/>
    <col min="5" max="5" width="14.125" customWidth="1"/>
    <col min="6" max="6" width="9" customWidth="1"/>
    <col min="7" max="7" width="14.3125" customWidth="1"/>
    <col min="8" max="8" width="10.375" bestFit="1" customWidth="1"/>
    <col min="10" max="10" width="10.5625" bestFit="1" customWidth="1"/>
    <col min="12" max="12" width="10.5625" bestFit="1" customWidth="1"/>
  </cols>
  <sheetData>
    <row r="1" spans="1:21" x14ac:dyDescent="0.6">
      <c r="A1" s="1" t="s">
        <v>0</v>
      </c>
      <c r="B1" s="1" t="s">
        <v>1</v>
      </c>
      <c r="D1" t="s">
        <v>112</v>
      </c>
      <c r="G1" t="s">
        <v>147</v>
      </c>
      <c r="J1" s="24" t="s">
        <v>152</v>
      </c>
      <c r="K1" s="24"/>
      <c r="L1" s="24"/>
      <c r="M1" s="24"/>
      <c r="R1" s="21"/>
      <c r="S1" s="21"/>
      <c r="T1" s="21"/>
      <c r="U1" s="21"/>
    </row>
    <row r="2" spans="1:21" x14ac:dyDescent="0.6">
      <c r="A2" t="s">
        <v>2</v>
      </c>
      <c r="B2">
        <v>58820</v>
      </c>
      <c r="D2" s="4" t="s">
        <v>113</v>
      </c>
      <c r="E2" s="4" t="s">
        <v>110</v>
      </c>
      <c r="G2" s="4" t="s">
        <v>113</v>
      </c>
      <c r="H2" s="4" t="s">
        <v>110</v>
      </c>
      <c r="J2" s="22">
        <f>_xlfn.NORM.INV(0.025,H3,H4)</f>
        <v>39962.131710534857</v>
      </c>
      <c r="K2" s="19" t="s">
        <v>150</v>
      </c>
      <c r="L2" s="22">
        <f>_xlfn.NORM.INV(0.975,H3,H4)</f>
        <v>60189.933506856447</v>
      </c>
      <c r="M2" s="20"/>
      <c r="R2" s="21"/>
      <c r="S2" s="21"/>
      <c r="T2" s="21"/>
      <c r="U2" s="20"/>
    </row>
    <row r="3" spans="1:21" x14ac:dyDescent="0.6">
      <c r="A3" t="s">
        <v>3</v>
      </c>
      <c r="B3">
        <v>52000</v>
      </c>
      <c r="D3" s="4" t="s">
        <v>114</v>
      </c>
      <c r="E3" s="5">
        <f>MAX(B2:B93)</f>
        <v>61348</v>
      </c>
      <c r="G3" s="4" t="s">
        <v>148</v>
      </c>
      <c r="H3" s="14">
        <f>AVERAGE(B2:B93)</f>
        <v>50076.032608695656</v>
      </c>
      <c r="I3" s="20"/>
      <c r="J3" s="18" t="s">
        <v>151</v>
      </c>
      <c r="K3" s="18"/>
      <c r="L3" s="18"/>
      <c r="M3" s="18"/>
      <c r="N3" s="16"/>
      <c r="O3" s="17"/>
      <c r="R3" s="21"/>
      <c r="S3" s="21"/>
      <c r="T3" s="21"/>
    </row>
    <row r="4" spans="1:21" x14ac:dyDescent="0.6">
      <c r="A4" t="s">
        <v>4</v>
      </c>
      <c r="B4">
        <v>54893</v>
      </c>
      <c r="D4" s="4" t="s">
        <v>115</v>
      </c>
      <c r="E4" s="5">
        <f>MIN(B2:B93)</f>
        <v>37235</v>
      </c>
      <c r="G4" s="4" t="s">
        <v>153</v>
      </c>
      <c r="H4" s="14">
        <f>_xlfn.STDEV.S(B2:B93)</f>
        <v>5160.2483402439821</v>
      </c>
      <c r="I4" s="20"/>
      <c r="J4" s="22">
        <f>_xlfn.PERCENTILE.INC(B2:B93, 0.025)</f>
        <v>41395.5</v>
      </c>
      <c r="K4" s="19" t="s">
        <v>150</v>
      </c>
      <c r="L4" s="22">
        <f>_xlfn.PERCENTILE.INC(B2:B93, 0.975)</f>
        <v>59677.65</v>
      </c>
      <c r="M4" s="20"/>
      <c r="N4" s="20"/>
      <c r="O4" s="20"/>
      <c r="R4" s="21"/>
      <c r="S4" s="21"/>
      <c r="T4" s="21"/>
    </row>
    <row r="5" spans="1:21" x14ac:dyDescent="0.6">
      <c r="A5" t="s">
        <v>5</v>
      </c>
      <c r="B5">
        <v>61204</v>
      </c>
      <c r="D5" s="4" t="s">
        <v>111</v>
      </c>
      <c r="E5" s="6">
        <f>E3-E4</f>
        <v>24113</v>
      </c>
      <c r="G5" s="4" t="s">
        <v>154</v>
      </c>
      <c r="H5" s="14">
        <f>_xlfn.STDEV.P(B2:B93)</f>
        <v>5132.1268865229213</v>
      </c>
      <c r="I5" s="20"/>
      <c r="J5" s="20"/>
      <c r="K5" s="20"/>
      <c r="L5" s="20"/>
      <c r="M5" s="20"/>
      <c r="R5" s="21"/>
      <c r="S5" s="21"/>
      <c r="T5" s="21"/>
    </row>
    <row r="6" spans="1:21" x14ac:dyDescent="0.6">
      <c r="A6" t="s">
        <v>6</v>
      </c>
      <c r="B6">
        <v>59337</v>
      </c>
      <c r="J6" s="24" t="s">
        <v>155</v>
      </c>
      <c r="K6" s="24"/>
      <c r="L6" s="24"/>
      <c r="M6" s="24"/>
      <c r="N6" s="24"/>
      <c r="O6" s="24"/>
      <c r="R6" s="21"/>
      <c r="S6" s="21"/>
      <c r="T6" s="21"/>
    </row>
    <row r="7" spans="1:21" x14ac:dyDescent="0.6">
      <c r="A7" t="s">
        <v>7</v>
      </c>
      <c r="B7">
        <v>45113</v>
      </c>
      <c r="J7" s="23">
        <f>_xlfn.NORM.INV(0.025,H3,H5)</f>
        <v>40017.248747021047</v>
      </c>
      <c r="K7" s="19" t="s">
        <v>150</v>
      </c>
      <c r="L7" s="23">
        <f>_xlfn.NORM.INV(0.975,H3,H5)</f>
        <v>60134.816470370264</v>
      </c>
    </row>
    <row r="8" spans="1:21" x14ac:dyDescent="0.6">
      <c r="A8" t="s">
        <v>8</v>
      </c>
      <c r="B8">
        <v>54750</v>
      </c>
    </row>
    <row r="9" spans="1:21" ht="17.25" thickBot="1" x14ac:dyDescent="0.65">
      <c r="A9" t="s">
        <v>9</v>
      </c>
      <c r="B9">
        <v>49243</v>
      </c>
      <c r="D9" t="s">
        <v>116</v>
      </c>
    </row>
    <row r="10" spans="1:21" x14ac:dyDescent="0.6">
      <c r="A10" t="s">
        <v>10</v>
      </c>
      <c r="B10">
        <v>49483</v>
      </c>
      <c r="D10" s="4" t="s">
        <v>117</v>
      </c>
      <c r="E10" s="4" t="s">
        <v>118</v>
      </c>
      <c r="F10" s="4" t="s">
        <v>119</v>
      </c>
      <c r="G10" s="15" t="s">
        <v>149</v>
      </c>
      <c r="H10" s="13" t="s">
        <v>104</v>
      </c>
      <c r="I10" s="13" t="s">
        <v>146</v>
      </c>
    </row>
    <row r="11" spans="1:21" x14ac:dyDescent="0.6">
      <c r="A11" t="s">
        <v>11</v>
      </c>
      <c r="B11">
        <v>52052</v>
      </c>
      <c r="D11" s="8" t="str">
        <f>1&amp;" ~ "&amp;E11</f>
        <v>1 ~ 38000</v>
      </c>
      <c r="E11" s="10">
        <v>38000</v>
      </c>
      <c r="F11" s="7">
        <f t="array" ref="F11:F35">FREQUENCY(B2:B93,E11:E35)</f>
        <v>1</v>
      </c>
      <c r="G11">
        <f>_xlfn.NORM.DIST(E11,$H$3,$H$4,FALSE)</f>
        <v>5.0005864824334004E-6</v>
      </c>
      <c r="H11">
        <v>38000</v>
      </c>
      <c r="I11">
        <v>1</v>
      </c>
    </row>
    <row r="12" spans="1:21" x14ac:dyDescent="0.6">
      <c r="A12" t="s">
        <v>12</v>
      </c>
      <c r="B12">
        <v>50720</v>
      </c>
      <c r="D12" s="8" t="str">
        <f>E11+1&amp; " ~ "&amp;E12</f>
        <v>38001 ~ 39000</v>
      </c>
      <c r="E12" s="10">
        <v>39000</v>
      </c>
      <c r="F12" s="7">
        <v>0</v>
      </c>
      <c r="G12">
        <f t="shared" ref="G12:G36" si="0">_xlfn.NORM.DIST(E12,$H$3,$H$4,FALSE)</f>
        <v>7.7236274113597167E-6</v>
      </c>
      <c r="H12">
        <v>39000</v>
      </c>
      <c r="I12">
        <v>0</v>
      </c>
    </row>
    <row r="13" spans="1:21" x14ac:dyDescent="0.6">
      <c r="A13" t="s">
        <v>13</v>
      </c>
      <c r="B13">
        <v>57271</v>
      </c>
      <c r="D13" s="8" t="str">
        <f t="shared" ref="D13:D35" si="1">E12+1&amp; " ~ "&amp;E13</f>
        <v>39001 ~ 40000</v>
      </c>
      <c r="E13" s="10">
        <v>40000</v>
      </c>
      <c r="F13" s="7">
        <v>0</v>
      </c>
      <c r="G13">
        <f t="shared" si="0"/>
        <v>1.1489790115999745E-5</v>
      </c>
      <c r="H13">
        <v>40000</v>
      </c>
      <c r="I13">
        <v>0</v>
      </c>
    </row>
    <row r="14" spans="1:21" x14ac:dyDescent="0.6">
      <c r="A14" t="s">
        <v>14</v>
      </c>
      <c r="B14">
        <v>53805</v>
      </c>
      <c r="D14" s="8" t="str">
        <f t="shared" si="1"/>
        <v>40001 ~ 41000</v>
      </c>
      <c r="E14" s="10">
        <v>41000</v>
      </c>
      <c r="F14" s="7">
        <v>1</v>
      </c>
      <c r="G14">
        <f t="shared" si="0"/>
        <v>1.6462405064270089E-5</v>
      </c>
      <c r="H14">
        <v>41000</v>
      </c>
      <c r="I14">
        <v>1</v>
      </c>
    </row>
    <row r="15" spans="1:21" x14ac:dyDescent="0.6">
      <c r="A15" t="s">
        <v>15</v>
      </c>
      <c r="B15">
        <v>50608</v>
      </c>
      <c r="D15" s="8" t="str">
        <f t="shared" si="1"/>
        <v>41001 ~ 42000</v>
      </c>
      <c r="E15" s="10">
        <v>42000</v>
      </c>
      <c r="F15" s="7">
        <v>4</v>
      </c>
      <c r="G15">
        <f t="shared" si="0"/>
        <v>2.2717727147692214E-5</v>
      </c>
      <c r="H15">
        <v>42000</v>
      </c>
      <c r="I15">
        <v>4</v>
      </c>
    </row>
    <row r="16" spans="1:21" x14ac:dyDescent="0.6">
      <c r="A16" t="s">
        <v>16</v>
      </c>
      <c r="B16">
        <v>52219</v>
      </c>
      <c r="D16" s="8" t="str">
        <f t="shared" si="1"/>
        <v>42001 ~ 43000</v>
      </c>
      <c r="E16" s="10">
        <v>43000</v>
      </c>
      <c r="F16" s="7">
        <v>3</v>
      </c>
      <c r="G16">
        <f t="shared" si="0"/>
        <v>3.0194433259533006E-5</v>
      </c>
      <c r="H16">
        <v>43000</v>
      </c>
      <c r="I16">
        <v>3</v>
      </c>
    </row>
    <row r="17" spans="1:9" x14ac:dyDescent="0.6">
      <c r="A17" t="s">
        <v>17</v>
      </c>
      <c r="B17">
        <v>51668</v>
      </c>
      <c r="D17" s="8" t="str">
        <f t="shared" si="1"/>
        <v>43001 ~ 44000</v>
      </c>
      <c r="E17" s="10">
        <v>44000</v>
      </c>
      <c r="F17" s="7">
        <v>2</v>
      </c>
      <c r="G17">
        <f t="shared" si="0"/>
        <v>3.8652651710278478E-5</v>
      </c>
      <c r="H17">
        <v>44000</v>
      </c>
      <c r="I17">
        <v>2</v>
      </c>
    </row>
    <row r="18" spans="1:9" x14ac:dyDescent="0.6">
      <c r="A18" t="s">
        <v>18</v>
      </c>
      <c r="B18">
        <v>57470</v>
      </c>
      <c r="D18" s="8" t="str">
        <f t="shared" si="1"/>
        <v>44001 ~ 45000</v>
      </c>
      <c r="E18" s="10">
        <v>45000</v>
      </c>
      <c r="F18" s="7">
        <v>4</v>
      </c>
      <c r="G18">
        <f t="shared" si="0"/>
        <v>4.7656496540080448E-5</v>
      </c>
      <c r="H18">
        <v>45000</v>
      </c>
      <c r="I18">
        <v>4</v>
      </c>
    </row>
    <row r="19" spans="1:9" x14ac:dyDescent="0.6">
      <c r="A19" t="s">
        <v>19</v>
      </c>
      <c r="B19">
        <v>48974</v>
      </c>
      <c r="D19" s="8" t="str">
        <f t="shared" si="1"/>
        <v>45001 ~ 46000</v>
      </c>
      <c r="E19" s="10">
        <v>46000</v>
      </c>
      <c r="F19" s="7">
        <v>7</v>
      </c>
      <c r="G19">
        <f>_xlfn.NORM.DIST(E19,$H$3,$H$4,FALSE)</f>
        <v>5.6592038565080684E-5</v>
      </c>
      <c r="H19">
        <v>46000</v>
      </c>
      <c r="I19">
        <v>7</v>
      </c>
    </row>
    <row r="20" spans="1:9" x14ac:dyDescent="0.6">
      <c r="A20" t="s">
        <v>20</v>
      </c>
      <c r="B20">
        <v>51565</v>
      </c>
      <c r="D20" s="8" t="str">
        <f t="shared" si="1"/>
        <v>46001 ~ 47000</v>
      </c>
      <c r="E20" s="10">
        <v>47000</v>
      </c>
      <c r="F20" s="7">
        <v>4</v>
      </c>
      <c r="G20">
        <f t="shared" si="0"/>
        <v>6.4726030333556566E-5</v>
      </c>
      <c r="H20">
        <v>47000</v>
      </c>
      <c r="I20">
        <v>4</v>
      </c>
    </row>
    <row r="21" spans="1:9" x14ac:dyDescent="0.6">
      <c r="A21" t="s">
        <v>21</v>
      </c>
      <c r="B21">
        <v>45729</v>
      </c>
      <c r="D21" s="8" t="str">
        <f t="shared" si="1"/>
        <v>47001 ~ 48000</v>
      </c>
      <c r="E21" s="10">
        <v>48000</v>
      </c>
      <c r="F21" s="7">
        <v>6</v>
      </c>
      <c r="G21">
        <f t="shared" si="0"/>
        <v>7.1300572026392682E-5</v>
      </c>
      <c r="H21">
        <v>48000</v>
      </c>
      <c r="I21">
        <v>6</v>
      </c>
    </row>
    <row r="22" spans="1:9" x14ac:dyDescent="0.6">
      <c r="A22" t="s">
        <v>22</v>
      </c>
      <c r="B22">
        <v>37235</v>
      </c>
      <c r="D22" s="8" t="str">
        <f t="shared" si="1"/>
        <v>48001 ~ 49000</v>
      </c>
      <c r="E22" s="10">
        <v>49000</v>
      </c>
      <c r="F22" s="7">
        <v>8</v>
      </c>
      <c r="G22">
        <f t="shared" si="0"/>
        <v>7.5648002249771568E-5</v>
      </c>
      <c r="H22">
        <v>49000</v>
      </c>
      <c r="I22">
        <v>8</v>
      </c>
    </row>
    <row r="23" spans="1:9" x14ac:dyDescent="0.6">
      <c r="A23" t="s">
        <v>23</v>
      </c>
      <c r="B23">
        <v>53268</v>
      </c>
      <c r="D23" s="8" t="str">
        <f t="shared" si="1"/>
        <v>49001 ~ 50000</v>
      </c>
      <c r="E23" s="10">
        <v>50000</v>
      </c>
      <c r="F23" s="7">
        <v>5</v>
      </c>
      <c r="G23">
        <f t="shared" si="0"/>
        <v>7.7302283027832575E-5</v>
      </c>
      <c r="H23">
        <v>50000</v>
      </c>
      <c r="I23">
        <v>5</v>
      </c>
    </row>
    <row r="24" spans="1:9" x14ac:dyDescent="0.6">
      <c r="A24" t="s">
        <v>24</v>
      </c>
      <c r="B24">
        <v>54322</v>
      </c>
      <c r="D24" s="8" t="str">
        <f t="shared" si="1"/>
        <v>50001 ~ 51000</v>
      </c>
      <c r="E24" s="10">
        <v>51000</v>
      </c>
      <c r="F24" s="7">
        <v>10</v>
      </c>
      <c r="G24">
        <f t="shared" si="0"/>
        <v>7.6081240502782964E-5</v>
      </c>
      <c r="H24">
        <v>51000</v>
      </c>
      <c r="I24">
        <v>10</v>
      </c>
    </row>
    <row r="25" spans="1:9" x14ac:dyDescent="0.6">
      <c r="A25" t="s">
        <v>25</v>
      </c>
      <c r="B25">
        <v>46289</v>
      </c>
      <c r="D25" s="8" t="str">
        <f t="shared" si="1"/>
        <v>51001 ~ 52000</v>
      </c>
      <c r="E25" s="10">
        <v>52000</v>
      </c>
      <c r="F25" s="7">
        <v>6</v>
      </c>
      <c r="G25">
        <f t="shared" si="0"/>
        <v>7.2119591397221212E-5</v>
      </c>
      <c r="H25">
        <v>52000</v>
      </c>
      <c r="I25">
        <v>6</v>
      </c>
    </row>
    <row r="26" spans="1:9" x14ac:dyDescent="0.6">
      <c r="A26" t="s">
        <v>26</v>
      </c>
      <c r="B26">
        <v>61348</v>
      </c>
      <c r="D26" s="8" t="str">
        <f t="shared" si="1"/>
        <v>52001 ~ 53000</v>
      </c>
      <c r="E26" s="10">
        <v>53000</v>
      </c>
      <c r="F26" s="7">
        <v>6</v>
      </c>
      <c r="G26">
        <f t="shared" si="0"/>
        <v>6.5844474741321899E-5</v>
      </c>
      <c r="H26">
        <v>53000</v>
      </c>
      <c r="I26">
        <v>6</v>
      </c>
    </row>
    <row r="27" spans="1:9" x14ac:dyDescent="0.6">
      <c r="A27" t="s">
        <v>27</v>
      </c>
      <c r="B27">
        <v>42728</v>
      </c>
      <c r="D27" s="8" t="str">
        <f t="shared" si="1"/>
        <v>53001 ~ 54000</v>
      </c>
      <c r="E27" s="10">
        <v>54000</v>
      </c>
      <c r="F27" s="7">
        <v>4</v>
      </c>
      <c r="G27">
        <f t="shared" si="0"/>
        <v>5.7899634906397404E-5</v>
      </c>
      <c r="H27">
        <v>54000</v>
      </c>
      <c r="I27">
        <v>4</v>
      </c>
    </row>
    <row r="28" spans="1:9" x14ac:dyDescent="0.6">
      <c r="A28" t="s">
        <v>28</v>
      </c>
      <c r="B28">
        <v>50228</v>
      </c>
      <c r="D28" s="8" t="str">
        <f t="shared" si="1"/>
        <v>54001 ~ 55000</v>
      </c>
      <c r="E28" s="10">
        <v>55000</v>
      </c>
      <c r="F28" s="7">
        <v>4</v>
      </c>
      <c r="G28">
        <f t="shared" si="0"/>
        <v>4.9036867631387413E-5</v>
      </c>
      <c r="H28">
        <v>55000</v>
      </c>
      <c r="I28">
        <v>4</v>
      </c>
    </row>
    <row r="29" spans="1:9" x14ac:dyDescent="0.6">
      <c r="A29" t="s">
        <v>29</v>
      </c>
      <c r="B29">
        <v>49064</v>
      </c>
      <c r="D29" s="8" t="str">
        <f t="shared" si="1"/>
        <v>55001 ~ 56000</v>
      </c>
      <c r="E29" s="10">
        <v>56000</v>
      </c>
      <c r="F29" s="7">
        <v>3</v>
      </c>
      <c r="G29">
        <f t="shared" si="0"/>
        <v>4.0000002977048698E-5</v>
      </c>
      <c r="H29">
        <v>56000</v>
      </c>
      <c r="I29">
        <v>3</v>
      </c>
    </row>
    <row r="30" spans="1:9" x14ac:dyDescent="0.6">
      <c r="A30" t="s">
        <v>30</v>
      </c>
      <c r="B30">
        <v>57663</v>
      </c>
      <c r="D30" s="8" t="str">
        <f t="shared" si="1"/>
        <v>56001 ~ 57000</v>
      </c>
      <c r="E30" s="10">
        <v>57000</v>
      </c>
      <c r="F30" s="7">
        <v>3</v>
      </c>
      <c r="G30">
        <f t="shared" si="0"/>
        <v>3.1425900734958068E-5</v>
      </c>
      <c r="H30">
        <v>57000</v>
      </c>
      <c r="I30">
        <v>3</v>
      </c>
    </row>
    <row r="31" spans="1:9" x14ac:dyDescent="0.6">
      <c r="A31" t="s">
        <v>31</v>
      </c>
      <c r="B31">
        <v>57346</v>
      </c>
      <c r="D31" s="8" t="str">
        <f t="shared" si="1"/>
        <v>57001 ~ 58000</v>
      </c>
      <c r="E31" s="10">
        <v>58000</v>
      </c>
      <c r="F31" s="7">
        <v>5</v>
      </c>
      <c r="G31">
        <f t="shared" si="0"/>
        <v>2.377967160452717E-5</v>
      </c>
      <c r="H31">
        <v>58000</v>
      </c>
      <c r="I31">
        <v>5</v>
      </c>
    </row>
    <row r="32" spans="1:9" x14ac:dyDescent="0.6">
      <c r="A32" t="s">
        <v>32</v>
      </c>
      <c r="B32">
        <v>50774</v>
      </c>
      <c r="D32" s="8" t="str">
        <f t="shared" si="1"/>
        <v>58001 ~ 59000</v>
      </c>
      <c r="E32" s="10">
        <v>59000</v>
      </c>
      <c r="F32" s="7">
        <v>1</v>
      </c>
      <c r="G32">
        <f t="shared" si="0"/>
        <v>1.7330631133675122E-5</v>
      </c>
      <c r="H32">
        <v>59000</v>
      </c>
      <c r="I32">
        <v>1</v>
      </c>
    </row>
    <row r="33" spans="1:9" x14ac:dyDescent="0.6">
      <c r="A33" t="s">
        <v>33</v>
      </c>
      <c r="B33">
        <v>51890</v>
      </c>
      <c r="D33" s="8" t="str">
        <f t="shared" si="1"/>
        <v>59001 ~ 60000</v>
      </c>
      <c r="E33" s="10">
        <v>60000</v>
      </c>
      <c r="F33" s="7">
        <v>3</v>
      </c>
      <c r="G33">
        <f t="shared" si="0"/>
        <v>1.2165033592650051E-5</v>
      </c>
      <c r="H33">
        <v>60000</v>
      </c>
      <c r="I33">
        <v>3</v>
      </c>
    </row>
    <row r="34" spans="1:9" x14ac:dyDescent="0.6">
      <c r="A34" t="s">
        <v>34</v>
      </c>
      <c r="B34">
        <v>45561</v>
      </c>
      <c r="D34" s="8" t="str">
        <f>E33+1&amp; " ~ "&amp;E34</f>
        <v>60001 ~ 61000</v>
      </c>
      <c r="E34" s="10">
        <v>61000</v>
      </c>
      <c r="F34" s="7">
        <v>0</v>
      </c>
      <c r="G34">
        <f t="shared" si="0"/>
        <v>8.2243702593215085E-6</v>
      </c>
      <c r="H34">
        <v>61000</v>
      </c>
      <c r="I34">
        <v>0</v>
      </c>
    </row>
    <row r="35" spans="1:9" x14ac:dyDescent="0.6">
      <c r="A35" t="s">
        <v>35</v>
      </c>
      <c r="B35">
        <v>40096</v>
      </c>
      <c r="D35" s="8" t="str">
        <f t="shared" si="1"/>
        <v>61001 ~ 62000</v>
      </c>
      <c r="E35" s="10">
        <v>62000</v>
      </c>
      <c r="F35" s="7">
        <v>2</v>
      </c>
      <c r="G35">
        <f t="shared" si="0"/>
        <v>5.3552827155275409E-6</v>
      </c>
      <c r="H35">
        <v>62000</v>
      </c>
      <c r="I35">
        <v>2</v>
      </c>
    </row>
    <row r="36" spans="1:9" ht="17.25" thickBot="1" x14ac:dyDescent="0.65">
      <c r="A36" t="s">
        <v>36</v>
      </c>
      <c r="B36">
        <v>48260</v>
      </c>
      <c r="F36" s="9"/>
      <c r="G36">
        <f t="shared" si="0"/>
        <v>2.7491527233539671E-25</v>
      </c>
      <c r="H36" s="2" t="s">
        <v>145</v>
      </c>
      <c r="I36" s="2">
        <v>0</v>
      </c>
    </row>
    <row r="37" spans="1:9" x14ac:dyDescent="0.6">
      <c r="A37" t="s">
        <v>37</v>
      </c>
      <c r="B37">
        <v>50781</v>
      </c>
    </row>
    <row r="38" spans="1:9" x14ac:dyDescent="0.6">
      <c r="A38" t="s">
        <v>38</v>
      </c>
      <c r="B38">
        <v>56151</v>
      </c>
    </row>
    <row r="39" spans="1:9" x14ac:dyDescent="0.6">
      <c r="A39" t="s">
        <v>39</v>
      </c>
      <c r="B39">
        <v>56011</v>
      </c>
    </row>
    <row r="40" spans="1:9" x14ac:dyDescent="0.6">
      <c r="A40" t="s">
        <v>40</v>
      </c>
      <c r="B40">
        <v>48063</v>
      </c>
    </row>
    <row r="41" spans="1:9" x14ac:dyDescent="0.6">
      <c r="A41" t="s">
        <v>41</v>
      </c>
      <c r="B41">
        <v>48488</v>
      </c>
    </row>
    <row r="42" spans="1:9" x14ac:dyDescent="0.6">
      <c r="A42" t="s">
        <v>42</v>
      </c>
      <c r="B42">
        <v>44757</v>
      </c>
    </row>
    <row r="43" spans="1:9" x14ac:dyDescent="0.6">
      <c r="A43" t="s">
        <v>43</v>
      </c>
      <c r="B43">
        <v>42899</v>
      </c>
    </row>
    <row r="44" spans="1:9" x14ac:dyDescent="0.6">
      <c r="A44" t="s">
        <v>44</v>
      </c>
      <c r="B44">
        <v>41468</v>
      </c>
    </row>
    <row r="45" spans="1:9" x14ac:dyDescent="0.6">
      <c r="A45" t="s">
        <v>45</v>
      </c>
      <c r="B45">
        <v>59753</v>
      </c>
    </row>
    <row r="46" spans="1:9" x14ac:dyDescent="0.6">
      <c r="A46" t="s">
        <v>46</v>
      </c>
      <c r="B46">
        <v>47451</v>
      </c>
    </row>
    <row r="47" spans="1:9" x14ac:dyDescent="0.6">
      <c r="A47" t="s">
        <v>47</v>
      </c>
      <c r="B47">
        <v>47809</v>
      </c>
    </row>
    <row r="48" spans="1:9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50644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54504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56112</v>
      </c>
    </row>
  </sheetData>
  <sortState xmlns:xlrd2="http://schemas.microsoft.com/office/spreadsheetml/2017/richdata2" ref="H11:H35">
    <sortCondition ref="H11"/>
  </sortState>
  <mergeCells count="2">
    <mergeCell ref="J1:M1"/>
    <mergeCell ref="J6:O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95F6-C9DB-48FC-A88C-32281C358C2A}">
  <dimension ref="A3:B26"/>
  <sheetViews>
    <sheetView workbookViewId="0">
      <selection activeCell="E16" sqref="E16"/>
    </sheetView>
  </sheetViews>
  <sheetFormatPr defaultRowHeight="16.899999999999999" x14ac:dyDescent="0.6"/>
  <cols>
    <col min="1" max="1" width="11.875" bestFit="1" customWidth="1"/>
    <col min="2" max="2" width="10.25" bestFit="1" customWidth="1"/>
  </cols>
  <sheetData>
    <row r="3" spans="1:2" x14ac:dyDescent="0.6">
      <c r="A3" s="11" t="s">
        <v>120</v>
      </c>
      <c r="B3" t="s">
        <v>122</v>
      </c>
    </row>
    <row r="4" spans="1:2" x14ac:dyDescent="0.6">
      <c r="A4" s="12" t="s">
        <v>123</v>
      </c>
      <c r="B4">
        <v>1</v>
      </c>
    </row>
    <row r="5" spans="1:2" x14ac:dyDescent="0.6">
      <c r="A5" s="12" t="s">
        <v>124</v>
      </c>
      <c r="B5">
        <v>1</v>
      </c>
    </row>
    <row r="6" spans="1:2" x14ac:dyDescent="0.6">
      <c r="A6" s="12" t="s">
        <v>125</v>
      </c>
      <c r="B6">
        <v>4</v>
      </c>
    </row>
    <row r="7" spans="1:2" x14ac:dyDescent="0.6">
      <c r="A7" s="12" t="s">
        <v>126</v>
      </c>
      <c r="B7">
        <v>3</v>
      </c>
    </row>
    <row r="8" spans="1:2" x14ac:dyDescent="0.6">
      <c r="A8" s="12" t="s">
        <v>127</v>
      </c>
      <c r="B8">
        <v>4</v>
      </c>
    </row>
    <row r="9" spans="1:2" x14ac:dyDescent="0.6">
      <c r="A9" s="12" t="s">
        <v>128</v>
      </c>
      <c r="B9">
        <v>3</v>
      </c>
    </row>
    <row r="10" spans="1:2" x14ac:dyDescent="0.6">
      <c r="A10" s="12" t="s">
        <v>129</v>
      </c>
      <c r="B10">
        <v>6</v>
      </c>
    </row>
    <row r="11" spans="1:2" x14ac:dyDescent="0.6">
      <c r="A11" s="12" t="s">
        <v>130</v>
      </c>
      <c r="B11">
        <v>5</v>
      </c>
    </row>
    <row r="12" spans="1:2" x14ac:dyDescent="0.6">
      <c r="A12" s="12" t="s">
        <v>131</v>
      </c>
      <c r="B12">
        <v>8</v>
      </c>
    </row>
    <row r="13" spans="1:2" x14ac:dyDescent="0.6">
      <c r="A13" s="12" t="s">
        <v>132</v>
      </c>
      <c r="B13">
        <v>7</v>
      </c>
    </row>
    <row r="14" spans="1:2" x14ac:dyDescent="0.6">
      <c r="A14" s="12" t="s">
        <v>133</v>
      </c>
      <c r="B14">
        <v>4</v>
      </c>
    </row>
    <row r="15" spans="1:2" x14ac:dyDescent="0.6">
      <c r="A15" s="12" t="s">
        <v>134</v>
      </c>
      <c r="B15">
        <v>9</v>
      </c>
    </row>
    <row r="16" spans="1:2" x14ac:dyDescent="0.6">
      <c r="A16" s="12" t="s">
        <v>135</v>
      </c>
      <c r="B16">
        <v>10</v>
      </c>
    </row>
    <row r="17" spans="1:2" x14ac:dyDescent="0.6">
      <c r="A17" s="12" t="s">
        <v>136</v>
      </c>
      <c r="B17">
        <v>2</v>
      </c>
    </row>
    <row r="18" spans="1:2" x14ac:dyDescent="0.6">
      <c r="A18" s="12" t="s">
        <v>137</v>
      </c>
      <c r="B18">
        <v>4</v>
      </c>
    </row>
    <row r="19" spans="1:2" x14ac:dyDescent="0.6">
      <c r="A19" s="12" t="s">
        <v>138</v>
      </c>
      <c r="B19">
        <v>4</v>
      </c>
    </row>
    <row r="20" spans="1:2" x14ac:dyDescent="0.6">
      <c r="A20" s="12" t="s">
        <v>139</v>
      </c>
      <c r="B20">
        <v>6</v>
      </c>
    </row>
    <row r="21" spans="1:2" x14ac:dyDescent="0.6">
      <c r="A21" s="12" t="s">
        <v>140</v>
      </c>
      <c r="B21">
        <v>5</v>
      </c>
    </row>
    <row r="22" spans="1:2" x14ac:dyDescent="0.6">
      <c r="A22" s="12" t="s">
        <v>141</v>
      </c>
      <c r="B22">
        <v>1</v>
      </c>
    </row>
    <row r="23" spans="1:2" x14ac:dyDescent="0.6">
      <c r="A23" s="12" t="s">
        <v>142</v>
      </c>
      <c r="B23">
        <v>3</v>
      </c>
    </row>
    <row r="24" spans="1:2" x14ac:dyDescent="0.6">
      <c r="A24" s="12" t="s">
        <v>143</v>
      </c>
      <c r="B24">
        <v>1</v>
      </c>
    </row>
    <row r="25" spans="1:2" x14ac:dyDescent="0.6">
      <c r="A25" s="12" t="s">
        <v>144</v>
      </c>
      <c r="B25">
        <v>1</v>
      </c>
    </row>
    <row r="26" spans="1:2" x14ac:dyDescent="0.6">
      <c r="A26" s="12" t="s">
        <v>121</v>
      </c>
      <c r="B26">
        <v>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zoomScale="130" zoomScaleNormal="130" workbookViewId="0">
      <selection activeCell="E12" sqref="E12"/>
    </sheetView>
  </sheetViews>
  <sheetFormatPr defaultRowHeight="16.899999999999999" x14ac:dyDescent="0.6"/>
  <cols>
    <col min="1" max="1" width="12.25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t="s">
        <v>2</v>
      </c>
      <c r="B2">
        <v>58820</v>
      </c>
    </row>
    <row r="3" spans="1:2" x14ac:dyDescent="0.6">
      <c r="A3" t="s">
        <v>3</v>
      </c>
      <c r="B3">
        <v>52000</v>
      </c>
    </row>
    <row r="4" spans="1:2" x14ac:dyDescent="0.6">
      <c r="A4" t="s">
        <v>4</v>
      </c>
      <c r="B4">
        <v>54893</v>
      </c>
    </row>
    <row r="5" spans="1:2" x14ac:dyDescent="0.6">
      <c r="A5" t="s">
        <v>5</v>
      </c>
      <c r="B5">
        <v>61204</v>
      </c>
    </row>
    <row r="6" spans="1:2" x14ac:dyDescent="0.6">
      <c r="A6" t="s">
        <v>6</v>
      </c>
      <c r="B6">
        <v>59337</v>
      </c>
    </row>
    <row r="7" spans="1:2" x14ac:dyDescent="0.6">
      <c r="A7" t="s">
        <v>7</v>
      </c>
      <c r="B7">
        <v>45113</v>
      </c>
    </row>
    <row r="8" spans="1:2" x14ac:dyDescent="0.6">
      <c r="A8" t="s">
        <v>8</v>
      </c>
      <c r="B8">
        <v>54750</v>
      </c>
    </row>
    <row r="9" spans="1:2" x14ac:dyDescent="0.6">
      <c r="A9" t="s">
        <v>9</v>
      </c>
      <c r="B9">
        <v>49243</v>
      </c>
    </row>
    <row r="10" spans="1:2" x14ac:dyDescent="0.6">
      <c r="A10" t="s">
        <v>10</v>
      </c>
      <c r="B10">
        <v>49483</v>
      </c>
    </row>
    <row r="11" spans="1:2" x14ac:dyDescent="0.6">
      <c r="A11" t="s">
        <v>11</v>
      </c>
      <c r="B11">
        <v>52052</v>
      </c>
    </row>
    <row r="12" spans="1:2" x14ac:dyDescent="0.6">
      <c r="A12" t="s">
        <v>12</v>
      </c>
      <c r="B12">
        <v>50720</v>
      </c>
    </row>
    <row r="13" spans="1:2" x14ac:dyDescent="0.6">
      <c r="A13" t="s">
        <v>13</v>
      </c>
      <c r="B13">
        <v>57271</v>
      </c>
    </row>
    <row r="14" spans="1:2" x14ac:dyDescent="0.6">
      <c r="A14" t="s">
        <v>14</v>
      </c>
      <c r="B14">
        <v>53805</v>
      </c>
    </row>
    <row r="15" spans="1:2" x14ac:dyDescent="0.6">
      <c r="A15" t="s">
        <v>15</v>
      </c>
      <c r="B15">
        <v>50608</v>
      </c>
    </row>
    <row r="16" spans="1:2" x14ac:dyDescent="0.6">
      <c r="A16" t="s">
        <v>16</v>
      </c>
      <c r="B16">
        <v>52219</v>
      </c>
    </row>
    <row r="17" spans="1:2" x14ac:dyDescent="0.6">
      <c r="A17" t="s">
        <v>17</v>
      </c>
      <c r="B17">
        <v>51668</v>
      </c>
    </row>
    <row r="18" spans="1:2" x14ac:dyDescent="0.6">
      <c r="A18" t="s">
        <v>18</v>
      </c>
      <c r="B18">
        <v>57470</v>
      </c>
    </row>
    <row r="19" spans="1:2" x14ac:dyDescent="0.6">
      <c r="A19" t="s">
        <v>19</v>
      </c>
      <c r="B19">
        <v>48974</v>
      </c>
    </row>
    <row r="20" spans="1:2" x14ac:dyDescent="0.6">
      <c r="A20" t="s">
        <v>20</v>
      </c>
      <c r="B20">
        <v>51565</v>
      </c>
    </row>
    <row r="21" spans="1:2" x14ac:dyDescent="0.6">
      <c r="A21" t="s">
        <v>21</v>
      </c>
      <c r="B21">
        <v>45729</v>
      </c>
    </row>
    <row r="22" spans="1:2" x14ac:dyDescent="0.6">
      <c r="A22" t="s">
        <v>22</v>
      </c>
      <c r="B22">
        <v>37235</v>
      </c>
    </row>
    <row r="23" spans="1:2" x14ac:dyDescent="0.6">
      <c r="A23" t="s">
        <v>23</v>
      </c>
      <c r="B23">
        <v>53268</v>
      </c>
    </row>
    <row r="24" spans="1:2" x14ac:dyDescent="0.6">
      <c r="A24" t="s">
        <v>24</v>
      </c>
      <c r="B24">
        <v>54322</v>
      </c>
    </row>
    <row r="25" spans="1:2" x14ac:dyDescent="0.6">
      <c r="A25" t="s">
        <v>25</v>
      </c>
      <c r="B25">
        <v>46289</v>
      </c>
    </row>
    <row r="26" spans="1:2" x14ac:dyDescent="0.6">
      <c r="A26" t="s">
        <v>26</v>
      </c>
      <c r="B26">
        <v>61348</v>
      </c>
    </row>
    <row r="27" spans="1:2" x14ac:dyDescent="0.6">
      <c r="A27" t="s">
        <v>27</v>
      </c>
      <c r="B27">
        <v>42728</v>
      </c>
    </row>
    <row r="28" spans="1:2" x14ac:dyDescent="0.6">
      <c r="A28" t="s">
        <v>28</v>
      </c>
      <c r="B28">
        <v>50228</v>
      </c>
    </row>
    <row r="29" spans="1:2" x14ac:dyDescent="0.6">
      <c r="A29" t="s">
        <v>29</v>
      </c>
      <c r="B29">
        <v>49064</v>
      </c>
    </row>
    <row r="30" spans="1:2" x14ac:dyDescent="0.6">
      <c r="A30" t="s">
        <v>30</v>
      </c>
      <c r="B30">
        <v>57663</v>
      </c>
    </row>
    <row r="31" spans="1:2" x14ac:dyDescent="0.6">
      <c r="A31" t="s">
        <v>31</v>
      </c>
      <c r="B31">
        <v>57346</v>
      </c>
    </row>
    <row r="32" spans="1:2" x14ac:dyDescent="0.6">
      <c r="A32" t="s">
        <v>32</v>
      </c>
      <c r="B32">
        <v>50774</v>
      </c>
    </row>
    <row r="33" spans="1:2" x14ac:dyDescent="0.6">
      <c r="A33" t="s">
        <v>33</v>
      </c>
      <c r="B33">
        <v>51890</v>
      </c>
    </row>
    <row r="34" spans="1:2" x14ac:dyDescent="0.6">
      <c r="A34" t="s">
        <v>34</v>
      </c>
      <c r="B34">
        <v>45561</v>
      </c>
    </row>
    <row r="35" spans="1:2" x14ac:dyDescent="0.6">
      <c r="A35" t="s">
        <v>35</v>
      </c>
      <c r="B35">
        <v>40096</v>
      </c>
    </row>
    <row r="36" spans="1:2" x14ac:dyDescent="0.6">
      <c r="A36" t="s">
        <v>36</v>
      </c>
      <c r="B36">
        <v>48260</v>
      </c>
    </row>
    <row r="37" spans="1:2" x14ac:dyDescent="0.6">
      <c r="A37" t="s">
        <v>37</v>
      </c>
      <c r="B37">
        <v>50781</v>
      </c>
    </row>
    <row r="38" spans="1:2" x14ac:dyDescent="0.6">
      <c r="A38" t="s">
        <v>38</v>
      </c>
      <c r="B38">
        <v>56151</v>
      </c>
    </row>
    <row r="39" spans="1:2" x14ac:dyDescent="0.6">
      <c r="A39" t="s">
        <v>39</v>
      </c>
      <c r="B39">
        <v>56011</v>
      </c>
    </row>
    <row r="40" spans="1:2" x14ac:dyDescent="0.6">
      <c r="A40" t="s">
        <v>40</v>
      </c>
      <c r="B40">
        <v>48063</v>
      </c>
    </row>
    <row r="41" spans="1:2" x14ac:dyDescent="0.6">
      <c r="A41" t="s">
        <v>41</v>
      </c>
      <c r="B41">
        <v>48488</v>
      </c>
    </row>
    <row r="42" spans="1:2" x14ac:dyDescent="0.6">
      <c r="A42" t="s">
        <v>42</v>
      </c>
      <c r="B42">
        <v>44757</v>
      </c>
    </row>
    <row r="43" spans="1:2" x14ac:dyDescent="0.6">
      <c r="A43" t="s">
        <v>43</v>
      </c>
      <c r="B43">
        <v>42899</v>
      </c>
    </row>
    <row r="44" spans="1:2" x14ac:dyDescent="0.6">
      <c r="A44" t="s">
        <v>44</v>
      </c>
      <c r="B44">
        <v>41468</v>
      </c>
    </row>
    <row r="45" spans="1:2" x14ac:dyDescent="0.6">
      <c r="A45" t="s">
        <v>45</v>
      </c>
      <c r="B45">
        <v>59753</v>
      </c>
    </row>
    <row r="46" spans="1:2" x14ac:dyDescent="0.6">
      <c r="A46" t="s">
        <v>46</v>
      </c>
      <c r="B46">
        <v>47451</v>
      </c>
    </row>
    <row r="47" spans="1:2" x14ac:dyDescent="0.6">
      <c r="A47" t="s">
        <v>47</v>
      </c>
      <c r="B47">
        <v>47809</v>
      </c>
    </row>
    <row r="48" spans="1:2" x14ac:dyDescent="0.6">
      <c r="A48" t="s">
        <v>48</v>
      </c>
      <c r="B48">
        <v>43736</v>
      </c>
    </row>
    <row r="49" spans="1:2" x14ac:dyDescent="0.6">
      <c r="A49" t="s">
        <v>49</v>
      </c>
      <c r="B49">
        <v>53887</v>
      </c>
    </row>
    <row r="50" spans="1:2" x14ac:dyDescent="0.6">
      <c r="A50" t="s">
        <v>50</v>
      </c>
      <c r="B50">
        <v>41930</v>
      </c>
    </row>
    <row r="51" spans="1:2" x14ac:dyDescent="0.6">
      <c r="A51" t="s">
        <v>51</v>
      </c>
      <c r="B51">
        <v>48936</v>
      </c>
    </row>
    <row r="52" spans="1:2" x14ac:dyDescent="0.6">
      <c r="A52" t="s">
        <v>52</v>
      </c>
      <c r="B52">
        <v>45522</v>
      </c>
    </row>
    <row r="53" spans="1:2" x14ac:dyDescent="0.6">
      <c r="A53" t="s">
        <v>53</v>
      </c>
      <c r="B53">
        <v>51934</v>
      </c>
    </row>
    <row r="54" spans="1:2" x14ac:dyDescent="0.6">
      <c r="A54" t="s">
        <v>54</v>
      </c>
      <c r="B54">
        <v>47445</v>
      </c>
    </row>
    <row r="55" spans="1:2" x14ac:dyDescent="0.6">
      <c r="A55" t="s">
        <v>55</v>
      </c>
      <c r="B55">
        <v>44096</v>
      </c>
    </row>
    <row r="56" spans="1:2" x14ac:dyDescent="0.6">
      <c r="A56" t="s">
        <v>56</v>
      </c>
      <c r="B56">
        <v>49859</v>
      </c>
    </row>
    <row r="57" spans="1:2" x14ac:dyDescent="0.6">
      <c r="A57" t="s">
        <v>57</v>
      </c>
      <c r="B57">
        <v>52141</v>
      </c>
    </row>
    <row r="58" spans="1:2" x14ac:dyDescent="0.6">
      <c r="A58" t="s">
        <v>58</v>
      </c>
      <c r="B58">
        <v>50332</v>
      </c>
    </row>
    <row r="59" spans="1:2" x14ac:dyDescent="0.6">
      <c r="A59" t="s">
        <v>59</v>
      </c>
      <c r="B59">
        <v>51512</v>
      </c>
    </row>
    <row r="60" spans="1:2" x14ac:dyDescent="0.6">
      <c r="A60" t="s">
        <v>60</v>
      </c>
      <c r="B60">
        <v>46828</v>
      </c>
    </row>
    <row r="61" spans="1:2" x14ac:dyDescent="0.6">
      <c r="A61" t="s">
        <v>61</v>
      </c>
      <c r="B61">
        <v>48186</v>
      </c>
    </row>
    <row r="62" spans="1:2" x14ac:dyDescent="0.6">
      <c r="A62" t="s">
        <v>62</v>
      </c>
      <c r="B62">
        <v>46637</v>
      </c>
    </row>
    <row r="63" spans="1:2" x14ac:dyDescent="0.6">
      <c r="A63" t="s">
        <v>63</v>
      </c>
      <c r="B63">
        <v>48202</v>
      </c>
    </row>
    <row r="64" spans="1:2" x14ac:dyDescent="0.6">
      <c r="A64" t="s">
        <v>64</v>
      </c>
      <c r="B64">
        <v>45934</v>
      </c>
    </row>
    <row r="65" spans="1:2" x14ac:dyDescent="0.6">
      <c r="A65" t="s">
        <v>65</v>
      </c>
      <c r="B65">
        <v>41368</v>
      </c>
    </row>
    <row r="66" spans="1:2" x14ac:dyDescent="0.6">
      <c r="A66" t="s">
        <v>66</v>
      </c>
      <c r="B66">
        <v>50887</v>
      </c>
    </row>
    <row r="67" spans="1:2" x14ac:dyDescent="0.6">
      <c r="A67" t="s">
        <v>67</v>
      </c>
      <c r="B67">
        <v>47991</v>
      </c>
    </row>
    <row r="68" spans="1:2" x14ac:dyDescent="0.6">
      <c r="A68" t="s">
        <v>68</v>
      </c>
      <c r="B68">
        <v>41849</v>
      </c>
    </row>
    <row r="69" spans="1:2" x14ac:dyDescent="0.6">
      <c r="A69" t="s">
        <v>69</v>
      </c>
      <c r="B69">
        <v>52313</v>
      </c>
    </row>
    <row r="70" spans="1:2" x14ac:dyDescent="0.6">
      <c r="A70" t="s">
        <v>70</v>
      </c>
      <c r="B70">
        <v>45463</v>
      </c>
    </row>
    <row r="71" spans="1:2" x14ac:dyDescent="0.6">
      <c r="A71" t="s">
        <v>71</v>
      </c>
      <c r="B71">
        <v>50259</v>
      </c>
    </row>
    <row r="72" spans="1:2" x14ac:dyDescent="0.6">
      <c r="A72" t="s">
        <v>72</v>
      </c>
      <c r="B72">
        <v>53645</v>
      </c>
    </row>
    <row r="73" spans="1:2" x14ac:dyDescent="0.6">
      <c r="A73" t="s">
        <v>73</v>
      </c>
      <c r="B73">
        <v>50644</v>
      </c>
    </row>
    <row r="74" spans="1:2" x14ac:dyDescent="0.6">
      <c r="A74" t="s">
        <v>74</v>
      </c>
      <c r="B74">
        <v>55697</v>
      </c>
    </row>
    <row r="75" spans="1:2" x14ac:dyDescent="0.6">
      <c r="A75" t="s">
        <v>75</v>
      </c>
      <c r="B75">
        <v>43825</v>
      </c>
    </row>
    <row r="76" spans="1:2" x14ac:dyDescent="0.6">
      <c r="A76" t="s">
        <v>76</v>
      </c>
      <c r="B76">
        <v>52011</v>
      </c>
    </row>
    <row r="77" spans="1:2" x14ac:dyDescent="0.6">
      <c r="A77" t="s">
        <v>77</v>
      </c>
      <c r="B77">
        <v>46575</v>
      </c>
    </row>
    <row r="78" spans="1:2" x14ac:dyDescent="0.6">
      <c r="A78" t="s">
        <v>78</v>
      </c>
      <c r="B78">
        <v>45646</v>
      </c>
    </row>
    <row r="79" spans="1:2" x14ac:dyDescent="0.6">
      <c r="A79" t="s">
        <v>79</v>
      </c>
      <c r="B79">
        <v>47105</v>
      </c>
    </row>
    <row r="80" spans="1:2" x14ac:dyDescent="0.6">
      <c r="A80" t="s">
        <v>80</v>
      </c>
      <c r="B80">
        <v>48442</v>
      </c>
    </row>
    <row r="81" spans="1:2" x14ac:dyDescent="0.6">
      <c r="A81" t="s">
        <v>81</v>
      </c>
      <c r="B81">
        <v>50280</v>
      </c>
    </row>
    <row r="82" spans="1:2" x14ac:dyDescent="0.6">
      <c r="A82" t="s">
        <v>82</v>
      </c>
      <c r="B82">
        <v>44174</v>
      </c>
    </row>
    <row r="83" spans="1:2" x14ac:dyDescent="0.6">
      <c r="A83" t="s">
        <v>83</v>
      </c>
      <c r="B83">
        <v>54504</v>
      </c>
    </row>
    <row r="84" spans="1:2" x14ac:dyDescent="0.6">
      <c r="A84" t="s">
        <v>84</v>
      </c>
      <c r="B84">
        <v>52328</v>
      </c>
    </row>
    <row r="85" spans="1:2" x14ac:dyDescent="0.6">
      <c r="A85" t="s">
        <v>85</v>
      </c>
      <c r="B85">
        <v>42318</v>
      </c>
    </row>
    <row r="86" spans="1:2" x14ac:dyDescent="0.6">
      <c r="A86" t="s">
        <v>86</v>
      </c>
      <c r="B86">
        <v>57441</v>
      </c>
    </row>
    <row r="87" spans="1:2" x14ac:dyDescent="0.6">
      <c r="A87" t="s">
        <v>87</v>
      </c>
      <c r="B87">
        <v>59479</v>
      </c>
    </row>
    <row r="88" spans="1:2" x14ac:dyDescent="0.6">
      <c r="A88" t="s">
        <v>88</v>
      </c>
      <c r="B88">
        <v>55893</v>
      </c>
    </row>
    <row r="89" spans="1:2" x14ac:dyDescent="0.6">
      <c r="A89" t="s">
        <v>89</v>
      </c>
      <c r="B89">
        <v>49100</v>
      </c>
    </row>
    <row r="90" spans="1:2" x14ac:dyDescent="0.6">
      <c r="A90" t="s">
        <v>90</v>
      </c>
      <c r="B90">
        <v>44646</v>
      </c>
    </row>
    <row r="91" spans="1:2" x14ac:dyDescent="0.6">
      <c r="A91" t="s">
        <v>91</v>
      </c>
      <c r="B91">
        <v>55272</v>
      </c>
    </row>
    <row r="92" spans="1:2" x14ac:dyDescent="0.6">
      <c r="A92" t="s">
        <v>92</v>
      </c>
      <c r="B92">
        <v>47984</v>
      </c>
    </row>
    <row r="93" spans="1:2" x14ac:dyDescent="0.6">
      <c r="A93" t="s">
        <v>93</v>
      </c>
      <c r="B93">
        <v>56112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B4B0-6546-43A1-988F-728EDF2406F7}">
  <dimension ref="A1:B18"/>
  <sheetViews>
    <sheetView workbookViewId="0">
      <selection activeCell="D37" sqref="D37"/>
    </sheetView>
  </sheetViews>
  <sheetFormatPr defaultRowHeight="16.899999999999999" x14ac:dyDescent="0.6"/>
  <cols>
    <col min="1" max="1" width="16.4375" bestFit="1" customWidth="1"/>
    <col min="2" max="2" width="13.5625" bestFit="1" customWidth="1"/>
  </cols>
  <sheetData>
    <row r="1" spans="1:2" x14ac:dyDescent="0.6">
      <c r="A1" s="3" t="s">
        <v>1</v>
      </c>
      <c r="B1" s="3"/>
    </row>
    <row r="3" spans="1:2" x14ac:dyDescent="0.6">
      <c r="A3" t="s">
        <v>94</v>
      </c>
      <c r="B3">
        <v>50076.032608695656</v>
      </c>
    </row>
    <row r="4" spans="1:2" x14ac:dyDescent="0.6">
      <c r="A4" t="s">
        <v>95</v>
      </c>
      <c r="B4">
        <v>537.99307952748325</v>
      </c>
    </row>
    <row r="5" spans="1:2" x14ac:dyDescent="0.6">
      <c r="A5" t="s">
        <v>96</v>
      </c>
      <c r="B5">
        <v>50243.5</v>
      </c>
    </row>
    <row r="6" spans="1:2" x14ac:dyDescent="0.6">
      <c r="A6" t="s">
        <v>97</v>
      </c>
      <c r="B6" t="e">
        <v>#N/A</v>
      </c>
    </row>
    <row r="7" spans="1:2" x14ac:dyDescent="0.6">
      <c r="A7" t="s">
        <v>98</v>
      </c>
      <c r="B7">
        <v>5160.2483402439821</v>
      </c>
    </row>
    <row r="8" spans="1:2" x14ac:dyDescent="0.6">
      <c r="A8" t="s">
        <v>99</v>
      </c>
      <c r="B8">
        <v>26628162.932990775</v>
      </c>
    </row>
    <row r="9" spans="1:2" x14ac:dyDescent="0.6">
      <c r="A9" t="s">
        <v>100</v>
      </c>
      <c r="B9">
        <v>-0.4024167854608578</v>
      </c>
    </row>
    <row r="10" spans="1:2" x14ac:dyDescent="0.6">
      <c r="A10" t="s">
        <v>101</v>
      </c>
      <c r="B10">
        <v>7.3849728621732072E-2</v>
      </c>
    </row>
    <row r="11" spans="1:2" x14ac:dyDescent="0.6">
      <c r="A11" t="s">
        <v>102</v>
      </c>
      <c r="B11">
        <v>24113</v>
      </c>
    </row>
    <row r="12" spans="1:2" x14ac:dyDescent="0.6">
      <c r="A12" t="s">
        <v>103</v>
      </c>
      <c r="B12">
        <v>37235</v>
      </c>
    </row>
    <row r="13" spans="1:2" x14ac:dyDescent="0.6">
      <c r="A13" t="s">
        <v>104</v>
      </c>
      <c r="B13">
        <v>61348</v>
      </c>
    </row>
    <row r="14" spans="1:2" x14ac:dyDescent="0.6">
      <c r="A14" t="s">
        <v>105</v>
      </c>
      <c r="B14">
        <v>4606995</v>
      </c>
    </row>
    <row r="15" spans="1:2" x14ac:dyDescent="0.6">
      <c r="A15" t="s">
        <v>106</v>
      </c>
      <c r="B15">
        <v>92</v>
      </c>
    </row>
    <row r="16" spans="1:2" x14ac:dyDescent="0.6">
      <c r="A16" t="s">
        <v>107</v>
      </c>
      <c r="B16">
        <v>57346</v>
      </c>
    </row>
    <row r="17" spans="1:2" x14ac:dyDescent="0.6">
      <c r="A17" t="s">
        <v>108</v>
      </c>
      <c r="B17">
        <v>43736</v>
      </c>
    </row>
    <row r="18" spans="1:2" ht="17.25" thickBot="1" x14ac:dyDescent="0.65">
      <c r="A18" s="2" t="s">
        <v>109</v>
      </c>
      <c r="B18" s="2">
        <v>1415.4277619353061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도수분포표</vt:lpstr>
      <vt:lpstr>피벗테이블</vt:lpstr>
      <vt:lpstr>RAW DATA</vt:lpstr>
      <vt:lpstr>기술통계요약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2024-02-12T06:53:34Z</dcterms:created>
  <dcterms:modified xsi:type="dcterms:W3CDTF">2024-05-15T03:58:28Z</dcterms:modified>
</cp:coreProperties>
</file>