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4장 판가하학\"/>
    </mc:Choice>
  </mc:AlternateContent>
  <xr:revisionPtr revIDLastSave="0" documentId="13_ncr:1_{6FCFA990-C035-43E9-BDD8-DE15EE5BB189}" xr6:coauthVersionLast="47" xr6:coauthVersionMax="47" xr10:uidLastSave="{00000000-0000-0000-0000-000000000000}"/>
  <bookViews>
    <workbookView xWindow="81480" yWindow="-120" windowWidth="29040" windowHeight="15720" activeTab="2" xr2:uid="{68001FBB-461C-4197-B049-778E9D989EA7}"/>
  </bookViews>
  <sheets>
    <sheet name="도표 4-3 결과검증" sheetId="2" r:id="rId1"/>
    <sheet name="기준정보" sheetId="4" r:id="rId2"/>
    <sheet name="GPT계산결과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9" i="2"/>
  <c r="H9" i="2"/>
  <c r="D9" i="2"/>
  <c r="F9" i="2"/>
  <c r="G4" i="4"/>
  <c r="F4" i="4"/>
  <c r="E4" i="4"/>
  <c r="D4" i="4"/>
  <c r="F3" i="4"/>
  <c r="I3" i="4" s="1"/>
  <c r="I2" i="4"/>
  <c r="I4" i="4" s="1"/>
  <c r="F2" i="4"/>
  <c r="E9" i="2" l="1"/>
  <c r="B9" i="2"/>
  <c r="F11" i="2"/>
  <c r="F10" i="2"/>
  <c r="G11" i="2"/>
  <c r="I11" i="2"/>
  <c r="B11" i="2"/>
  <c r="E10" i="2"/>
  <c r="H10" i="2" s="1"/>
  <c r="C10" i="2"/>
  <c r="B10" i="2"/>
  <c r="D10" i="2" s="1"/>
  <c r="C9" i="2"/>
  <c r="G5" i="2"/>
  <c r="E5" i="2"/>
  <c r="E11" i="2" s="1"/>
  <c r="D5" i="2"/>
  <c r="C11" i="2" s="1"/>
  <c r="F4" i="2"/>
  <c r="I4" i="2" s="1"/>
  <c r="F3" i="2"/>
  <c r="F5" i="2" s="1"/>
  <c r="D11" i="2" l="1"/>
  <c r="H11" i="2"/>
  <c r="I5" i="2"/>
  <c r="G10" i="2"/>
  <c r="G9" i="2"/>
  <c r="J9" i="2" l="1"/>
  <c r="J10" i="2"/>
  <c r="I10" i="2"/>
  <c r="J11" i="2"/>
  <c r="K10" i="2" l="1"/>
  <c r="K9" i="2"/>
</calcChain>
</file>

<file path=xl/sharedStrings.xml><?xml version="1.0" encoding="utf-8"?>
<sst xmlns="http://schemas.openxmlformats.org/spreadsheetml/2006/main" count="93" uniqueCount="77">
  <si>
    <t>가상의 기업</t>
    <phoneticPr fontId="2" type="noConversion"/>
  </si>
  <si>
    <t>리드타임(일)</t>
    <phoneticPr fontId="2" type="noConversion"/>
  </si>
  <si>
    <t>이자율(%/년)</t>
    <phoneticPr fontId="2" type="noConversion"/>
  </si>
  <si>
    <t>평균매출원가(억원/일)</t>
    <phoneticPr fontId="2" type="noConversion"/>
  </si>
  <si>
    <t>KR</t>
    <phoneticPr fontId="2" type="noConversion"/>
  </si>
  <si>
    <t>BM</t>
    <phoneticPr fontId="2" type="noConversion"/>
  </si>
  <si>
    <t>재고 이자율(%)</t>
    <phoneticPr fontId="2" type="noConversion"/>
  </si>
  <si>
    <t>총 기회비용(억원/년)</t>
    <phoneticPr fontId="2" type="noConversion"/>
  </si>
  <si>
    <t>재고 유지비용(억원/년)</t>
    <phoneticPr fontId="2" type="noConversion"/>
  </si>
  <si>
    <t>기준정보</t>
    <phoneticPr fontId="2" type="noConversion"/>
  </si>
  <si>
    <t>계산 결과</t>
    <phoneticPr fontId="2" type="noConversion"/>
  </si>
  <si>
    <t>재고금액(억원)</t>
    <phoneticPr fontId="2" type="noConversion"/>
  </si>
  <si>
    <t xml:space="preserve"> 판매가격 하락 손실(억원/년)</t>
    <phoneticPr fontId="2" type="noConversion"/>
  </si>
  <si>
    <t>영업이익율(%)</t>
    <phoneticPr fontId="2" type="noConversion"/>
  </si>
  <si>
    <t>년 판매가격 하략율(%/년)</t>
    <phoneticPr fontId="2" type="noConversion"/>
  </si>
  <si>
    <t>일 목표 매출액(억원/일)</t>
    <phoneticPr fontId="2" type="noConversion"/>
  </si>
  <si>
    <t>재고 자본비용(억원/년)</t>
    <phoneticPr fontId="2" type="noConversion"/>
  </si>
  <si>
    <t>재고 유지비용 비율(%)</t>
    <phoneticPr fontId="2" type="noConversion"/>
  </si>
  <si>
    <t>년간 목표 영업이익(억원/년)</t>
    <phoneticPr fontId="2" type="noConversion"/>
  </si>
  <si>
    <t>SY</t>
    <phoneticPr fontId="2" type="noConversion"/>
  </si>
  <si>
    <t>일 판매가격 하락율(%/리드타임)</t>
    <phoneticPr fontId="2" type="noConversion"/>
  </si>
  <si>
    <t>영업이익 중 낭비 비율(%)</t>
    <phoneticPr fontId="2" type="noConversion"/>
  </si>
  <si>
    <t>계산과정은 한글로 표시하기 바란다.</t>
    <phoneticPr fontId="2" type="noConversion"/>
  </si>
  <si>
    <t>일 판매가격 하락율(%/일)은 년 판매가격 하락율(%/년)/365와 리드타임(일)을 곱해서 계산한다.</t>
    <phoneticPr fontId="2" type="noConversion"/>
  </si>
  <si>
    <t>재고 이자율(%)은 리드타임(일)과 이자율(%/년)/365을 곱해서 계산한다.</t>
    <phoneticPr fontId="2" type="noConversion"/>
  </si>
  <si>
    <t>판매가격 하락 손실(억원/년)은 일 목표 매출액(억원/일)에 일 판매가격 하락율(%/일)/100과 365을 곱해서 계산한다.</t>
    <phoneticPr fontId="2" type="noConversion"/>
  </si>
  <si>
    <t>재고금액(억원)은 평균매출원가(억원/일)에 리드타임(일)을 곱해서 계산한다.</t>
    <phoneticPr fontId="2" type="noConversion"/>
  </si>
  <si>
    <t>재고 자본비용(억원/년)은 재고금액(억원)에 이자율(%/년)/100을 곱해서 계산한다.</t>
    <phoneticPr fontId="2" type="noConversion"/>
  </si>
  <si>
    <t>총 기회비용(억원/년)은 판매가격 하락 손실(억원/년)과 재고 자본비용(억원/년)을 더하여 계산한다.</t>
    <phoneticPr fontId="2" type="noConversion"/>
  </si>
  <si>
    <t>재고 유지비용(억원/년)은 재고금액(억원)에 재고 유지비용 비율(%)/100을 곱해서 계산한다.</t>
    <phoneticPr fontId="2" type="noConversion"/>
  </si>
  <si>
    <t>영업이익 중 낭비 비율(%)은 총 기회비용(억원/년)과 재고 유지비용(억원/년) 우선 더한 후에 년간 목표 영업이익(억원/년)을 나누고 100을 곱해서 계산한다.</t>
    <phoneticPr fontId="2" type="noConversion"/>
  </si>
  <si>
    <t>금액은 소수점 첫째자리까지만 표시한다.</t>
    <phoneticPr fontId="2" type="noConversion"/>
  </si>
  <si>
    <t>비율은 소수점 둘째자리까지만 표시한다.</t>
    <phoneticPr fontId="2" type="noConversion"/>
  </si>
  <si>
    <t xml:space="preserve">가상의 기업 KR, SY 그리고 BM의 판매가격 하락과 SCM 운영 수준을 분석하고자한다. </t>
    <phoneticPr fontId="2" type="noConversion"/>
  </si>
  <si>
    <t>판가하락_기준정보01 파일을 읽고, 가상의 기업별 계산한 필드의 계산결과를 테이블 형태로 보여주기 바란다.</t>
    <phoneticPr fontId="2" type="noConversion"/>
  </si>
  <si>
    <t>계산할 필드에 대한 설명은 아래와 같다.</t>
    <phoneticPr fontId="2" type="noConversion"/>
  </si>
  <si>
    <t>import pandas as pd</t>
  </si>
  <si>
    <t># Load the provided Excel file</t>
  </si>
  <si>
    <t>file_path = '/mnt/data/판가하락_기준정보01.xlsx'</t>
  </si>
  <si>
    <t>data = pd.read_excel(file_path)</t>
  </si>
  <si>
    <t>data.head()</t>
  </si>
  <si>
    <t># Calculations for each company</t>
  </si>
  <si>
    <t>data['일 판매가격 하락율(%/일)'] = (data['년 판매가격 하략율(%/년)'] / 365) * data['리드타임(일)']</t>
  </si>
  <si>
    <t>data['재고 이자율(%)'] = (data['리드타임(일)'] * data['이자율(%/년)']) / 365</t>
  </si>
  <si>
    <t>data['판매가격 하락 손실(억원/년)'] = (data['일 목표 매출액(억원/일)'] * data['일 판매가격 하락율(%/일)'] / 100) * 365</t>
  </si>
  <si>
    <t>data['재고금액(억원)'] = data['평균매출원가(억원/일)'] * data['리드타임(일)']</t>
  </si>
  <si>
    <t>data['재고 자본비용(억원/년)'] = data['재고금액(억원)'] * data['이자율(%/년)'] / 100</t>
  </si>
  <si>
    <t>data['총 기회비용(억원/년)'] = data['판매가격 하락 손실(억원/년)'] + data['재고 자본비용(억원/년)']</t>
  </si>
  <si>
    <t>data['재고 유지비용(억원/년)'] = data['재고금액(억원)'] * data['재고 유지비용 비율(%)'] / 100</t>
  </si>
  <si>
    <t>data['영업이익 중 낭비 비율(%)'] = ((data['총 기회비용(억원/년)'] + data['재고 유지비용(억원/년)']) / data['년간 목표 영업이익(억원/년)']) * 100</t>
  </si>
  <si>
    <t># Formatting the results</t>
  </si>
  <si>
    <t>data_formatted = data.copy()</t>
  </si>
  <si>
    <t>data_formatted['일 판매가격 하락율(%/일)'] = data_formatted['일 판매가격 하락율(%/일)'].round(2)</t>
  </si>
  <si>
    <t>data_formatted['재고 이자율(%)'] = data_formatted['재고 이자율(%)'].round(2)</t>
  </si>
  <si>
    <t>data_formatted['판매가격 하락 손실(억원/년)'] = data_formatted['판매가격 하락 손실(억원/년)'].round(1)</t>
  </si>
  <si>
    <t>data_formatted['재고금액(억원)'] = data_formatted['재고금액(억원)'].round(1)</t>
  </si>
  <si>
    <t>data_formatted['재고 자본비용(억원/년)'] = data_formatted['재고 자본비용(억원/년)'].round(1)</t>
  </si>
  <si>
    <t>data_formatted['총 기회비용(억원/년)'] = data_formatted['총 기회비용(억원/년)'].round(1)</t>
  </si>
  <si>
    <t>data_formatted['재고 유지비용(억원/년)'] = data_formatted['재고 유지비용(억원/년)'].round(1)</t>
  </si>
  <si>
    <t>data_formatted['영업이익 중 낭비 비율(%)'] = data_formatted['영업이익 중 낭비 비율(%)'].round(2)</t>
  </si>
  <si>
    <t>data_formatted[['가상의 기업', '일 판매가격 하락율(%/일)', '재고 이자율(%)', '판매가격 하락 손실(억원/년)', '재고금액(억원)', '재고 자본비용(억원/년)', '총 기회비용(억원/년)', '재고 유지비용(억원/년)', '영업이익 중 낭비 비율(%)']]</t>
  </si>
  <si>
    <t># Save the calculated results to an Excel file</t>
  </si>
  <si>
    <t>output_file_path = '/mnt/data/판가하락_GPT계산결과01.xlsx'</t>
  </si>
  <si>
    <t>data_formatted[['가상의 기업', '일 판매가격 하락율(%/일)', '재고 이자율(%)', '판매가격 하락 손실(억원/년)', '재고금액(억원)', '재고 자본비용(억원/년)', '총 기회비용(억원/년)', '재고 유지비용(억원/년)', '영업이익 중 낭비 비율(%)']].to_excel(output_file_path, index=False)</t>
  </si>
  <si>
    <t>output_file_path</t>
  </si>
  <si>
    <t>가상의 기업</t>
  </si>
  <si>
    <t>일 판매가격 하락율(%/일)</t>
  </si>
  <si>
    <t>재고 이자율(%)</t>
  </si>
  <si>
    <t>판매가격 하락 손실(억원/년)</t>
  </si>
  <si>
    <t>재고금액(억원)</t>
  </si>
  <si>
    <t>재고 자본비용(억원/년)</t>
  </si>
  <si>
    <t>총 기회비용(억원/년)</t>
  </si>
  <si>
    <t>재고 유지비용(억원/년)</t>
  </si>
  <si>
    <t>영업이익 중 낭비 비율(%)</t>
  </si>
  <si>
    <t>KR</t>
  </si>
  <si>
    <t>SY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</si>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</sst>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0.00_);[Red]\(0.00\)"/>
    <numFmt numFmtId="178" formatCode="_-* #,##0.00_-;\-* #,##0.00_-;_-* &quot;-&quot;_-;_-@_-"/>
    <numFmt numFmtId="179" formatCode="_-* #,##0.0_-;\-* #,##0.0_-;_-* &quot;-&quot;_-;_-@_-"/>
    <numFmt numFmtId="180" formatCode="_-* #,##0.0_-;\-* #,##0.0_-;_-* &quot;-&quot;?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41" fontId="0" fillId="0" borderId="1" xfId="1" applyFont="1" applyBorder="1">
      <alignment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7" fontId="0" fillId="0" borderId="1" xfId="2" applyNumberFormat="1" applyFont="1" applyBorder="1">
      <alignment vertical="center"/>
    </xf>
    <xf numFmtId="178" fontId="0" fillId="0" borderId="1" xfId="1" applyNumberFormat="1" applyFont="1" applyBorder="1">
      <alignment vertical="center"/>
    </xf>
    <xf numFmtId="176" fontId="0" fillId="0" borderId="0" xfId="0" applyNumberFormat="1">
      <alignment vertical="center"/>
    </xf>
    <xf numFmtId="41" fontId="0" fillId="0" borderId="0" xfId="1" applyFont="1" applyBorder="1">
      <alignment vertical="center"/>
    </xf>
    <xf numFmtId="179" fontId="0" fillId="0" borderId="1" xfId="1" applyNumberFormat="1" applyFont="1" applyBorder="1">
      <alignment vertical="center"/>
    </xf>
    <xf numFmtId="41" fontId="0" fillId="0" borderId="1" xfId="0" applyNumberFormat="1" applyBorder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0" fillId="0" borderId="1" xfId="2" applyNumberFormat="1" applyFont="1" applyBorder="1">
      <alignment vertical="center"/>
    </xf>
    <xf numFmtId="0" fontId="4" fillId="0" borderId="1" xfId="3" applyFont="1" applyBorder="1" applyAlignment="1">
      <alignment horizontal="center" vertical="top"/>
    </xf>
    <xf numFmtId="0" fontId="3" fillId="0" borderId="0" xfId="3"/>
    <xf numFmtId="0" fontId="5" fillId="0" borderId="0" xfId="0" applyFont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표준 2" xfId="3" xr:uid="{03E8125D-19E4-4CEB-8599-CE7D816BCEF5}"/>
  </cellStyles>
  <dxfs count="0"/>
  <tableStyles count="1" defaultTableStyle="TableStyleMedium2" defaultPivotStyle="PivotStyleLight16">
    <tableStyle name="Invisible" pivot="0" table="0" count="0" xr9:uid="{53E1B635-60DE-4C86-A9E5-8026AD2903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F8EF-89D6-4F48-8ADB-66795B7C9BB2}">
  <dimension ref="A1:L68"/>
  <sheetViews>
    <sheetView topLeftCell="B1" zoomScale="115" zoomScaleNormal="115" workbookViewId="0">
      <selection activeCell="C9" sqref="C9"/>
    </sheetView>
  </sheetViews>
  <sheetFormatPr defaultRowHeight="16.899999999999999" x14ac:dyDescent="0.6"/>
  <cols>
    <col min="1" max="1" width="13.1875" customWidth="1"/>
    <col min="2" max="2" width="28.75" customWidth="1"/>
    <col min="3" max="3" width="21.8125" bestFit="1" customWidth="1"/>
    <col min="4" max="4" width="25.25" customWidth="1"/>
    <col min="5" max="5" width="21.4375" bestFit="1" customWidth="1"/>
    <col min="6" max="6" width="19.8125" customWidth="1"/>
    <col min="7" max="7" width="22" customWidth="1"/>
    <col min="8" max="8" width="20.3125" customWidth="1"/>
    <col min="9" max="9" width="29.6875" customWidth="1"/>
    <col min="10" max="10" width="9.5625" customWidth="1"/>
    <col min="11" max="11" width="9" customWidth="1"/>
  </cols>
  <sheetData>
    <row r="1" spans="1:12" x14ac:dyDescent="0.6">
      <c r="A1" t="s">
        <v>9</v>
      </c>
    </row>
    <row r="2" spans="1:12" x14ac:dyDescent="0.6">
      <c r="A2" s="1" t="s">
        <v>0</v>
      </c>
      <c r="B2" s="1" t="s">
        <v>1</v>
      </c>
      <c r="C2" s="1" t="s">
        <v>14</v>
      </c>
      <c r="D2" s="1" t="s">
        <v>2</v>
      </c>
      <c r="E2" s="1" t="s">
        <v>3</v>
      </c>
      <c r="F2" s="1" t="s">
        <v>13</v>
      </c>
      <c r="G2" s="1" t="s">
        <v>15</v>
      </c>
      <c r="H2" s="1" t="s">
        <v>17</v>
      </c>
      <c r="I2" s="1" t="s">
        <v>18</v>
      </c>
    </row>
    <row r="3" spans="1:12" x14ac:dyDescent="0.6">
      <c r="A3" s="2" t="s">
        <v>4</v>
      </c>
      <c r="B3" s="2">
        <v>21</v>
      </c>
      <c r="C3" s="2">
        <v>36</v>
      </c>
      <c r="D3" s="2">
        <v>6</v>
      </c>
      <c r="E3" s="2">
        <v>70</v>
      </c>
      <c r="F3" s="2">
        <f>(G3-E3)/G3*100</f>
        <v>30</v>
      </c>
      <c r="G3" s="3">
        <v>100</v>
      </c>
      <c r="H3" s="3">
        <v>20</v>
      </c>
      <c r="I3" s="11">
        <f>G3*F3/100*365</f>
        <v>10950</v>
      </c>
    </row>
    <row r="4" spans="1:12" x14ac:dyDescent="0.6">
      <c r="A4" s="2" t="s">
        <v>19</v>
      </c>
      <c r="B4" s="2">
        <v>35</v>
      </c>
      <c r="C4" s="2">
        <v>36</v>
      </c>
      <c r="D4" s="2">
        <v>6</v>
      </c>
      <c r="E4" s="2">
        <v>70</v>
      </c>
      <c r="F4" s="2">
        <f>(G4-E4)/G4*100</f>
        <v>30</v>
      </c>
      <c r="G4" s="3">
        <v>100</v>
      </c>
      <c r="H4" s="3">
        <v>20</v>
      </c>
      <c r="I4" s="11">
        <f>G4*F4/100*365</f>
        <v>10950</v>
      </c>
    </row>
    <row r="5" spans="1:12" x14ac:dyDescent="0.6">
      <c r="A5" s="4" t="s">
        <v>5</v>
      </c>
      <c r="B5" s="4">
        <v>3</v>
      </c>
      <c r="C5" s="4">
        <v>36</v>
      </c>
      <c r="D5" s="4">
        <f>D3</f>
        <v>6</v>
      </c>
      <c r="E5" s="4">
        <f>E3</f>
        <v>70</v>
      </c>
      <c r="F5" s="4">
        <f>F3</f>
        <v>30</v>
      </c>
      <c r="G5" s="3">
        <f>G3</f>
        <v>100</v>
      </c>
      <c r="H5" s="3">
        <v>20</v>
      </c>
      <c r="I5" s="11">
        <f>I3</f>
        <v>10950</v>
      </c>
    </row>
    <row r="6" spans="1:12" x14ac:dyDescent="0.6">
      <c r="A6" s="8"/>
      <c r="B6" s="8"/>
      <c r="C6" s="8"/>
      <c r="D6" s="8"/>
      <c r="E6" s="8"/>
      <c r="F6" s="8"/>
      <c r="G6" s="9"/>
      <c r="H6" s="9"/>
    </row>
    <row r="7" spans="1:12" x14ac:dyDescent="0.6">
      <c r="A7" s="8" t="s">
        <v>10</v>
      </c>
    </row>
    <row r="8" spans="1:12" x14ac:dyDescent="0.6">
      <c r="A8" s="1" t="s">
        <v>0</v>
      </c>
      <c r="B8" s="5" t="s">
        <v>20</v>
      </c>
      <c r="C8" s="1" t="s">
        <v>6</v>
      </c>
      <c r="D8" s="5" t="s">
        <v>12</v>
      </c>
      <c r="E8" s="1" t="s">
        <v>11</v>
      </c>
      <c r="F8" s="1" t="s">
        <v>16</v>
      </c>
      <c r="G8" s="1" t="s">
        <v>7</v>
      </c>
      <c r="H8" s="1" t="s">
        <v>8</v>
      </c>
      <c r="I8" s="1" t="s">
        <v>21</v>
      </c>
    </row>
    <row r="9" spans="1:12" x14ac:dyDescent="0.6">
      <c r="A9" s="2" t="s">
        <v>4</v>
      </c>
      <c r="B9" s="6">
        <f>(B3/365)*C3</f>
        <v>2.0712328767123287</v>
      </c>
      <c r="C9" s="7">
        <f>B3*D3/365</f>
        <v>0.34520547945205482</v>
      </c>
      <c r="D9" s="10">
        <f>G3*B9/100*365</f>
        <v>756</v>
      </c>
      <c r="E9" s="10">
        <f>E3*B3</f>
        <v>1470</v>
      </c>
      <c r="F9" s="10">
        <f>E9*D3/100</f>
        <v>88.2</v>
      </c>
      <c r="G9" s="10">
        <f>D9+F9</f>
        <v>844.2</v>
      </c>
      <c r="H9" s="15">
        <f>E9*H3/100</f>
        <v>294</v>
      </c>
      <c r="I9" s="7">
        <f>(G9+H9)/I3*100</f>
        <v>10.394520547945206</v>
      </c>
      <c r="J9" s="12">
        <f>G9+H9</f>
        <v>1138.2</v>
      </c>
      <c r="K9">
        <f>J9/J11</f>
        <v>7.0000000000000018</v>
      </c>
      <c r="L9" s="18"/>
    </row>
    <row r="10" spans="1:12" x14ac:dyDescent="0.6">
      <c r="A10" s="2" t="s">
        <v>19</v>
      </c>
      <c r="B10" s="6">
        <f>(B4/365)*C4</f>
        <v>3.4520547945205475</v>
      </c>
      <c r="C10" s="7">
        <f>B4*D4/365</f>
        <v>0.57534246575342463</v>
      </c>
      <c r="D10" s="10">
        <f>G4*B10/100*365</f>
        <v>1259.9999999999998</v>
      </c>
      <c r="E10" s="10">
        <f>E4*B4</f>
        <v>2450</v>
      </c>
      <c r="F10" s="10">
        <f>E10*D4/100</f>
        <v>147</v>
      </c>
      <c r="G10" s="10">
        <f>D10+F10</f>
        <v>1406.9999999999998</v>
      </c>
      <c r="H10" s="15">
        <f>E10*H4/100</f>
        <v>490</v>
      </c>
      <c r="I10" s="7">
        <f>(G10+H10)/I4*100</f>
        <v>17.324200913242009</v>
      </c>
      <c r="J10" s="13">
        <f>G10+H10</f>
        <v>1896.9999999999998</v>
      </c>
      <c r="K10">
        <f>J10/J11</f>
        <v>11.666666666666668</v>
      </c>
    </row>
    <row r="11" spans="1:12" x14ac:dyDescent="0.6">
      <c r="A11" s="4" t="s">
        <v>5</v>
      </c>
      <c r="B11" s="6">
        <f>(B5/365)*C5</f>
        <v>0.29589041095890406</v>
      </c>
      <c r="C11" s="7">
        <f>B5*D5/365</f>
        <v>4.9315068493150684E-2</v>
      </c>
      <c r="D11" s="10">
        <f>G5*B11/100*365</f>
        <v>107.99999999999999</v>
      </c>
      <c r="E11" s="10">
        <f>E5*B5</f>
        <v>210</v>
      </c>
      <c r="F11" s="10">
        <f>E11*D5/100</f>
        <v>12.6</v>
      </c>
      <c r="G11" s="10">
        <f>D11+F11</f>
        <v>120.59999999999998</v>
      </c>
      <c r="H11" s="15">
        <f>E11*H5/100</f>
        <v>42</v>
      </c>
      <c r="I11" s="7">
        <f>(G11+H11)/I5*100</f>
        <v>1.4849315068493147</v>
      </c>
      <c r="J11" s="12">
        <f>G11+H11</f>
        <v>162.59999999999997</v>
      </c>
    </row>
    <row r="15" spans="1:12" x14ac:dyDescent="0.6">
      <c r="A15" s="8" t="s">
        <v>33</v>
      </c>
      <c r="B15" s="8"/>
    </row>
    <row r="16" spans="1:12" x14ac:dyDescent="0.6">
      <c r="A16" s="8" t="s">
        <v>34</v>
      </c>
      <c r="B16" s="8"/>
      <c r="G16" s="14"/>
    </row>
    <row r="17" spans="1:2" x14ac:dyDescent="0.6">
      <c r="A17" s="8" t="s">
        <v>22</v>
      </c>
      <c r="B17" s="8"/>
    </row>
    <row r="18" spans="1:2" x14ac:dyDescent="0.6">
      <c r="A18" s="8" t="s">
        <v>31</v>
      </c>
      <c r="B18" s="8"/>
    </row>
    <row r="19" spans="1:2" x14ac:dyDescent="0.6">
      <c r="A19" s="8" t="s">
        <v>32</v>
      </c>
      <c r="B19" s="8"/>
    </row>
    <row r="20" spans="1:2" x14ac:dyDescent="0.6">
      <c r="A20" t="s">
        <v>35</v>
      </c>
    </row>
    <row r="21" spans="1:2" x14ac:dyDescent="0.6">
      <c r="A21" t="s">
        <v>23</v>
      </c>
    </row>
    <row r="22" spans="1:2" x14ac:dyDescent="0.6">
      <c r="A22" t="s">
        <v>24</v>
      </c>
    </row>
    <row r="23" spans="1:2" x14ac:dyDescent="0.6">
      <c r="A23" t="s">
        <v>25</v>
      </c>
    </row>
    <row r="24" spans="1:2" x14ac:dyDescent="0.6">
      <c r="A24" t="s">
        <v>26</v>
      </c>
    </row>
    <row r="25" spans="1:2" x14ac:dyDescent="0.6">
      <c r="A25" t="s">
        <v>27</v>
      </c>
    </row>
    <row r="26" spans="1:2" x14ac:dyDescent="0.6">
      <c r="A26" t="s">
        <v>28</v>
      </c>
    </row>
    <row r="27" spans="1:2" x14ac:dyDescent="0.6">
      <c r="A27" t="s">
        <v>29</v>
      </c>
    </row>
    <row r="28" spans="1:2" x14ac:dyDescent="0.6">
      <c r="A28" t="s">
        <v>30</v>
      </c>
    </row>
    <row r="33" spans="1:1" x14ac:dyDescent="0.6">
      <c r="A33" t="s">
        <v>36</v>
      </c>
    </row>
    <row r="35" spans="1:1" x14ac:dyDescent="0.6">
      <c r="A35" t="s">
        <v>37</v>
      </c>
    </row>
    <row r="36" spans="1:1" x14ac:dyDescent="0.6">
      <c r="A36" t="s">
        <v>38</v>
      </c>
    </row>
    <row r="37" spans="1:1" x14ac:dyDescent="0.6">
      <c r="A37" t="s">
        <v>39</v>
      </c>
    </row>
    <row r="39" spans="1:1" x14ac:dyDescent="0.6">
      <c r="A39" t="s">
        <v>40</v>
      </c>
    </row>
    <row r="41" spans="1:1" x14ac:dyDescent="0.6">
      <c r="A41" t="s">
        <v>41</v>
      </c>
    </row>
    <row r="42" spans="1:1" x14ac:dyDescent="0.6">
      <c r="A42" t="s">
        <v>42</v>
      </c>
    </row>
    <row r="43" spans="1:1" x14ac:dyDescent="0.6">
      <c r="A43" t="s">
        <v>43</v>
      </c>
    </row>
    <row r="44" spans="1:1" x14ac:dyDescent="0.6">
      <c r="A44" t="s">
        <v>44</v>
      </c>
    </row>
    <row r="45" spans="1:1" x14ac:dyDescent="0.6">
      <c r="A45" t="s">
        <v>45</v>
      </c>
    </row>
    <row r="46" spans="1:1" x14ac:dyDescent="0.6">
      <c r="A46" t="s">
        <v>46</v>
      </c>
    </row>
    <row r="47" spans="1:1" x14ac:dyDescent="0.6">
      <c r="A47" t="s">
        <v>47</v>
      </c>
    </row>
    <row r="48" spans="1:1" x14ac:dyDescent="0.6">
      <c r="A48" t="s">
        <v>48</v>
      </c>
    </row>
    <row r="49" spans="1:1" x14ac:dyDescent="0.6">
      <c r="A49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2" spans="1:1" x14ac:dyDescent="0.6">
      <c r="A62" t="s">
        <v>60</v>
      </c>
    </row>
    <row r="64" spans="1:1" x14ac:dyDescent="0.6">
      <c r="A64" t="s">
        <v>61</v>
      </c>
    </row>
    <row r="65" spans="1:1" x14ac:dyDescent="0.6">
      <c r="A65" t="s">
        <v>62</v>
      </c>
    </row>
    <row r="66" spans="1:1" x14ac:dyDescent="0.6">
      <c r="A66" t="s">
        <v>63</v>
      </c>
    </row>
    <row r="68" spans="1:1" x14ac:dyDescent="0.6">
      <c r="A68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B5B5-8F13-4730-940C-3B3EE4B09CBE}">
  <dimension ref="A1:I4"/>
  <sheetViews>
    <sheetView workbookViewId="0">
      <selection activeCell="D11" sqref="D11"/>
    </sheetView>
  </sheetViews>
  <sheetFormatPr defaultRowHeight="16.899999999999999" x14ac:dyDescent="0.6"/>
  <cols>
    <col min="1" max="1" width="11.5625" customWidth="1"/>
    <col min="2" max="2" width="22.0625" customWidth="1"/>
    <col min="3" max="3" width="21.8125" bestFit="1" customWidth="1"/>
    <col min="4" max="4" width="26.9375" bestFit="1" customWidth="1"/>
    <col min="5" max="5" width="21.4375" bestFit="1" customWidth="1"/>
    <col min="6" max="6" width="20.0625" bestFit="1" customWidth="1"/>
    <col min="7" max="7" width="24.9375" bestFit="1" customWidth="1"/>
    <col min="8" max="8" width="22.1875" bestFit="1" customWidth="1"/>
    <col min="9" max="9" width="26.9375" bestFit="1" customWidth="1"/>
  </cols>
  <sheetData>
    <row r="1" spans="1:9" x14ac:dyDescent="0.6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13</v>
      </c>
      <c r="G1" s="1" t="s">
        <v>15</v>
      </c>
      <c r="H1" s="1" t="s">
        <v>17</v>
      </c>
      <c r="I1" s="1" t="s">
        <v>18</v>
      </c>
    </row>
    <row r="2" spans="1:9" x14ac:dyDescent="0.6">
      <c r="A2" s="2" t="s">
        <v>4</v>
      </c>
      <c r="B2" s="2">
        <v>21</v>
      </c>
      <c r="C2" s="2">
        <v>36</v>
      </c>
      <c r="D2" s="2">
        <v>6</v>
      </c>
      <c r="E2" s="2">
        <v>70</v>
      </c>
      <c r="F2" s="2">
        <f>(G2-E2)/G2*100</f>
        <v>30</v>
      </c>
      <c r="G2" s="3">
        <v>100</v>
      </c>
      <c r="H2" s="3">
        <v>20</v>
      </c>
      <c r="I2" s="11">
        <f>G2*F2/100*365</f>
        <v>10950</v>
      </c>
    </row>
    <row r="3" spans="1:9" x14ac:dyDescent="0.6">
      <c r="A3" s="2" t="s">
        <v>19</v>
      </c>
      <c r="B3" s="2">
        <v>35</v>
      </c>
      <c r="C3" s="2">
        <v>36</v>
      </c>
      <c r="D3" s="2">
        <v>6</v>
      </c>
      <c r="E3" s="2">
        <v>70</v>
      </c>
      <c r="F3" s="2">
        <f>(G3-E3)/G3*100</f>
        <v>30</v>
      </c>
      <c r="G3" s="3">
        <v>100</v>
      </c>
      <c r="H3" s="3">
        <v>20</v>
      </c>
      <c r="I3" s="11">
        <f>G3*F3/100*365</f>
        <v>10950</v>
      </c>
    </row>
    <row r="4" spans="1:9" x14ac:dyDescent="0.6">
      <c r="A4" s="4" t="s">
        <v>5</v>
      </c>
      <c r="B4" s="4">
        <v>3</v>
      </c>
      <c r="C4" s="4">
        <v>36</v>
      </c>
      <c r="D4" s="4">
        <f>D2</f>
        <v>6</v>
      </c>
      <c r="E4" s="4">
        <f>E2</f>
        <v>70</v>
      </c>
      <c r="F4" s="4">
        <f>F2</f>
        <v>30</v>
      </c>
      <c r="G4" s="3">
        <f>G2</f>
        <v>100</v>
      </c>
      <c r="H4" s="3">
        <v>20</v>
      </c>
      <c r="I4" s="11">
        <f>I2</f>
        <v>10950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D775-7B91-4A97-AE9C-C65E1FE2319D}">
  <dimension ref="A1:I4"/>
  <sheetViews>
    <sheetView tabSelected="1" workbookViewId="0">
      <selection activeCell="D19" sqref="D19"/>
    </sheetView>
  </sheetViews>
  <sheetFormatPr defaultRowHeight="16.899999999999999" x14ac:dyDescent="0.6"/>
  <cols>
    <col min="1" max="1" width="11.8125" style="17" bestFit="1" customWidth="1"/>
    <col min="2" max="2" width="25.0625" style="17" bestFit="1" customWidth="1"/>
    <col min="3" max="3" width="15.0625" style="17" bestFit="1" customWidth="1"/>
    <col min="4" max="4" width="27.4375" style="17" bestFit="1" customWidth="1"/>
    <col min="5" max="5" width="14.5625" style="17" bestFit="1" customWidth="1"/>
    <col min="6" max="6" width="22.5625" style="17" bestFit="1" customWidth="1"/>
    <col min="7" max="7" width="20.4375" style="17" bestFit="1" customWidth="1"/>
    <col min="8" max="8" width="22.5625" style="17" bestFit="1" customWidth="1"/>
    <col min="9" max="9" width="24.6875" style="17" bestFit="1" customWidth="1"/>
    <col min="10" max="16384" width="9" style="17"/>
  </cols>
  <sheetData>
    <row r="1" spans="1:9" x14ac:dyDescent="0.6">
      <c r="A1" s="16" t="s">
        <v>65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</row>
    <row r="2" spans="1:9" x14ac:dyDescent="0.6">
      <c r="A2" s="17" t="s">
        <v>74</v>
      </c>
      <c r="B2" s="17">
        <v>2.0699999999999998</v>
      </c>
      <c r="C2" s="17">
        <v>0.35</v>
      </c>
      <c r="D2" s="17">
        <v>756</v>
      </c>
      <c r="E2" s="17">
        <v>1470</v>
      </c>
      <c r="F2" s="17">
        <v>88.2</v>
      </c>
      <c r="G2" s="17">
        <v>844.2</v>
      </c>
      <c r="H2" s="17">
        <v>294</v>
      </c>
      <c r="I2" s="17">
        <v>10.39</v>
      </c>
    </row>
    <row r="3" spans="1:9" x14ac:dyDescent="0.6">
      <c r="A3" s="17" t="s">
        <v>75</v>
      </c>
      <c r="B3" s="17">
        <v>3.45</v>
      </c>
      <c r="C3" s="17">
        <v>0.57999999999999996</v>
      </c>
      <c r="D3" s="17">
        <v>1260</v>
      </c>
      <c r="E3" s="17">
        <v>2450</v>
      </c>
      <c r="F3" s="17">
        <v>147</v>
      </c>
      <c r="G3" s="17">
        <v>1407</v>
      </c>
      <c r="H3" s="17">
        <v>490</v>
      </c>
      <c r="I3" s="17">
        <v>17.32</v>
      </c>
    </row>
    <row r="4" spans="1:9" x14ac:dyDescent="0.6">
      <c r="A4" s="17" t="s">
        <v>76</v>
      </c>
      <c r="B4" s="17">
        <v>0.3</v>
      </c>
      <c r="C4" s="17">
        <v>0.05</v>
      </c>
      <c r="D4" s="17">
        <v>108</v>
      </c>
      <c r="E4" s="17">
        <v>210</v>
      </c>
      <c r="F4" s="17">
        <v>12.6</v>
      </c>
      <c r="G4" s="17">
        <v>120.6</v>
      </c>
      <c r="H4" s="17">
        <v>42</v>
      </c>
      <c r="I4" s="17">
        <v>1.48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도표 4-3 결과검증</vt:lpstr>
      <vt:lpstr>기준정보</vt:lpstr>
      <vt:lpstr>GPT계산결과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2024-01-28T04:19:41Z</dcterms:created>
  <dcterms:modified xsi:type="dcterms:W3CDTF">2024-05-10T11:10:55Z</dcterms:modified>
</cp:coreProperties>
</file>