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6440" firstSheet="1" activeTab="1"/>
  </bookViews>
  <sheets>
    <sheet name="brightness output calc  - Mixer" sheetId="1" r:id="rId1"/>
    <sheet name="Log Data input calc  - Mixer Ta" sheetId="2" r:id="rId2"/>
  </sheets>
  <calcPr calcId="124519"/>
</workbook>
</file>

<file path=xl/calcChain.xml><?xml version="1.0" encoding="utf-8"?>
<calcChain xmlns="http://schemas.openxmlformats.org/spreadsheetml/2006/main">
  <c r="N15" i="2"/>
  <c r="H7"/>
  <c r="G7"/>
  <c r="F7"/>
  <c r="E7"/>
  <c r="D7"/>
  <c r="C7"/>
  <c r="B7"/>
  <c r="I85" s="1"/>
  <c r="A7"/>
  <c r="I86" s="1"/>
  <c r="H5" i="1"/>
  <c r="G5"/>
  <c r="F5"/>
  <c r="E5"/>
  <c r="D5"/>
  <c r="C5"/>
  <c r="B5"/>
  <c r="A5"/>
  <c r="J84" s="1"/>
  <c r="R4"/>
  <c r="Q4"/>
  <c r="P4"/>
  <c r="O4"/>
  <c r="N4"/>
  <c r="M4"/>
  <c r="L4"/>
  <c r="K4"/>
  <c r="J7" l="1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I8" i="2"/>
  <c r="I12"/>
  <c r="I28"/>
  <c r="I32"/>
  <c r="I36"/>
  <c r="I40"/>
  <c r="I44"/>
  <c r="I48"/>
  <c r="I52"/>
  <c r="I56"/>
  <c r="I60"/>
  <c r="I64"/>
  <c r="I68"/>
  <c r="I72"/>
  <c r="I76"/>
  <c r="I80"/>
  <c r="I84"/>
  <c r="I88"/>
  <c r="J6" i="1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I11" i="2"/>
  <c r="I15"/>
  <c r="I17"/>
  <c r="I19"/>
  <c r="I21"/>
  <c r="I23"/>
  <c r="I25"/>
  <c r="I27"/>
  <c r="I31"/>
  <c r="I35"/>
  <c r="I39"/>
  <c r="I43"/>
  <c r="I47"/>
  <c r="I51"/>
  <c r="I55"/>
  <c r="I59"/>
  <c r="I63"/>
  <c r="I67"/>
  <c r="I71"/>
  <c r="I75"/>
  <c r="I79"/>
  <c r="I83"/>
  <c r="I87"/>
  <c r="J9" i="1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I10" i="2"/>
  <c r="I14"/>
  <c r="I30"/>
  <c r="I34"/>
  <c r="I38"/>
  <c r="I42"/>
  <c r="I46"/>
  <c r="I50"/>
  <c r="I54"/>
  <c r="I58"/>
  <c r="I62"/>
  <c r="I66"/>
  <c r="I70"/>
  <c r="I74"/>
  <c r="I78"/>
  <c r="I82"/>
  <c r="J8" i="1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I9" i="2"/>
  <c r="I13"/>
  <c r="I16"/>
  <c r="I18"/>
  <c r="I20"/>
  <c r="I22"/>
  <c r="I24"/>
  <c r="I26"/>
  <c r="I29"/>
  <c r="I33"/>
  <c r="I37"/>
  <c r="I41"/>
  <c r="I45"/>
  <c r="I49"/>
  <c r="I53"/>
  <c r="I57"/>
  <c r="I61"/>
  <c r="I65"/>
  <c r="I69"/>
  <c r="I73"/>
  <c r="I77"/>
  <c r="I81"/>
  <c r="K5" i="1" l="1"/>
  <c r="N26" i="2"/>
  <c r="N24"/>
  <c r="N25"/>
  <c r="N16"/>
  <c r="N18" s="1"/>
  <c r="N17"/>
  <c r="N22" l="1"/>
  <c r="N20"/>
  <c r="N23"/>
  <c r="N21"/>
  <c r="N19"/>
</calcChain>
</file>

<file path=xl/sharedStrings.xml><?xml version="1.0" encoding="utf-8"?>
<sst xmlns="http://schemas.openxmlformats.org/spreadsheetml/2006/main" count="104" uniqueCount="87">
  <si>
    <t>Mixer Table calculation for power management</t>
  </si>
  <si>
    <t>Ch1</t>
  </si>
  <si>
    <t xml:space="preserve">Ch2 </t>
  </si>
  <si>
    <t>Ch3</t>
  </si>
  <si>
    <t>Ch4</t>
  </si>
  <si>
    <t>Ch5</t>
  </si>
  <si>
    <t>Ch6</t>
  </si>
  <si>
    <t>Ch7</t>
  </si>
  <si>
    <t>Ch8</t>
  </si>
  <si>
    <t xml:space="preserve">Input Profile Vector </t>
  </si>
  <si>
    <t xml:space="preserve">Brightness Value </t>
  </si>
  <si>
    <t xml:space="preserve">Output vector </t>
  </si>
  <si>
    <t>Calculation of Surface uMoles value (PAR)</t>
  </si>
  <si>
    <t>Mixer Table calculation for Logs</t>
  </si>
  <si>
    <t>Information from the lighting fixture ( the total of the registers to read is 46 and the starting address is 40209 )</t>
  </si>
  <si>
    <t xml:space="preserve">Ch 1 </t>
  </si>
  <si>
    <t xml:space="preserve">Ch 2 </t>
  </si>
  <si>
    <t>Ch 3</t>
  </si>
  <si>
    <t>Ch 4</t>
  </si>
  <si>
    <t>Ch 5</t>
  </si>
  <si>
    <t>Ch 6</t>
  </si>
  <si>
    <t>Ch 7</t>
  </si>
  <si>
    <t>Ch 8</t>
  </si>
  <si>
    <t xml:space="preserve">Driver Main </t>
  </si>
  <si>
    <t xml:space="preserve">CPU </t>
  </si>
  <si>
    <t xml:space="preserve">Description </t>
  </si>
  <si>
    <t xml:space="preserve"> Rx Values </t>
  </si>
  <si>
    <t>Rx values (0-1000) register 40209 -&gt; 40216</t>
  </si>
  <si>
    <t xml:space="preserve">Blink values </t>
  </si>
  <si>
    <t>Blink value ( 10-100 ) register 40217 -&gt; 40225</t>
  </si>
  <si>
    <t>Voltage values</t>
  </si>
  <si>
    <t>Voltage value ( 0-60.0 ) register 40226 -&gt; 40235</t>
  </si>
  <si>
    <t>Temperature values</t>
  </si>
  <si>
    <t>Temperature value ( 0-150.0 C ) register 40236 -&gt; 40245</t>
  </si>
  <si>
    <t>Fails flags</t>
  </si>
  <si>
    <t>Fails value ( 0-9 ) register 40246 -&gt; 40254</t>
  </si>
  <si>
    <t xml:space="preserve">Information that is in the Program and send to a Group of fixture  ( examples: Max current, Light Tx, Mid Temp  ) </t>
  </si>
  <si>
    <t xml:space="preserve">Max Current ( mA ) </t>
  </si>
  <si>
    <t>Max current values (0-2000mA) Write to register 40255 -&gt; 40262</t>
  </si>
  <si>
    <t xml:space="preserve">Tx values </t>
  </si>
  <si>
    <t>Tx values (0-1000) Write to register 40201 -&gt; 40208</t>
  </si>
  <si>
    <t>T-mid value in C ( 0-90 ) Write to register 40163</t>
  </si>
  <si>
    <t>Calculation values names to add to the Logs that include timestamp</t>
  </si>
  <si>
    <t xml:space="preserve">Function for the associate value name </t>
  </si>
  <si>
    <t>RF-Net Write to Register 40164</t>
  </si>
  <si>
    <t xml:space="preserve">Fixture Power consumption (Watt) </t>
  </si>
  <si>
    <t>Broadcast mask (bit 0 = address 240.. bit 15 = address 255 ) Write to register 40165</t>
  </si>
  <si>
    <t>Fixture Total Photon flux output</t>
  </si>
  <si>
    <t xml:space="preserve">Address zero ( 0 ) is Global to all fixture in the net </t>
  </si>
  <si>
    <t xml:space="preserve">Fixture PAR ( PPF ) output </t>
  </si>
  <si>
    <t xml:space="preserve">Address 1 - 229 is for fixture in the net </t>
  </si>
  <si>
    <t>Fixture photon efficacy (uMoles/J)</t>
  </si>
  <si>
    <t>Address 230 - 234 is for Sensor  in the net</t>
  </si>
  <si>
    <t xml:space="preserve">Avg. PPFD from one meter distance ( PPFD )  in Cronos installation  </t>
  </si>
  <si>
    <t xml:space="preserve">Every cell that is in yellow should be in the logs . The cells marked are either the name or value of the variable we want to be in the log </t>
  </si>
  <si>
    <t>Address 235 - 239 is for blowers in the net</t>
  </si>
  <si>
    <t xml:space="preserve">Blue ratio (to PAR) (%) </t>
  </si>
  <si>
    <t xml:space="preserve">Green area cell is the data from the mixer table. </t>
  </si>
  <si>
    <t xml:space="preserve">Green ratio (to PAR) (%) </t>
  </si>
  <si>
    <t xml:space="preserve">Blue area cell are for more information for the communication </t>
  </si>
  <si>
    <t>Red ratio (to PAR) (%)</t>
  </si>
  <si>
    <t xml:space="preserve">Gray area cell is extra information relevant a near cell or cells ( normally cells below ) </t>
  </si>
  <si>
    <t>Far red ratio (to PAR) (%)</t>
  </si>
  <si>
    <t xml:space="preserve">Red/Blue ratio </t>
  </si>
  <si>
    <t xml:space="preserve">Red/Far-Red ratio </t>
  </si>
  <si>
    <t>Red+Far-Red/Blue ratio</t>
  </si>
  <si>
    <t>Desired PPFD</t>
  </si>
  <si>
    <t xml:space="preserve">Like before the amount of the wanted to get </t>
  </si>
  <si>
    <t xml:space="preserve">This is how much we put in program planner   </t>
  </si>
  <si>
    <t>Calculated Added PPFD</t>
  </si>
  <si>
    <t xml:space="preserve">Like before how much we are trying to add </t>
  </si>
  <si>
    <t xml:space="preserve">This is calculated in the mixer table excel you have where you calculate the brightness </t>
  </si>
  <si>
    <t>The next 3 variables I think we will need to talk about, its not that easy to explain since its evolve time/durations factor</t>
  </si>
  <si>
    <t>DLI added in group/sensor/area</t>
  </si>
  <si>
    <t xml:space="preserve">PPF sum throwout the day </t>
  </si>
  <si>
    <t>(PPF * 3600 * hourspassed )/1,000,000</t>
  </si>
  <si>
    <t xml:space="preserve">hourspassed is the duration in hours of the last know PPF  </t>
  </si>
  <si>
    <t xml:space="preserve">DLI from Sun ( read from the sensor ) </t>
  </si>
  <si>
    <t xml:space="preserve">Same as above but from the PPFD of the sensor </t>
  </si>
  <si>
    <t xml:space="preserve">Total DLI ( in the Group/area </t>
  </si>
  <si>
    <t>addedDLI + ( sunDLI × 0.88 )</t>
  </si>
  <si>
    <t xml:space="preserve">Extra variables </t>
  </si>
  <si>
    <t>Sensor reading PPFD</t>
  </si>
  <si>
    <t xml:space="preserve">Sensor value / 10 </t>
  </si>
  <si>
    <t xml:space="preserve">Blower data </t>
  </si>
  <si>
    <t xml:space="preserve">On /off </t>
  </si>
  <si>
    <t>t_Mid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</si>
</sst>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%"/>
  </numFmts>
  <fonts count="4">
    <font>
      <sz val="10"/>
      <color indexed="8"/>
      <name val="Helvetica Neue"/>
    </font>
    <font>
      <sz val="10"/>
      <color indexed="9"/>
      <name val="Avenir Next Regular"/>
    </font>
    <font>
      <sz val="12"/>
      <color indexed="9"/>
      <name val="Avenir Next Regular"/>
    </font>
    <font>
      <b/>
      <sz val="10"/>
      <color indexed="9"/>
      <name val="Avenir Next Regular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gradientFill>
        <stop position="0">
          <color rgb="FFFFE37F"/>
        </stop>
        <stop position="1">
          <color rgb="FF948ABC"/>
        </stop>
      </gradient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164" fontId="1" fillId="4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1" fontId="1" fillId="5" borderId="2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165" fontId="1" fillId="6" borderId="4" xfId="0" applyNumberFormat="1" applyFont="1" applyFill="1" applyBorder="1" applyAlignment="1">
      <alignment vertical="top" wrapText="1"/>
    </xf>
    <xf numFmtId="165" fontId="1" fillId="4" borderId="5" xfId="0" applyNumberFormat="1" applyFont="1" applyFill="1" applyBorder="1" applyAlignment="1">
      <alignment vertical="top" wrapText="1"/>
    </xf>
    <xf numFmtId="165" fontId="1" fillId="4" borderId="1" xfId="0" applyNumberFormat="1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vertical="top" wrapText="1"/>
    </xf>
    <xf numFmtId="165" fontId="1" fillId="3" borderId="1" xfId="0" applyNumberFormat="1" applyFont="1" applyFill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5" fontId="1" fillId="0" borderId="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49" fontId="1" fillId="6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1" fillId="7" borderId="1" xfId="0" applyNumberFormat="1" applyFont="1" applyFill="1" applyBorder="1" applyAlignment="1">
      <alignment vertical="top" wrapText="1"/>
    </xf>
    <xf numFmtId="49" fontId="3" fillId="7" borderId="1" xfId="0" applyNumberFormat="1" applyFont="1" applyFill="1" applyBorder="1" applyAlignment="1">
      <alignment vertical="top" wrapText="1"/>
    </xf>
    <xf numFmtId="1" fontId="1" fillId="8" borderId="1" xfId="0" applyNumberFormat="1" applyFont="1" applyFill="1" applyBorder="1" applyAlignment="1">
      <alignment vertical="top" wrapText="1"/>
    </xf>
    <xf numFmtId="49" fontId="3" fillId="6" borderId="1" xfId="0" applyNumberFormat="1" applyFont="1" applyFill="1" applyBorder="1" applyAlignment="1">
      <alignment vertical="top" wrapText="1"/>
    </xf>
    <xf numFmtId="0" fontId="1" fillId="8" borderId="1" xfId="0" applyNumberFormat="1" applyFont="1" applyFill="1" applyBorder="1" applyAlignment="1">
      <alignment vertical="top" wrapText="1"/>
    </xf>
    <xf numFmtId="0" fontId="1" fillId="8" borderId="1" xfId="0" applyNumberFormat="1" applyFont="1" applyFill="1" applyBorder="1" applyAlignment="1">
      <alignment horizontal="right" vertical="top" wrapText="1" readingOrder="2"/>
    </xf>
    <xf numFmtId="0" fontId="1" fillId="4" borderId="1" xfId="0" applyFont="1" applyFill="1" applyBorder="1" applyAlignment="1">
      <alignment horizontal="right" vertical="top" wrapText="1" readingOrder="2"/>
    </xf>
    <xf numFmtId="49" fontId="1" fillId="7" borderId="2" xfId="0" applyNumberFormat="1" applyFont="1" applyFill="1" applyBorder="1" applyAlignment="1">
      <alignment vertical="top" wrapText="1"/>
    </xf>
    <xf numFmtId="164" fontId="1" fillId="8" borderId="2" xfId="0" applyNumberFormat="1" applyFont="1" applyFill="1" applyBorder="1" applyAlignment="1">
      <alignment vertical="top" wrapText="1"/>
    </xf>
    <xf numFmtId="164" fontId="1" fillId="8" borderId="1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1" fillId="7" borderId="4" xfId="0" applyNumberFormat="1" applyFont="1" applyFill="1" applyBorder="1" applyAlignment="1">
      <alignment vertical="top" wrapText="1"/>
    </xf>
    <xf numFmtId="164" fontId="1" fillId="8" borderId="4" xfId="0" applyNumberFormat="1" applyFont="1" applyFill="1" applyBorder="1" applyAlignment="1">
      <alignment vertical="top" wrapText="1"/>
    </xf>
    <xf numFmtId="164" fontId="1" fillId="8" borderId="5" xfId="0" applyNumberFormat="1" applyFont="1" applyFill="1" applyBorder="1" applyAlignment="1">
      <alignment vertical="top" wrapText="1"/>
    </xf>
    <xf numFmtId="49" fontId="1" fillId="7" borderId="6" xfId="0" applyNumberFormat="1" applyFont="1" applyFill="1" applyBorder="1" applyAlignment="1">
      <alignment vertical="top" wrapText="1"/>
    </xf>
    <xf numFmtId="1" fontId="1" fillId="8" borderId="6" xfId="0" applyNumberFormat="1" applyFont="1" applyFill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65" fontId="1" fillId="7" borderId="1" xfId="0" applyNumberFormat="1" applyFont="1" applyFill="1" applyBorder="1" applyAlignment="1">
      <alignment vertical="top" wrapText="1"/>
    </xf>
    <xf numFmtId="49" fontId="1" fillId="8" borderId="1" xfId="0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166" fontId="1" fillId="0" borderId="1" xfId="0" applyNumberFormat="1" applyFont="1" applyBorder="1" applyAlignment="1">
      <alignment vertical="top" wrapText="1"/>
    </xf>
    <xf numFmtId="166" fontId="1" fillId="4" borderId="1" xfId="0" applyNumberFormat="1" applyFont="1" applyFill="1" applyBorder="1" applyAlignment="1">
      <alignment vertical="top" wrapText="1"/>
    </xf>
    <xf numFmtId="2" fontId="1" fillId="4" borderId="1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49" fontId="1" fillId="6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top" wrapText="1"/>
    </xf>
    <xf numFmtId="49" fontId="1" fillId="8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4A3A"/>
      <rgbColor rgb="FF88F94E"/>
      <rgbColor rgb="FFF1EFED"/>
      <rgbColor rgb="FF99948E"/>
      <rgbColor rgb="FFE3E0DC"/>
      <rgbColor rgb="FFBFBFBF"/>
      <rgbColor rgb="FF56C1FE"/>
      <rgbColor rgb="FF7F7F7F"/>
      <rgbColor rgb="FF919191"/>
      <rgbColor rgb="FFFFF05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showGridLines="0" workbookViewId="0">
      <selection sqref="A1:R1"/>
    </sheetView>
  </sheetViews>
  <sheetFormatPr defaultColWidth="16.28515625" defaultRowHeight="21.6" customHeight="1"/>
  <cols>
    <col min="1" max="19" width="16.28515625" style="1" customWidth="1"/>
    <col min="20" max="16384" width="16.28515625" style="1"/>
  </cols>
  <sheetData>
    <row r="1" spans="1:18" ht="30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22.3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4" t="s">
        <v>9</v>
      </c>
      <c r="K2" s="5">
        <v>80</v>
      </c>
      <c r="L2" s="5">
        <v>80</v>
      </c>
      <c r="M2" s="5">
        <v>100</v>
      </c>
      <c r="N2" s="5">
        <v>0</v>
      </c>
      <c r="O2" s="5">
        <v>100</v>
      </c>
      <c r="P2" s="5">
        <v>80</v>
      </c>
      <c r="Q2" s="5">
        <v>30</v>
      </c>
      <c r="R2" s="5">
        <v>80</v>
      </c>
    </row>
    <row r="3" spans="1:18" ht="22.35" customHeight="1">
      <c r="A3" s="6">
        <v>112</v>
      </c>
      <c r="B3" s="6">
        <v>112</v>
      </c>
      <c r="C3" s="6">
        <v>112</v>
      </c>
      <c r="D3" s="6">
        <v>76</v>
      </c>
      <c r="E3" s="6">
        <v>112</v>
      </c>
      <c r="F3" s="6">
        <v>114</v>
      </c>
      <c r="G3" s="6">
        <v>95</v>
      </c>
      <c r="H3" s="6">
        <v>114</v>
      </c>
      <c r="I3" s="3"/>
      <c r="J3" s="4" t="s">
        <v>10</v>
      </c>
      <c r="K3" s="7">
        <v>40</v>
      </c>
      <c r="L3" s="8"/>
      <c r="M3" s="8"/>
      <c r="N3" s="8"/>
      <c r="O3" s="8"/>
      <c r="P3" s="8"/>
      <c r="Q3" s="8"/>
      <c r="R3" s="8"/>
    </row>
    <row r="4" spans="1:18" ht="22.35" customHeight="1">
      <c r="A4" s="6">
        <v>0.15</v>
      </c>
      <c r="B4" s="6">
        <v>0.2</v>
      </c>
      <c r="C4" s="6">
        <v>0.15</v>
      </c>
      <c r="D4" s="6">
        <v>0.5</v>
      </c>
      <c r="E4" s="6">
        <v>0.15</v>
      </c>
      <c r="F4" s="6">
        <v>0.2</v>
      </c>
      <c r="G4" s="6">
        <v>0.15</v>
      </c>
      <c r="H4" s="6">
        <v>0.2</v>
      </c>
      <c r="I4" s="3"/>
      <c r="J4" s="4" t="s">
        <v>11</v>
      </c>
      <c r="K4" s="9">
        <f t="shared" ref="K4:R4" si="0">((100/MAX($K2:$R2)*K2)*10)*($K3/100)</f>
        <v>320</v>
      </c>
      <c r="L4" s="10">
        <f t="shared" si="0"/>
        <v>320</v>
      </c>
      <c r="M4" s="10">
        <f t="shared" si="0"/>
        <v>400</v>
      </c>
      <c r="N4" s="10">
        <f t="shared" si="0"/>
        <v>0</v>
      </c>
      <c r="O4" s="10">
        <f t="shared" si="0"/>
        <v>400</v>
      </c>
      <c r="P4" s="10">
        <f t="shared" si="0"/>
        <v>320</v>
      </c>
      <c r="Q4" s="10">
        <f t="shared" si="0"/>
        <v>120</v>
      </c>
      <c r="R4" s="10">
        <f t="shared" si="0"/>
        <v>320</v>
      </c>
    </row>
    <row r="5" spans="1:18" ht="50.45" customHeight="1">
      <c r="A5" s="11">
        <f t="shared" ref="A5:H5" si="1">SUM(A6:A86)</f>
        <v>35.214999999999996</v>
      </c>
      <c r="B5" s="11">
        <f t="shared" si="1"/>
        <v>32.012999999999998</v>
      </c>
      <c r="C5" s="11">
        <f t="shared" si="1"/>
        <v>35.214999999999996</v>
      </c>
      <c r="D5" s="11">
        <f t="shared" si="1"/>
        <v>5.2069999999999999</v>
      </c>
      <c r="E5" s="11">
        <f t="shared" si="1"/>
        <v>35.214999999999996</v>
      </c>
      <c r="F5" s="11">
        <f t="shared" si="1"/>
        <v>32.012999999999998</v>
      </c>
      <c r="G5" s="11">
        <f t="shared" si="1"/>
        <v>6.0010000000000003</v>
      </c>
      <c r="H5" s="11">
        <f t="shared" si="1"/>
        <v>32.012999999999998</v>
      </c>
      <c r="I5" s="3"/>
      <c r="J5" s="12" t="s">
        <v>12</v>
      </c>
      <c r="K5" s="13">
        <f>SUM(J11:J70)</f>
        <v>234.46831145014289</v>
      </c>
      <c r="L5" s="14"/>
      <c r="M5" s="15"/>
      <c r="N5" s="15"/>
      <c r="O5" s="15"/>
      <c r="P5" s="15"/>
      <c r="Q5" s="15"/>
      <c r="R5" s="15"/>
    </row>
    <row r="6" spans="1:18" ht="22.35" customHeight="1">
      <c r="A6" s="16">
        <v>4.0000000000000001E-3</v>
      </c>
      <c r="B6" s="16">
        <v>0</v>
      </c>
      <c r="C6" s="16">
        <v>4.0000000000000001E-3</v>
      </c>
      <c r="D6" s="16">
        <v>1.0999999999999999E-2</v>
      </c>
      <c r="E6" s="16">
        <v>4.0000000000000001E-3</v>
      </c>
      <c r="F6" s="16">
        <v>0</v>
      </c>
      <c r="G6" s="16">
        <v>0</v>
      </c>
      <c r="H6" s="16">
        <v>0</v>
      </c>
      <c r="I6" s="17"/>
      <c r="J6" s="18">
        <f t="shared" ref="J6:J37" si="2">A6*(((((100/MAX($K$2:$R$2))*$K$2)*10)*($K$3/100)/1000)*$A$3*(((1-((((100/MAX($K$2:$R$2))*$K$2)*10)*($K$3/100)/1000))*$A$4)+1))/A$5+B6*(((((100/MAX($K$2:$R$2))*$L$2)*10)*($K$3/100)/1000)*$B$3*(((1-((((100/MAX($K$2:$R$2))*$L$2)*10)*($K$3/100)/1000))*$B$4)+1))/B$5+C6*(((((100/MAX($K$2:$R$2))*$M$2)*10)*($K$3/100)/1000)*$C$3*(((1-((((100/MAX($K$2:$R$2))*$M$2)*10)*($K$3/100)/1000))*$C$4)+1))/C$5+D6*(((((100/MAX($K$2:$R$2))*$N$2)*10)*($K$3/100)/1000)*$D$3*(((1-((((100/MAX($K$2:$R$2))*$N$2)*10)*($K$3/100)/1000))*$D$4)+1))/D$5+E6*(((((100/MAX($K$2:$R$2))*$O$2)*10)*($K$3/100)/1000)*$E$3*(((1-((((100/MAX($K$2:$R$2))*$O$2)*10)*($K$3/100)/1000))*$E$4)+1))/E$5+F6*(((((100/MAX($K$2:$R$2))*$P$2)*10)*($K$3/100)/1000)*$F$3*(((1-((((100/MAX($K$2:$R$2))*$P$2)*10)*($K$3/100)/1000))*$F$4)+1))/F$5+G6*(((((100/MAX($K$2:$R$2))*$Q$2)*10)*($K$3/100)/1000)*$G$3*(((1-((((100/MAX($K$2:$R$2))*$Q$2)*10)*($K$3/100)/1000))*$G$4)+1))/G$5+H6*(((((100/MAX($K$2:$R$2))*$R$2)*10)*($K$3/100)/1000)*$H$3*(((1-((((100/MAX($K$2:$R$2))*$R$2)*10)*($K$3/100)/1000))*$H$4)+1))/H$5</f>
        <v>1.5579688201050693E-2</v>
      </c>
      <c r="K6" s="19"/>
      <c r="L6" s="18"/>
      <c r="M6" s="18"/>
      <c r="N6" s="18"/>
      <c r="O6" s="18"/>
      <c r="P6" s="18"/>
      <c r="Q6" s="18"/>
      <c r="R6" s="18"/>
    </row>
    <row r="7" spans="1:18" ht="22.35" customHeight="1">
      <c r="A7" s="16">
        <v>3.0000000000000001E-3</v>
      </c>
      <c r="B7" s="16">
        <v>0</v>
      </c>
      <c r="C7" s="16">
        <v>3.0000000000000001E-3</v>
      </c>
      <c r="D7" s="16">
        <v>1.6E-2</v>
      </c>
      <c r="E7" s="16">
        <v>3.0000000000000001E-3</v>
      </c>
      <c r="F7" s="16">
        <v>0</v>
      </c>
      <c r="G7" s="16">
        <v>0</v>
      </c>
      <c r="H7" s="16">
        <v>0</v>
      </c>
      <c r="I7" s="17"/>
      <c r="J7" s="15">
        <f t="shared" si="2"/>
        <v>1.1684766150788018E-2</v>
      </c>
      <c r="K7" s="15"/>
      <c r="L7" s="15"/>
      <c r="M7" s="15"/>
      <c r="N7" s="15"/>
      <c r="O7" s="15"/>
      <c r="P7" s="15"/>
      <c r="Q7" s="15"/>
      <c r="R7" s="15"/>
    </row>
    <row r="8" spans="1:18" ht="22.35" customHeight="1">
      <c r="A8" s="16">
        <v>4.0000000000000001E-3</v>
      </c>
      <c r="B8" s="16">
        <v>0</v>
      </c>
      <c r="C8" s="16">
        <v>4.0000000000000001E-3</v>
      </c>
      <c r="D8" s="16">
        <v>3.7999999999999999E-2</v>
      </c>
      <c r="E8" s="16">
        <v>4.0000000000000001E-3</v>
      </c>
      <c r="F8" s="16">
        <v>0</v>
      </c>
      <c r="G8" s="16">
        <v>0</v>
      </c>
      <c r="H8" s="16">
        <v>0</v>
      </c>
      <c r="I8" s="17"/>
      <c r="J8" s="18">
        <f t="shared" si="2"/>
        <v>1.5579688201050693E-2</v>
      </c>
      <c r="K8" s="18"/>
      <c r="L8" s="18"/>
      <c r="M8" s="18"/>
      <c r="N8" s="18"/>
      <c r="O8" s="18"/>
      <c r="P8" s="18"/>
      <c r="Q8" s="18"/>
      <c r="R8" s="18"/>
    </row>
    <row r="9" spans="1:18" ht="22.35" customHeight="1">
      <c r="A9" s="16">
        <v>4.0000000000000001E-3</v>
      </c>
      <c r="B9" s="16">
        <v>0</v>
      </c>
      <c r="C9" s="16">
        <v>4.0000000000000001E-3</v>
      </c>
      <c r="D9" s="16">
        <v>0.105</v>
      </c>
      <c r="E9" s="16">
        <v>4.0000000000000001E-3</v>
      </c>
      <c r="F9" s="16">
        <v>0</v>
      </c>
      <c r="G9" s="16">
        <v>0</v>
      </c>
      <c r="H9" s="16">
        <v>0</v>
      </c>
      <c r="I9" s="17"/>
      <c r="J9" s="15">
        <f t="shared" si="2"/>
        <v>1.5579688201050693E-2</v>
      </c>
      <c r="K9" s="15"/>
      <c r="L9" s="15"/>
      <c r="M9" s="15"/>
      <c r="N9" s="15"/>
      <c r="O9" s="15"/>
      <c r="P9" s="15"/>
      <c r="Q9" s="15"/>
      <c r="R9" s="15"/>
    </row>
    <row r="10" spans="1:18" ht="22.35" customHeight="1">
      <c r="A10" s="16">
        <v>5.0000000000000001E-3</v>
      </c>
      <c r="B10" s="16">
        <v>0</v>
      </c>
      <c r="C10" s="16">
        <v>5.0000000000000001E-3</v>
      </c>
      <c r="D10" s="16">
        <v>0.29699999999999999</v>
      </c>
      <c r="E10" s="16">
        <v>5.0000000000000001E-3</v>
      </c>
      <c r="F10" s="16">
        <v>0</v>
      </c>
      <c r="G10" s="16">
        <v>0</v>
      </c>
      <c r="H10" s="16">
        <v>0</v>
      </c>
      <c r="I10" s="17"/>
      <c r="J10" s="18">
        <f t="shared" si="2"/>
        <v>1.9474610251313366E-2</v>
      </c>
      <c r="K10" s="18"/>
      <c r="L10" s="18"/>
      <c r="M10" s="18"/>
      <c r="N10" s="18"/>
      <c r="O10" s="18"/>
      <c r="P10" s="18"/>
      <c r="Q10" s="18"/>
      <c r="R10" s="18"/>
    </row>
    <row r="11" spans="1:18" ht="22.35" customHeight="1">
      <c r="A11" s="16">
        <v>8.0000000000000002E-3</v>
      </c>
      <c r="B11" s="16">
        <v>0</v>
      </c>
      <c r="C11" s="16">
        <v>8.0000000000000002E-3</v>
      </c>
      <c r="D11" s="16">
        <v>0.54900000000000004</v>
      </c>
      <c r="E11" s="16">
        <v>8.0000000000000002E-3</v>
      </c>
      <c r="F11" s="16">
        <v>0</v>
      </c>
      <c r="G11" s="16">
        <v>0</v>
      </c>
      <c r="H11" s="16">
        <v>0</v>
      </c>
      <c r="I11" s="17"/>
      <c r="J11" s="15">
        <f t="shared" si="2"/>
        <v>3.1159376402101386E-2</v>
      </c>
      <c r="K11" s="15"/>
      <c r="L11" s="15"/>
      <c r="M11" s="15"/>
      <c r="N11" s="15"/>
      <c r="O11" s="15"/>
      <c r="P11" s="15"/>
      <c r="Q11" s="15"/>
      <c r="R11" s="15"/>
    </row>
    <row r="12" spans="1:18" ht="22.35" customHeight="1">
      <c r="A12" s="16">
        <v>1.0999999999999999E-2</v>
      </c>
      <c r="B12" s="16">
        <v>0.01</v>
      </c>
      <c r="C12" s="16">
        <v>1.0999999999999999E-2</v>
      </c>
      <c r="D12" s="16">
        <v>0.86199999999999999</v>
      </c>
      <c r="E12" s="16">
        <v>1.0999999999999999E-2</v>
      </c>
      <c r="F12" s="16">
        <v>0.01</v>
      </c>
      <c r="G12" s="16">
        <v>0</v>
      </c>
      <c r="H12" s="16">
        <v>0.01</v>
      </c>
      <c r="I12" s="17"/>
      <c r="J12" s="18">
        <f t="shared" si="2"/>
        <v>8.1452457924769586E-2</v>
      </c>
      <c r="K12" s="18"/>
      <c r="L12" s="18"/>
      <c r="M12" s="18"/>
      <c r="N12" s="18"/>
      <c r="O12" s="18"/>
      <c r="P12" s="18"/>
      <c r="Q12" s="18"/>
      <c r="R12" s="18"/>
    </row>
    <row r="13" spans="1:18" ht="22.35" customHeight="1">
      <c r="A13" s="16">
        <v>1.6E-2</v>
      </c>
      <c r="B13" s="16">
        <v>0.02</v>
      </c>
      <c r="C13" s="16">
        <v>1.6E-2</v>
      </c>
      <c r="D13" s="16">
        <v>1</v>
      </c>
      <c r="E13" s="16">
        <v>1.6E-2</v>
      </c>
      <c r="F13" s="16">
        <v>0.02</v>
      </c>
      <c r="G13" s="16">
        <v>0</v>
      </c>
      <c r="H13" s="16">
        <v>0.02</v>
      </c>
      <c r="I13" s="17"/>
      <c r="J13" s="15">
        <f t="shared" si="2"/>
        <v>0.13953538354796313</v>
      </c>
      <c r="K13" s="15"/>
      <c r="L13" s="15"/>
      <c r="M13" s="15"/>
      <c r="N13" s="15"/>
      <c r="O13" s="15"/>
      <c r="P13" s="15"/>
      <c r="Q13" s="15"/>
      <c r="R13" s="15"/>
    </row>
    <row r="14" spans="1:18" ht="22.35" customHeight="1">
      <c r="A14" s="16">
        <v>2.3E-2</v>
      </c>
      <c r="B14" s="16">
        <v>2.7E-2</v>
      </c>
      <c r="C14" s="16">
        <v>2.3E-2</v>
      </c>
      <c r="D14" s="16">
        <v>0.85099999999999998</v>
      </c>
      <c r="E14" s="16">
        <v>2.3E-2</v>
      </c>
      <c r="F14" s="16">
        <v>2.7E-2</v>
      </c>
      <c r="G14" s="16">
        <v>0</v>
      </c>
      <c r="H14" s="16">
        <v>2.7E-2</v>
      </c>
      <c r="I14" s="17"/>
      <c r="J14" s="18">
        <f t="shared" si="2"/>
        <v>0.19382565866011797</v>
      </c>
      <c r="K14" s="18"/>
      <c r="L14" s="18"/>
      <c r="M14" s="18"/>
      <c r="N14" s="18"/>
      <c r="O14" s="18"/>
      <c r="P14" s="18"/>
      <c r="Q14" s="18"/>
      <c r="R14" s="18"/>
    </row>
    <row r="15" spans="1:18" ht="22.35" customHeight="1">
      <c r="A15" s="16">
        <v>4.9000000000000002E-2</v>
      </c>
      <c r="B15" s="16">
        <v>5.8999999999999997E-2</v>
      </c>
      <c r="C15" s="16">
        <v>4.9000000000000002E-2</v>
      </c>
      <c r="D15" s="16">
        <v>0.60799999999999998</v>
      </c>
      <c r="E15" s="16">
        <v>4.9000000000000002E-2</v>
      </c>
      <c r="F15" s="16">
        <v>5.8999999999999997E-2</v>
      </c>
      <c r="G15" s="16">
        <v>0</v>
      </c>
      <c r="H15" s="16">
        <v>5.8999999999999997E-2</v>
      </c>
      <c r="I15" s="17"/>
      <c r="J15" s="15">
        <f t="shared" si="2"/>
        <v>0.41864024115696397</v>
      </c>
      <c r="K15" s="15"/>
      <c r="L15" s="15"/>
      <c r="M15" s="15"/>
      <c r="N15" s="15"/>
      <c r="O15" s="15"/>
      <c r="P15" s="15"/>
      <c r="Q15" s="15"/>
      <c r="R15" s="15"/>
    </row>
    <row r="16" spans="1:18" ht="22.35" customHeight="1">
      <c r="A16" s="16">
        <v>8.5000000000000006E-2</v>
      </c>
      <c r="B16" s="16">
        <v>0.125</v>
      </c>
      <c r="C16" s="16">
        <v>8.5000000000000006E-2</v>
      </c>
      <c r="D16" s="16">
        <v>0.34599999999999997</v>
      </c>
      <c r="E16" s="16">
        <v>8.5000000000000006E-2</v>
      </c>
      <c r="F16" s="16">
        <v>0.125</v>
      </c>
      <c r="G16" s="16">
        <v>0</v>
      </c>
      <c r="H16" s="16">
        <v>0.125</v>
      </c>
      <c r="I16" s="17"/>
      <c r="J16" s="18">
        <f t="shared" si="2"/>
        <v>0.81367231642082938</v>
      </c>
      <c r="K16" s="18"/>
      <c r="L16" s="18"/>
      <c r="M16" s="18"/>
      <c r="N16" s="18"/>
      <c r="O16" s="18"/>
      <c r="P16" s="18"/>
      <c r="Q16" s="18"/>
      <c r="R16" s="18"/>
    </row>
    <row r="17" spans="1:18" ht="22.35" customHeight="1">
      <c r="A17" s="16">
        <v>0.13200000000000001</v>
      </c>
      <c r="B17" s="16">
        <v>0.23699999999999999</v>
      </c>
      <c r="C17" s="16">
        <v>0.13200000000000001</v>
      </c>
      <c r="D17" s="16">
        <v>0.155</v>
      </c>
      <c r="E17" s="16">
        <v>0.13200000000000001</v>
      </c>
      <c r="F17" s="16">
        <v>0.23699999999999999</v>
      </c>
      <c r="G17" s="16">
        <v>0</v>
      </c>
      <c r="H17" s="16">
        <v>0.23699999999999999</v>
      </c>
      <c r="I17" s="17"/>
      <c r="J17" s="15">
        <f t="shared" si="2"/>
        <v>1.4291467849482333</v>
      </c>
      <c r="K17" s="15"/>
      <c r="L17" s="15"/>
      <c r="M17" s="15"/>
      <c r="N17" s="15"/>
      <c r="O17" s="15"/>
      <c r="P17" s="15"/>
      <c r="Q17" s="15"/>
      <c r="R17" s="15"/>
    </row>
    <row r="18" spans="1:18" ht="22.35" customHeight="1">
      <c r="A18" s="16">
        <v>0.16500000000000001</v>
      </c>
      <c r="B18" s="16">
        <v>0.41899999999999998</v>
      </c>
      <c r="C18" s="16">
        <v>0.16500000000000001</v>
      </c>
      <c r="D18" s="16">
        <v>0.11</v>
      </c>
      <c r="E18" s="16">
        <v>0.16500000000000001</v>
      </c>
      <c r="F18" s="16">
        <v>0.41899999999999998</v>
      </c>
      <c r="G18" s="16">
        <v>0</v>
      </c>
      <c r="H18" s="16">
        <v>0.41899999999999998</v>
      </c>
      <c r="I18" s="17"/>
      <c r="J18" s="18">
        <f t="shared" si="2"/>
        <v>2.2603505523751206</v>
      </c>
      <c r="K18" s="18"/>
      <c r="L18" s="18"/>
      <c r="M18" s="18"/>
      <c r="N18" s="18"/>
      <c r="O18" s="18"/>
      <c r="P18" s="18"/>
      <c r="Q18" s="18"/>
      <c r="R18" s="18"/>
    </row>
    <row r="19" spans="1:18" ht="22.35" customHeight="1">
      <c r="A19" s="16">
        <v>0.187</v>
      </c>
      <c r="B19" s="16">
        <v>0.61699999999999999</v>
      </c>
      <c r="C19" s="16">
        <v>0.187</v>
      </c>
      <c r="D19" s="16">
        <v>0.08</v>
      </c>
      <c r="E19" s="16">
        <v>0.187</v>
      </c>
      <c r="F19" s="16">
        <v>0.61699999999999999</v>
      </c>
      <c r="G19" s="16">
        <v>0</v>
      </c>
      <c r="H19" s="16">
        <v>0.61699999999999999</v>
      </c>
      <c r="I19" s="17"/>
      <c r="J19" s="15">
        <f t="shared" si="2"/>
        <v>3.1104834818441267</v>
      </c>
      <c r="K19" s="15"/>
      <c r="L19" s="15"/>
      <c r="M19" s="15"/>
      <c r="N19" s="15"/>
      <c r="O19" s="15"/>
      <c r="P19" s="15"/>
      <c r="Q19" s="15"/>
      <c r="R19" s="15"/>
    </row>
    <row r="20" spans="1:18" ht="22.35" customHeight="1">
      <c r="A20" s="16">
        <v>0.20599999999999999</v>
      </c>
      <c r="B20" s="16">
        <v>0.70699999999999996</v>
      </c>
      <c r="C20" s="16">
        <v>0.20599999999999999</v>
      </c>
      <c r="D20" s="16">
        <v>5.3999999999999999E-2</v>
      </c>
      <c r="E20" s="16">
        <v>0.20599999999999999</v>
      </c>
      <c r="F20" s="16">
        <v>0.70699999999999996</v>
      </c>
      <c r="G20" s="16">
        <v>0</v>
      </c>
      <c r="H20" s="16">
        <v>0.70699999999999996</v>
      </c>
      <c r="I20" s="17"/>
      <c r="J20" s="18">
        <f t="shared" si="2"/>
        <v>3.5319618391460388</v>
      </c>
      <c r="K20" s="18"/>
      <c r="L20" s="18"/>
      <c r="M20" s="18"/>
      <c r="N20" s="18"/>
      <c r="O20" s="18"/>
      <c r="P20" s="18"/>
      <c r="Q20" s="18"/>
      <c r="R20" s="18"/>
    </row>
    <row r="21" spans="1:18" ht="22.35" customHeight="1">
      <c r="A21" s="16">
        <v>0.224</v>
      </c>
      <c r="B21" s="16">
        <v>0.64100000000000001</v>
      </c>
      <c r="C21" s="16">
        <v>0.224</v>
      </c>
      <c r="D21" s="16">
        <v>4.1000000000000002E-2</v>
      </c>
      <c r="E21" s="16">
        <v>0.224</v>
      </c>
      <c r="F21" s="16">
        <v>0.64100000000000001</v>
      </c>
      <c r="G21" s="16">
        <v>0</v>
      </c>
      <c r="H21" s="16">
        <v>0.64100000000000001</v>
      </c>
      <c r="I21" s="17"/>
      <c r="J21" s="15">
        <f t="shared" si="2"/>
        <v>3.3472555545963583</v>
      </c>
      <c r="K21" s="15"/>
      <c r="L21" s="15"/>
      <c r="M21" s="15"/>
      <c r="N21" s="15"/>
      <c r="O21" s="15"/>
      <c r="P21" s="15"/>
      <c r="Q21" s="15"/>
      <c r="R21" s="15"/>
    </row>
    <row r="22" spans="1:18" ht="22.35" customHeight="1">
      <c r="A22" s="16">
        <v>0.23100000000000001</v>
      </c>
      <c r="B22" s="16">
        <v>0.51</v>
      </c>
      <c r="C22" s="16">
        <v>0.23100000000000001</v>
      </c>
      <c r="D22" s="16">
        <v>2.3E-2</v>
      </c>
      <c r="E22" s="16">
        <v>0.23100000000000001</v>
      </c>
      <c r="F22" s="16">
        <v>0.51</v>
      </c>
      <c r="G22" s="16">
        <v>0</v>
      </c>
      <c r="H22" s="16">
        <v>0.51</v>
      </c>
      <c r="I22" s="17"/>
      <c r="J22" s="18">
        <f t="shared" si="2"/>
        <v>2.8687510775765661</v>
      </c>
      <c r="K22" s="18"/>
      <c r="L22" s="18"/>
      <c r="M22" s="18"/>
      <c r="N22" s="18"/>
      <c r="O22" s="18"/>
      <c r="P22" s="18"/>
      <c r="Q22" s="18"/>
      <c r="R22" s="18"/>
    </row>
    <row r="23" spans="1:18" ht="22.35" customHeight="1">
      <c r="A23" s="16">
        <v>0.22500000000000001</v>
      </c>
      <c r="B23" s="16">
        <v>0.39200000000000002</v>
      </c>
      <c r="C23" s="16">
        <v>0.22500000000000001</v>
      </c>
      <c r="D23" s="16">
        <v>1.4999999999999999E-2</v>
      </c>
      <c r="E23" s="16">
        <v>0.22500000000000001</v>
      </c>
      <c r="F23" s="16">
        <v>0.39200000000000002</v>
      </c>
      <c r="G23" s="16">
        <v>0</v>
      </c>
      <c r="H23" s="16">
        <v>0.39200000000000002</v>
      </c>
      <c r="I23" s="17"/>
      <c r="J23" s="15">
        <f t="shared" si="2"/>
        <v>2.3898034238868044</v>
      </c>
      <c r="K23" s="15"/>
      <c r="L23" s="15"/>
      <c r="M23" s="15"/>
      <c r="N23" s="15"/>
      <c r="O23" s="15"/>
      <c r="P23" s="15"/>
      <c r="Q23" s="15"/>
      <c r="R23" s="15"/>
    </row>
    <row r="24" spans="1:18" ht="22.35" customHeight="1">
      <c r="A24" s="16">
        <v>0.217</v>
      </c>
      <c r="B24" s="16">
        <v>0.30199999999999999</v>
      </c>
      <c r="C24" s="16">
        <v>0.217</v>
      </c>
      <c r="D24" s="16">
        <v>1.2999999999999999E-2</v>
      </c>
      <c r="E24" s="16">
        <v>0.217</v>
      </c>
      <c r="F24" s="16">
        <v>0.30199999999999999</v>
      </c>
      <c r="G24" s="16">
        <v>0</v>
      </c>
      <c r="H24" s="16">
        <v>0.30199999999999999</v>
      </c>
      <c r="I24" s="17"/>
      <c r="J24" s="18">
        <f t="shared" si="2"/>
        <v>2.0111692091377815</v>
      </c>
      <c r="K24" s="18"/>
      <c r="L24" s="18"/>
      <c r="M24" s="18"/>
      <c r="N24" s="18"/>
      <c r="O24" s="18"/>
      <c r="P24" s="18"/>
      <c r="Q24" s="18"/>
      <c r="R24" s="18"/>
    </row>
    <row r="25" spans="1:18" ht="22.35" customHeight="1">
      <c r="A25" s="16">
        <v>0.218</v>
      </c>
      <c r="B25" s="16">
        <v>0.23699999999999999</v>
      </c>
      <c r="C25" s="16">
        <v>0.218</v>
      </c>
      <c r="D25" s="16">
        <v>0.01</v>
      </c>
      <c r="E25" s="16">
        <v>0.218</v>
      </c>
      <c r="F25" s="16">
        <v>0.23699999999999999</v>
      </c>
      <c r="G25" s="16">
        <v>0</v>
      </c>
      <c r="H25" s="16">
        <v>0.23699999999999999</v>
      </c>
      <c r="I25" s="17"/>
      <c r="J25" s="15">
        <f t="shared" si="2"/>
        <v>1.764110081270823</v>
      </c>
      <c r="K25" s="15"/>
      <c r="L25" s="15"/>
      <c r="M25" s="15"/>
      <c r="N25" s="15"/>
      <c r="O25" s="15"/>
      <c r="P25" s="15"/>
      <c r="Q25" s="15"/>
      <c r="R25" s="15"/>
    </row>
    <row r="26" spans="1:18" ht="22.35" customHeight="1">
      <c r="A26" s="16">
        <v>0.22700000000000001</v>
      </c>
      <c r="B26" s="16">
        <v>0.192</v>
      </c>
      <c r="C26" s="16">
        <v>0.22700000000000001</v>
      </c>
      <c r="D26" s="16">
        <v>8.0000000000000002E-3</v>
      </c>
      <c r="E26" s="16">
        <v>0.22700000000000001</v>
      </c>
      <c r="F26" s="16">
        <v>0.192</v>
      </c>
      <c r="G26" s="16">
        <v>0</v>
      </c>
      <c r="H26" s="16">
        <v>0.192</v>
      </c>
      <c r="I26" s="17"/>
      <c r="J26" s="18">
        <f t="shared" si="2"/>
        <v>1.6254269605497262</v>
      </c>
      <c r="K26" s="18"/>
      <c r="L26" s="18"/>
      <c r="M26" s="18"/>
      <c r="N26" s="18"/>
      <c r="O26" s="18"/>
      <c r="P26" s="18"/>
      <c r="Q26" s="18"/>
      <c r="R26" s="18"/>
    </row>
    <row r="27" spans="1:18" ht="22.35" customHeight="1">
      <c r="A27" s="16">
        <v>0.25</v>
      </c>
      <c r="B27" s="16">
        <v>0.18099999999999999</v>
      </c>
      <c r="C27" s="16">
        <v>0.25</v>
      </c>
      <c r="D27" s="16">
        <v>6.0000000000000001E-3</v>
      </c>
      <c r="E27" s="16">
        <v>0.25</v>
      </c>
      <c r="F27" s="16">
        <v>0.18099999999999999</v>
      </c>
      <c r="G27" s="16">
        <v>0</v>
      </c>
      <c r="H27" s="16">
        <v>0.18099999999999999</v>
      </c>
      <c r="I27" s="17"/>
      <c r="J27" s="15">
        <f t="shared" si="2"/>
        <v>1.6725410207966995</v>
      </c>
      <c r="K27" s="15"/>
      <c r="L27" s="15"/>
      <c r="M27" s="15"/>
      <c r="N27" s="15"/>
      <c r="O27" s="15"/>
      <c r="P27" s="15"/>
      <c r="Q27" s="15"/>
      <c r="R27" s="15"/>
    </row>
    <row r="28" spans="1:18" ht="22.35" customHeight="1">
      <c r="A28" s="16">
        <v>0.28599999999999998</v>
      </c>
      <c r="B28" s="16">
        <v>0.188</v>
      </c>
      <c r="C28" s="16">
        <v>0.28599999999999998</v>
      </c>
      <c r="D28" s="16">
        <v>5.0000000000000001E-3</v>
      </c>
      <c r="E28" s="16">
        <v>0.28599999999999998</v>
      </c>
      <c r="F28" s="16">
        <v>0.188</v>
      </c>
      <c r="G28" s="16">
        <v>0</v>
      </c>
      <c r="H28" s="16">
        <v>0.188</v>
      </c>
      <c r="I28" s="17"/>
      <c r="J28" s="18">
        <f t="shared" si="2"/>
        <v>1.8397840353664718</v>
      </c>
      <c r="K28" s="18"/>
      <c r="L28" s="18"/>
      <c r="M28" s="18"/>
      <c r="N28" s="18"/>
      <c r="O28" s="18"/>
      <c r="P28" s="18"/>
      <c r="Q28" s="18"/>
      <c r="R28" s="18"/>
    </row>
    <row r="29" spans="1:18" ht="22.35" customHeight="1">
      <c r="A29" s="16">
        <v>0.317</v>
      </c>
      <c r="B29" s="16">
        <v>0.20899999999999999</v>
      </c>
      <c r="C29" s="16">
        <v>0.317</v>
      </c>
      <c r="D29" s="16">
        <v>4.0000000000000001E-3</v>
      </c>
      <c r="E29" s="16">
        <v>0.317</v>
      </c>
      <c r="F29" s="16">
        <v>0.20899999999999999</v>
      </c>
      <c r="G29" s="16">
        <v>0</v>
      </c>
      <c r="H29" s="16">
        <v>0.20899999999999999</v>
      </c>
      <c r="I29" s="17"/>
      <c r="J29" s="15">
        <f t="shared" si="2"/>
        <v>2.0416040812055631</v>
      </c>
      <c r="K29" s="15"/>
      <c r="L29" s="15"/>
      <c r="M29" s="15"/>
      <c r="N29" s="15"/>
      <c r="O29" s="15"/>
      <c r="P29" s="15"/>
      <c r="Q29" s="15"/>
      <c r="R29" s="15"/>
    </row>
    <row r="30" spans="1:18" ht="22.35" customHeight="1">
      <c r="A30" s="16">
        <v>0.33900000000000002</v>
      </c>
      <c r="B30" s="16">
        <v>0.23899999999999999</v>
      </c>
      <c r="C30" s="16">
        <v>0.33900000000000002</v>
      </c>
      <c r="D30" s="16">
        <v>0</v>
      </c>
      <c r="E30" s="16">
        <v>0.33900000000000002</v>
      </c>
      <c r="F30" s="16">
        <v>0.23899999999999999</v>
      </c>
      <c r="G30" s="16">
        <v>0</v>
      </c>
      <c r="H30" s="16">
        <v>0.23899999999999999</v>
      </c>
      <c r="I30" s="17"/>
      <c r="J30" s="18">
        <f t="shared" si="2"/>
        <v>2.2431173124269823</v>
      </c>
      <c r="K30" s="18"/>
      <c r="L30" s="18"/>
      <c r="M30" s="18"/>
      <c r="N30" s="18"/>
      <c r="O30" s="18"/>
      <c r="P30" s="18"/>
      <c r="Q30" s="18"/>
      <c r="R30" s="18"/>
    </row>
    <row r="31" spans="1:18" ht="22.35" customHeight="1">
      <c r="A31" s="16">
        <v>0.372</v>
      </c>
      <c r="B31" s="16">
        <v>0.26900000000000002</v>
      </c>
      <c r="C31" s="16">
        <v>0.372</v>
      </c>
      <c r="D31" s="16">
        <v>0</v>
      </c>
      <c r="E31" s="16">
        <v>0.372</v>
      </c>
      <c r="F31" s="16">
        <v>0.26900000000000002</v>
      </c>
      <c r="G31" s="16">
        <v>0</v>
      </c>
      <c r="H31" s="16">
        <v>0.26900000000000002</v>
      </c>
      <c r="I31" s="17"/>
      <c r="J31" s="15">
        <f t="shared" si="2"/>
        <v>2.4874746862012911</v>
      </c>
      <c r="K31" s="15"/>
      <c r="L31" s="15"/>
      <c r="M31" s="15"/>
      <c r="N31" s="15"/>
      <c r="O31" s="15"/>
      <c r="P31" s="15"/>
      <c r="Q31" s="15"/>
      <c r="R31" s="15"/>
    </row>
    <row r="32" spans="1:18" ht="22.35" customHeight="1">
      <c r="A32" s="16">
        <v>0.39600000000000002</v>
      </c>
      <c r="B32" s="16">
        <v>0.30299999999999999</v>
      </c>
      <c r="C32" s="16">
        <v>0.39600000000000002</v>
      </c>
      <c r="D32" s="16">
        <v>0</v>
      </c>
      <c r="E32" s="16">
        <v>0.39600000000000002</v>
      </c>
      <c r="F32" s="16">
        <v>0.30299999999999999</v>
      </c>
      <c r="G32" s="16">
        <v>0</v>
      </c>
      <c r="H32" s="16">
        <v>0.30299999999999999</v>
      </c>
      <c r="I32" s="17"/>
      <c r="J32" s="18">
        <f t="shared" si="2"/>
        <v>2.7122210876719879</v>
      </c>
      <c r="K32" s="18"/>
      <c r="L32" s="18"/>
      <c r="M32" s="18"/>
      <c r="N32" s="18"/>
      <c r="O32" s="18"/>
      <c r="P32" s="18"/>
      <c r="Q32" s="18"/>
      <c r="R32" s="18"/>
    </row>
    <row r="33" spans="1:18" ht="22.35" customHeight="1">
      <c r="A33" s="16">
        <v>0.42799999999999999</v>
      </c>
      <c r="B33" s="16">
        <v>0.33800000000000002</v>
      </c>
      <c r="C33" s="16">
        <v>0.42799999999999999</v>
      </c>
      <c r="D33" s="16">
        <v>0</v>
      </c>
      <c r="E33" s="16">
        <v>0.42799999999999999</v>
      </c>
      <c r="F33" s="16">
        <v>0.33800000000000002</v>
      </c>
      <c r="G33" s="16">
        <v>0</v>
      </c>
      <c r="H33" s="16">
        <v>0.33800000000000002</v>
      </c>
      <c r="I33" s="17"/>
      <c r="J33" s="15">
        <f t="shared" si="2"/>
        <v>2.9719876970819739</v>
      </c>
      <c r="K33" s="15"/>
      <c r="L33" s="15"/>
      <c r="M33" s="15"/>
      <c r="N33" s="15"/>
      <c r="O33" s="15"/>
      <c r="P33" s="15"/>
      <c r="Q33" s="15"/>
      <c r="R33" s="15"/>
    </row>
    <row r="34" spans="1:18" ht="22.35" customHeight="1">
      <c r="A34" s="16">
        <v>0.45800000000000002</v>
      </c>
      <c r="B34" s="16">
        <v>0.374</v>
      </c>
      <c r="C34" s="16">
        <v>0.45800000000000002</v>
      </c>
      <c r="D34" s="16">
        <v>0</v>
      </c>
      <c r="E34" s="16">
        <v>0.45800000000000002</v>
      </c>
      <c r="F34" s="16">
        <v>0.374</v>
      </c>
      <c r="G34" s="16">
        <v>0</v>
      </c>
      <c r="H34" s="16">
        <v>0.374</v>
      </c>
      <c r="I34" s="17"/>
      <c r="J34" s="18">
        <f t="shared" si="2"/>
        <v>3.2278252939286229</v>
      </c>
      <c r="K34" s="18"/>
      <c r="L34" s="18"/>
      <c r="M34" s="18"/>
      <c r="N34" s="18"/>
      <c r="O34" s="18"/>
      <c r="P34" s="18"/>
      <c r="Q34" s="18"/>
      <c r="R34" s="18"/>
    </row>
    <row r="35" spans="1:18" ht="22.35" customHeight="1">
      <c r="A35" s="16">
        <v>0.47699999999999998</v>
      </c>
      <c r="B35" s="16">
        <v>0.39100000000000001</v>
      </c>
      <c r="C35" s="16">
        <v>0.47699999999999998</v>
      </c>
      <c r="D35" s="16">
        <v>0</v>
      </c>
      <c r="E35" s="16">
        <v>0.47699999999999998</v>
      </c>
      <c r="F35" s="16">
        <v>0.39100000000000001</v>
      </c>
      <c r="G35" s="16">
        <v>0</v>
      </c>
      <c r="H35" s="16">
        <v>0.39100000000000001</v>
      </c>
      <c r="I35" s="17"/>
      <c r="J35" s="15">
        <f t="shared" si="2"/>
        <v>3.3674629490158097</v>
      </c>
      <c r="K35" s="15"/>
      <c r="L35" s="15"/>
      <c r="M35" s="15"/>
      <c r="N35" s="15"/>
      <c r="O35" s="15"/>
      <c r="P35" s="15"/>
      <c r="Q35" s="15"/>
      <c r="R35" s="15"/>
    </row>
    <row r="36" spans="1:18" ht="22.35" customHeight="1">
      <c r="A36" s="16">
        <v>0.48799999999999999</v>
      </c>
      <c r="B36" s="16">
        <v>0.39400000000000002</v>
      </c>
      <c r="C36" s="16">
        <v>0.48799999999999999</v>
      </c>
      <c r="D36" s="16">
        <v>0</v>
      </c>
      <c r="E36" s="16">
        <v>0.48799999999999999</v>
      </c>
      <c r="F36" s="16">
        <v>0.39400000000000002</v>
      </c>
      <c r="G36" s="16">
        <v>0</v>
      </c>
      <c r="H36" s="16">
        <v>0.39400000000000002</v>
      </c>
      <c r="I36" s="17"/>
      <c r="J36" s="18">
        <f t="shared" si="2"/>
        <v>3.4218895861802636</v>
      </c>
      <c r="K36" s="18"/>
      <c r="L36" s="18"/>
      <c r="M36" s="18"/>
      <c r="N36" s="18"/>
      <c r="O36" s="18"/>
      <c r="P36" s="18"/>
      <c r="Q36" s="18"/>
      <c r="R36" s="18"/>
    </row>
    <row r="37" spans="1:18" ht="22.35" customHeight="1">
      <c r="A37" s="16">
        <v>0.505</v>
      </c>
      <c r="B37" s="16">
        <v>0.39300000000000002</v>
      </c>
      <c r="C37" s="16">
        <v>0.505</v>
      </c>
      <c r="D37" s="16">
        <v>0</v>
      </c>
      <c r="E37" s="16">
        <v>0.505</v>
      </c>
      <c r="F37" s="16">
        <v>0.39300000000000002</v>
      </c>
      <c r="G37" s="16">
        <v>0</v>
      </c>
      <c r="H37" s="16">
        <v>0.39300000000000002</v>
      </c>
      <c r="I37" s="17"/>
      <c r="J37" s="15">
        <f t="shared" si="2"/>
        <v>3.4842424294975407</v>
      </c>
      <c r="K37" s="15"/>
      <c r="L37" s="15"/>
      <c r="M37" s="15"/>
      <c r="N37" s="15"/>
      <c r="O37" s="15"/>
      <c r="P37" s="15"/>
      <c r="Q37" s="15"/>
      <c r="R37" s="15"/>
    </row>
    <row r="38" spans="1:18" ht="22.35" customHeight="1">
      <c r="A38" s="16">
        <v>0.52700000000000002</v>
      </c>
      <c r="B38" s="16">
        <v>0.39400000000000002</v>
      </c>
      <c r="C38" s="16">
        <v>0.52700000000000002</v>
      </c>
      <c r="D38" s="16">
        <v>0</v>
      </c>
      <c r="E38" s="16">
        <v>0.52700000000000002</v>
      </c>
      <c r="F38" s="16">
        <v>0.39400000000000002</v>
      </c>
      <c r="G38" s="16">
        <v>0</v>
      </c>
      <c r="H38" s="16">
        <v>0.39400000000000002</v>
      </c>
      <c r="I38" s="17"/>
      <c r="J38" s="18">
        <f t="shared" ref="J38:J69" si="3">A38*(((((100/MAX($K$2:$R$2))*$K$2)*10)*($K$3/100)/1000)*$A$3*(((1-((((100/MAX($K$2:$R$2))*$K$2)*10)*($K$3/100)/1000))*$A$4)+1))/A$5+B38*(((((100/MAX($K$2:$R$2))*$L$2)*10)*($K$3/100)/1000)*$B$3*(((1-((((100/MAX($K$2:$R$2))*$L$2)*10)*($K$3/100)/1000))*$B$4)+1))/B$5+C38*(((((100/MAX($K$2:$R$2))*$M$2)*10)*($K$3/100)/1000)*$C$3*(((1-((((100/MAX($K$2:$R$2))*$M$2)*10)*($K$3/100)/1000))*$C$4)+1))/C$5+D38*(((((100/MAX($K$2:$R$2))*$N$2)*10)*($K$3/100)/1000)*$D$3*(((1-((((100/MAX($K$2:$R$2))*$N$2)*10)*($K$3/100)/1000))*$D$4)+1))/D$5+E38*(((((100/MAX($K$2:$R$2))*$O$2)*10)*($K$3/100)/1000)*$E$3*(((1-((((100/MAX($K$2:$R$2))*$O$2)*10)*($K$3/100)/1000))*$E$4)+1))/E$5+F38*(((((100/MAX($K$2:$R$2))*$P$2)*10)*($K$3/100)/1000)*$F$3*(((1-((((100/MAX($K$2:$R$2))*$P$2)*10)*($K$3/100)/1000))*$F$4)+1))/F$5+G38*(((((100/MAX($K$2:$R$2))*$Q$2)*10)*($K$3/100)/1000)*$G$3*(((1-((((100/MAX($K$2:$R$2))*$Q$2)*10)*($K$3/100)/1000))*$G$4)+1))/G$5+H38*(((((100/MAX($K$2:$R$2))*$R$2)*10)*($K$3/100)/1000)*$H$3*(((1-((((100/MAX($K$2:$R$2))*$R$2)*10)*($K$3/100)/1000))*$H$4)+1))/H$5</f>
        <v>3.5737915461405079</v>
      </c>
      <c r="K38" s="18"/>
      <c r="L38" s="18"/>
      <c r="M38" s="18"/>
      <c r="N38" s="18"/>
      <c r="O38" s="18"/>
      <c r="P38" s="18"/>
      <c r="Q38" s="18"/>
      <c r="R38" s="18"/>
    </row>
    <row r="39" spans="1:18" ht="22.35" customHeight="1">
      <c r="A39" s="16">
        <v>0.54800000000000004</v>
      </c>
      <c r="B39" s="16">
        <v>0.38600000000000001</v>
      </c>
      <c r="C39" s="16">
        <v>0.54800000000000004</v>
      </c>
      <c r="D39" s="16">
        <v>0</v>
      </c>
      <c r="E39" s="16">
        <v>0.54800000000000004</v>
      </c>
      <c r="F39" s="16">
        <v>0.38600000000000001</v>
      </c>
      <c r="G39" s="16">
        <v>0</v>
      </c>
      <c r="H39" s="16">
        <v>0.38600000000000001</v>
      </c>
      <c r="I39" s="17"/>
      <c r="J39" s="15">
        <f t="shared" si="3"/>
        <v>3.6246982568985198</v>
      </c>
      <c r="K39" s="15"/>
      <c r="L39" s="15"/>
      <c r="M39" s="15"/>
      <c r="N39" s="15"/>
      <c r="O39" s="15"/>
      <c r="P39" s="15"/>
      <c r="Q39" s="15"/>
      <c r="R39" s="15"/>
    </row>
    <row r="40" spans="1:18" ht="22.35" customHeight="1">
      <c r="A40" s="16">
        <v>0.56000000000000005</v>
      </c>
      <c r="B40" s="16">
        <v>0.36799999999999999</v>
      </c>
      <c r="C40" s="16">
        <v>0.56000000000000005</v>
      </c>
      <c r="D40" s="16">
        <v>0</v>
      </c>
      <c r="E40" s="16">
        <v>0.56000000000000005</v>
      </c>
      <c r="F40" s="16">
        <v>0.36799999999999999</v>
      </c>
      <c r="G40" s="16">
        <v>0</v>
      </c>
      <c r="H40" s="16">
        <v>0.36799999999999999</v>
      </c>
      <c r="I40" s="17"/>
      <c r="J40" s="18">
        <f t="shared" si="3"/>
        <v>3.6019423538322881</v>
      </c>
      <c r="K40" s="18"/>
      <c r="L40" s="18"/>
      <c r="M40" s="18"/>
      <c r="N40" s="18"/>
      <c r="O40" s="18"/>
      <c r="P40" s="18"/>
      <c r="Q40" s="18"/>
      <c r="R40" s="18"/>
    </row>
    <row r="41" spans="1:18" ht="22.35" customHeight="1">
      <c r="A41" s="16">
        <v>0.57399999999999995</v>
      </c>
      <c r="B41" s="16">
        <v>0.35299999999999998</v>
      </c>
      <c r="C41" s="16">
        <v>0.57399999999999995</v>
      </c>
      <c r="D41" s="16">
        <v>0</v>
      </c>
      <c r="E41" s="16">
        <v>0.57399999999999995</v>
      </c>
      <c r="F41" s="16">
        <v>0.35299999999999998</v>
      </c>
      <c r="G41" s="16">
        <v>0</v>
      </c>
      <c r="H41" s="16">
        <v>0.35299999999999998</v>
      </c>
      <c r="I41" s="17"/>
      <c r="J41" s="15">
        <f t="shared" si="3"/>
        <v>3.5985587894781439</v>
      </c>
      <c r="K41" s="15"/>
      <c r="L41" s="15"/>
      <c r="M41" s="15"/>
      <c r="N41" s="15"/>
      <c r="O41" s="15"/>
      <c r="P41" s="15"/>
      <c r="Q41" s="15"/>
      <c r="R41" s="15"/>
    </row>
    <row r="42" spans="1:18" ht="22.35" customHeight="1">
      <c r="A42" s="16">
        <v>0.59499999999999997</v>
      </c>
      <c r="B42" s="16">
        <v>0.34300000000000003</v>
      </c>
      <c r="C42" s="16">
        <v>0.59499999999999997</v>
      </c>
      <c r="D42" s="16">
        <v>0</v>
      </c>
      <c r="E42" s="16">
        <v>0.59499999999999997</v>
      </c>
      <c r="F42" s="16">
        <v>0.34300000000000003</v>
      </c>
      <c r="G42" s="16">
        <v>0</v>
      </c>
      <c r="H42" s="16">
        <v>0.34300000000000003</v>
      </c>
      <c r="I42" s="17"/>
      <c r="J42" s="18">
        <f t="shared" si="3"/>
        <v>3.6417438371617803</v>
      </c>
      <c r="K42" s="18"/>
      <c r="L42" s="18"/>
      <c r="M42" s="18"/>
      <c r="N42" s="18"/>
      <c r="O42" s="18"/>
      <c r="P42" s="18"/>
      <c r="Q42" s="18"/>
      <c r="R42" s="18"/>
    </row>
    <row r="43" spans="1:18" ht="22.35" customHeight="1">
      <c r="A43" s="16">
        <v>0.61899999999999999</v>
      </c>
      <c r="B43" s="16">
        <v>0.34100000000000003</v>
      </c>
      <c r="C43" s="16">
        <v>0.61899999999999999</v>
      </c>
      <c r="D43" s="16">
        <v>0</v>
      </c>
      <c r="E43" s="16">
        <v>0.61899999999999999</v>
      </c>
      <c r="F43" s="16">
        <v>0.34100000000000003</v>
      </c>
      <c r="G43" s="16">
        <v>0</v>
      </c>
      <c r="H43" s="16">
        <v>0.34100000000000003</v>
      </c>
      <c r="I43" s="17"/>
      <c r="J43" s="15">
        <f t="shared" si="3"/>
        <v>3.7275003032937088</v>
      </c>
      <c r="K43" s="15"/>
      <c r="L43" s="15"/>
      <c r="M43" s="15"/>
      <c r="N43" s="15"/>
      <c r="O43" s="15"/>
      <c r="P43" s="15"/>
      <c r="Q43" s="15"/>
      <c r="R43" s="15"/>
    </row>
    <row r="44" spans="1:18" ht="22.35" customHeight="1">
      <c r="A44" s="16">
        <v>0.63900000000000001</v>
      </c>
      <c r="B44" s="16">
        <v>0.34100000000000003</v>
      </c>
      <c r="C44" s="16">
        <v>0.63900000000000001</v>
      </c>
      <c r="D44" s="16">
        <v>0</v>
      </c>
      <c r="E44" s="16">
        <v>0.63900000000000001</v>
      </c>
      <c r="F44" s="16">
        <v>0.34100000000000003</v>
      </c>
      <c r="G44" s="16">
        <v>0</v>
      </c>
      <c r="H44" s="16">
        <v>0.34100000000000003</v>
      </c>
      <c r="I44" s="17"/>
      <c r="J44" s="18">
        <f t="shared" si="3"/>
        <v>3.8053987442989623</v>
      </c>
      <c r="K44" s="18"/>
      <c r="L44" s="18"/>
      <c r="M44" s="18"/>
      <c r="N44" s="18"/>
      <c r="O44" s="18"/>
      <c r="P44" s="18"/>
      <c r="Q44" s="18"/>
      <c r="R44" s="18"/>
    </row>
    <row r="45" spans="1:18" ht="22.35" customHeight="1">
      <c r="A45" s="16">
        <v>0.65200000000000002</v>
      </c>
      <c r="B45" s="16">
        <v>0.34399999999999997</v>
      </c>
      <c r="C45" s="16">
        <v>0.65200000000000002</v>
      </c>
      <c r="D45" s="16">
        <v>0</v>
      </c>
      <c r="E45" s="16">
        <v>0.65200000000000002</v>
      </c>
      <c r="F45" s="16">
        <v>0.34399999999999997</v>
      </c>
      <c r="G45" s="16">
        <v>0</v>
      </c>
      <c r="H45" s="16">
        <v>0.34399999999999997</v>
      </c>
      <c r="I45" s="17"/>
      <c r="J45" s="15">
        <f t="shared" si="3"/>
        <v>3.8676152255639411</v>
      </c>
      <c r="K45" s="15"/>
      <c r="L45" s="15"/>
      <c r="M45" s="15"/>
      <c r="N45" s="15"/>
      <c r="O45" s="15"/>
      <c r="P45" s="15"/>
      <c r="Q45" s="15"/>
      <c r="R45" s="15"/>
    </row>
    <row r="46" spans="1:18" ht="22.35" customHeight="1">
      <c r="A46" s="16">
        <v>0.66300000000000003</v>
      </c>
      <c r="B46" s="16">
        <v>0.35399999999999998</v>
      </c>
      <c r="C46" s="16">
        <v>0.66300000000000003</v>
      </c>
      <c r="D46" s="16">
        <v>0</v>
      </c>
      <c r="E46" s="16">
        <v>0.66300000000000003</v>
      </c>
      <c r="F46" s="16">
        <v>0.35399999999999998</v>
      </c>
      <c r="G46" s="16">
        <v>0</v>
      </c>
      <c r="H46" s="16">
        <v>0.35399999999999998</v>
      </c>
      <c r="I46" s="17"/>
      <c r="J46" s="18">
        <f t="shared" si="3"/>
        <v>3.9490676834887108</v>
      </c>
      <c r="K46" s="18"/>
      <c r="L46" s="18"/>
      <c r="M46" s="18"/>
      <c r="N46" s="18"/>
      <c r="O46" s="18"/>
      <c r="P46" s="18"/>
      <c r="Q46" s="18"/>
      <c r="R46" s="18"/>
    </row>
    <row r="47" spans="1:18" ht="22.35" customHeight="1">
      <c r="A47" s="16">
        <v>0.68300000000000005</v>
      </c>
      <c r="B47" s="16">
        <v>0.379</v>
      </c>
      <c r="C47" s="16">
        <v>0.68300000000000005</v>
      </c>
      <c r="D47" s="16">
        <v>0</v>
      </c>
      <c r="E47" s="16">
        <v>0.68300000000000005</v>
      </c>
      <c r="F47" s="16">
        <v>0.379</v>
      </c>
      <c r="G47" s="16">
        <v>0</v>
      </c>
      <c r="H47" s="16">
        <v>0.379</v>
      </c>
      <c r="I47" s="17"/>
      <c r="J47" s="15">
        <f t="shared" si="3"/>
        <v>4.1234869129236653</v>
      </c>
      <c r="K47" s="15"/>
      <c r="L47" s="15"/>
      <c r="M47" s="15"/>
      <c r="N47" s="15"/>
      <c r="O47" s="15"/>
      <c r="P47" s="15"/>
      <c r="Q47" s="15"/>
      <c r="R47" s="15"/>
    </row>
    <row r="48" spans="1:18" ht="22.35" customHeight="1">
      <c r="A48" s="16">
        <v>0.71299999999999997</v>
      </c>
      <c r="B48" s="16">
        <v>0.42</v>
      </c>
      <c r="C48" s="16">
        <v>0.71299999999999997</v>
      </c>
      <c r="D48" s="16">
        <v>0</v>
      </c>
      <c r="E48" s="16">
        <v>0.71299999999999997</v>
      </c>
      <c r="F48" s="16">
        <v>0.42</v>
      </c>
      <c r="G48" s="16">
        <v>0</v>
      </c>
      <c r="H48" s="16">
        <v>0.42</v>
      </c>
      <c r="I48" s="17"/>
      <c r="J48" s="18">
        <f t="shared" si="3"/>
        <v>4.3986286674562534</v>
      </c>
      <c r="K48" s="18"/>
      <c r="L48" s="18"/>
      <c r="M48" s="18"/>
      <c r="N48" s="18"/>
      <c r="O48" s="18"/>
      <c r="P48" s="18"/>
      <c r="Q48" s="18"/>
      <c r="R48" s="18"/>
    </row>
    <row r="49" spans="1:18" ht="22.35" customHeight="1">
      <c r="A49" s="16">
        <v>0.74199999999999999</v>
      </c>
      <c r="B49" s="16">
        <v>0.47</v>
      </c>
      <c r="C49" s="16">
        <v>0.74199999999999999</v>
      </c>
      <c r="D49" s="16">
        <v>0</v>
      </c>
      <c r="E49" s="16">
        <v>0.74199999999999999</v>
      </c>
      <c r="F49" s="16">
        <v>0.47</v>
      </c>
      <c r="G49" s="16">
        <v>0</v>
      </c>
      <c r="H49" s="16">
        <v>0.47</v>
      </c>
      <c r="I49" s="17"/>
      <c r="J49" s="15">
        <f t="shared" si="3"/>
        <v>4.7046229837732723</v>
      </c>
      <c r="K49" s="15"/>
      <c r="L49" s="15"/>
      <c r="M49" s="15"/>
      <c r="N49" s="15"/>
      <c r="O49" s="15"/>
      <c r="P49" s="15"/>
      <c r="Q49" s="15"/>
      <c r="R49" s="15"/>
    </row>
    <row r="50" spans="1:18" ht="22.35" customHeight="1">
      <c r="A50" s="16">
        <v>0.77300000000000002</v>
      </c>
      <c r="B50" s="16">
        <v>0.52700000000000002</v>
      </c>
      <c r="C50" s="16">
        <v>0.77300000000000002</v>
      </c>
      <c r="D50" s="16">
        <v>0</v>
      </c>
      <c r="E50" s="16">
        <v>0.77300000000000002</v>
      </c>
      <c r="F50" s="16">
        <v>0.52700000000000002</v>
      </c>
      <c r="G50" s="16">
        <v>0</v>
      </c>
      <c r="H50" s="16">
        <v>0.52700000000000002</v>
      </c>
      <c r="I50" s="17"/>
      <c r="J50" s="18">
        <f t="shared" si="3"/>
        <v>5.0454329649511322</v>
      </c>
      <c r="K50" s="18"/>
      <c r="L50" s="18"/>
      <c r="M50" s="18"/>
      <c r="N50" s="18"/>
      <c r="O50" s="18"/>
      <c r="P50" s="18"/>
      <c r="Q50" s="18"/>
      <c r="R50" s="18"/>
    </row>
    <row r="51" spans="1:18" ht="22.35" customHeight="1">
      <c r="A51" s="16">
        <v>0.80700000000000005</v>
      </c>
      <c r="B51" s="16">
        <v>0.59099999999999997</v>
      </c>
      <c r="C51" s="16">
        <v>0.80700000000000005</v>
      </c>
      <c r="D51" s="16">
        <v>0</v>
      </c>
      <c r="E51" s="16">
        <v>0.80700000000000005</v>
      </c>
      <c r="F51" s="16">
        <v>0.59099999999999997</v>
      </c>
      <c r="G51" s="16">
        <v>0</v>
      </c>
      <c r="H51" s="16">
        <v>0.59099999999999997</v>
      </c>
      <c r="I51" s="17"/>
      <c r="J51" s="15">
        <f t="shared" si="3"/>
        <v>5.4249535330400951</v>
      </c>
      <c r="K51" s="15"/>
      <c r="L51" s="15"/>
      <c r="M51" s="15"/>
      <c r="N51" s="15"/>
      <c r="O51" s="15"/>
      <c r="P51" s="15"/>
      <c r="Q51" s="15"/>
      <c r="R51" s="15"/>
    </row>
    <row r="52" spans="1:18" ht="22.35" customHeight="1">
      <c r="A52" s="16">
        <v>0.85</v>
      </c>
      <c r="B52" s="16">
        <v>0.66400000000000003</v>
      </c>
      <c r="C52" s="16">
        <v>0.85</v>
      </c>
      <c r="D52" s="16">
        <v>0</v>
      </c>
      <c r="E52" s="16">
        <v>0.85</v>
      </c>
      <c r="F52" s="16">
        <v>0.66400000000000003</v>
      </c>
      <c r="G52" s="16">
        <v>0</v>
      </c>
      <c r="H52" s="16">
        <v>0.66400000000000003</v>
      </c>
      <c r="I52" s="17"/>
      <c r="J52" s="18">
        <f t="shared" si="3"/>
        <v>5.8742758834161153</v>
      </c>
      <c r="K52" s="18"/>
      <c r="L52" s="18"/>
      <c r="M52" s="18"/>
      <c r="N52" s="18"/>
      <c r="O52" s="18"/>
      <c r="P52" s="18"/>
      <c r="Q52" s="18"/>
      <c r="R52" s="18"/>
    </row>
    <row r="53" spans="1:18" ht="22.35" customHeight="1">
      <c r="A53" s="16">
        <v>0.89700000000000002</v>
      </c>
      <c r="B53" s="16">
        <v>0.74399999999999999</v>
      </c>
      <c r="C53" s="16">
        <v>0.89700000000000002</v>
      </c>
      <c r="D53" s="16">
        <v>0</v>
      </c>
      <c r="E53" s="16">
        <v>0.89700000000000002</v>
      </c>
      <c r="F53" s="16">
        <v>0.74399999999999999</v>
      </c>
      <c r="G53" s="16">
        <v>0</v>
      </c>
      <c r="H53" s="16">
        <v>0.74399999999999999</v>
      </c>
      <c r="I53" s="17"/>
      <c r="J53" s="15">
        <f t="shared" si="3"/>
        <v>6.3662037427535028</v>
      </c>
      <c r="K53" s="15"/>
      <c r="L53" s="15"/>
      <c r="M53" s="15"/>
      <c r="N53" s="15"/>
      <c r="O53" s="15"/>
      <c r="P53" s="15"/>
      <c r="Q53" s="15"/>
      <c r="R53" s="15"/>
    </row>
    <row r="54" spans="1:18" ht="22.35" customHeight="1">
      <c r="A54" s="16">
        <v>0.93500000000000005</v>
      </c>
      <c r="B54" s="16">
        <v>0.81200000000000006</v>
      </c>
      <c r="C54" s="16">
        <v>0.93500000000000005</v>
      </c>
      <c r="D54" s="16">
        <v>0</v>
      </c>
      <c r="E54" s="16">
        <v>0.93500000000000005</v>
      </c>
      <c r="F54" s="16">
        <v>0.81200000000000006</v>
      </c>
      <c r="G54" s="16">
        <v>0</v>
      </c>
      <c r="H54" s="16">
        <v>0.81200000000000006</v>
      </c>
      <c r="I54" s="17"/>
      <c r="J54" s="18">
        <f t="shared" si="3"/>
        <v>6.7767473251922716</v>
      </c>
      <c r="K54" s="18"/>
      <c r="L54" s="18"/>
      <c r="M54" s="18"/>
      <c r="N54" s="18"/>
      <c r="O54" s="18"/>
      <c r="P54" s="18"/>
      <c r="Q54" s="18"/>
      <c r="R54" s="18"/>
    </row>
    <row r="55" spans="1:18" ht="22.35" customHeight="1">
      <c r="A55" s="16">
        <v>0.95799999999999996</v>
      </c>
      <c r="B55" s="16">
        <v>0.86</v>
      </c>
      <c r="C55" s="16">
        <v>0.95799999999999996</v>
      </c>
      <c r="D55" s="16">
        <v>0</v>
      </c>
      <c r="E55" s="16">
        <v>0.95799999999999996</v>
      </c>
      <c r="F55" s="16">
        <v>0.86</v>
      </c>
      <c r="G55" s="16">
        <v>0</v>
      </c>
      <c r="H55" s="16">
        <v>0.86</v>
      </c>
      <c r="I55" s="17"/>
      <c r="J55" s="15">
        <f t="shared" si="3"/>
        <v>7.0516504461333351</v>
      </c>
      <c r="K55" s="15"/>
      <c r="L55" s="15"/>
      <c r="M55" s="15"/>
      <c r="N55" s="15"/>
      <c r="O55" s="15"/>
      <c r="P55" s="15"/>
      <c r="Q55" s="15"/>
      <c r="R55" s="15"/>
    </row>
    <row r="56" spans="1:18" ht="22.35" customHeight="1">
      <c r="A56" s="16">
        <v>0.96899999999999997</v>
      </c>
      <c r="B56" s="16">
        <v>0.89200000000000002</v>
      </c>
      <c r="C56" s="16">
        <v>0.96899999999999997</v>
      </c>
      <c r="D56" s="16">
        <v>0</v>
      </c>
      <c r="E56" s="16">
        <v>0.96899999999999997</v>
      </c>
      <c r="F56" s="16">
        <v>0.89200000000000002</v>
      </c>
      <c r="G56" s="16">
        <v>0</v>
      </c>
      <c r="H56" s="16">
        <v>0.89200000000000002</v>
      </c>
      <c r="I56" s="17"/>
      <c r="J56" s="18">
        <f t="shared" si="3"/>
        <v>7.2180411978762411</v>
      </c>
      <c r="K56" s="18"/>
      <c r="L56" s="18"/>
      <c r="M56" s="18"/>
      <c r="N56" s="18"/>
      <c r="O56" s="18"/>
      <c r="P56" s="18"/>
      <c r="Q56" s="18"/>
      <c r="R56" s="18"/>
    </row>
    <row r="57" spans="1:18" ht="22.35" customHeight="1">
      <c r="A57" s="16">
        <v>0.97499999999999998</v>
      </c>
      <c r="B57" s="16">
        <v>0.92</v>
      </c>
      <c r="C57" s="16">
        <v>0.97499999999999998</v>
      </c>
      <c r="D57" s="16">
        <v>0</v>
      </c>
      <c r="E57" s="16">
        <v>0.97499999999999998</v>
      </c>
      <c r="F57" s="16">
        <v>0.92</v>
      </c>
      <c r="G57" s="16">
        <v>0</v>
      </c>
      <c r="H57" s="16">
        <v>0.92</v>
      </c>
      <c r="I57" s="17"/>
      <c r="J57" s="15">
        <f t="shared" si="3"/>
        <v>7.3495140132190819</v>
      </c>
      <c r="K57" s="15"/>
      <c r="L57" s="15"/>
      <c r="M57" s="15"/>
      <c r="N57" s="15"/>
      <c r="O57" s="15"/>
      <c r="P57" s="15"/>
      <c r="Q57" s="15"/>
      <c r="R57" s="15"/>
    </row>
    <row r="58" spans="1:18" ht="22.35" customHeight="1">
      <c r="A58" s="16">
        <v>0.98399999999999999</v>
      </c>
      <c r="B58" s="16">
        <v>0.94699999999999995</v>
      </c>
      <c r="C58" s="16">
        <v>0.98399999999999999</v>
      </c>
      <c r="D58" s="16">
        <v>0</v>
      </c>
      <c r="E58" s="16">
        <v>0.98399999999999999</v>
      </c>
      <c r="F58" s="16">
        <v>0.94699999999999995</v>
      </c>
      <c r="G58" s="16">
        <v>0</v>
      </c>
      <c r="H58" s="16">
        <v>0.94699999999999995</v>
      </c>
      <c r="I58" s="17"/>
      <c r="J58" s="18">
        <f t="shared" si="3"/>
        <v>7.4888107631755227</v>
      </c>
      <c r="K58" s="18"/>
      <c r="L58" s="18"/>
      <c r="M58" s="18"/>
      <c r="N58" s="18"/>
      <c r="O58" s="18"/>
      <c r="P58" s="18"/>
      <c r="Q58" s="18"/>
      <c r="R58" s="18"/>
    </row>
    <row r="59" spans="1:18" ht="22.35" customHeight="1">
      <c r="A59" s="16">
        <v>0.99299999999999999</v>
      </c>
      <c r="B59" s="16">
        <v>0.96599999999999997</v>
      </c>
      <c r="C59" s="16">
        <v>0.99299999999999999</v>
      </c>
      <c r="D59" s="16">
        <v>0</v>
      </c>
      <c r="E59" s="16">
        <v>0.99299999999999999</v>
      </c>
      <c r="F59" s="16">
        <v>0.96599999999999997</v>
      </c>
      <c r="G59" s="16">
        <v>2E-3</v>
      </c>
      <c r="H59" s="16">
        <v>0.96599999999999997</v>
      </c>
      <c r="I59" s="17"/>
      <c r="J59" s="15">
        <f t="shared" si="3"/>
        <v>7.6015217440205962</v>
      </c>
      <c r="K59" s="15"/>
      <c r="L59" s="15"/>
      <c r="M59" s="15"/>
      <c r="N59" s="15"/>
      <c r="O59" s="15"/>
      <c r="P59" s="15"/>
      <c r="Q59" s="15"/>
      <c r="R59" s="15"/>
    </row>
    <row r="60" spans="1:18" ht="22.35" customHeight="1">
      <c r="A60" s="16">
        <v>0.995</v>
      </c>
      <c r="B60" s="16">
        <v>0.97699999999999998</v>
      </c>
      <c r="C60" s="16">
        <v>0.995</v>
      </c>
      <c r="D60" s="16">
        <v>0</v>
      </c>
      <c r="E60" s="16">
        <v>0.995</v>
      </c>
      <c r="F60" s="16">
        <v>0.97699999999999998</v>
      </c>
      <c r="G60" s="16">
        <v>3.0000000000000001E-3</v>
      </c>
      <c r="H60" s="16">
        <v>0.97699999999999998</v>
      </c>
      <c r="I60" s="17"/>
      <c r="J60" s="18">
        <f t="shared" si="3"/>
        <v>7.6539311766232565</v>
      </c>
      <c r="K60" s="18"/>
      <c r="L60" s="18"/>
      <c r="M60" s="18"/>
      <c r="N60" s="18"/>
      <c r="O60" s="18"/>
      <c r="P60" s="18"/>
      <c r="Q60" s="18"/>
      <c r="R60" s="18"/>
    </row>
    <row r="61" spans="1:18" ht="22.35" customHeight="1">
      <c r="A61" s="16">
        <v>0.98699999999999999</v>
      </c>
      <c r="B61" s="16">
        <v>0.96799999999999997</v>
      </c>
      <c r="C61" s="16">
        <v>0.98699999999999999</v>
      </c>
      <c r="D61" s="16">
        <v>0</v>
      </c>
      <c r="E61" s="16">
        <v>0.98699999999999999</v>
      </c>
      <c r="F61" s="16">
        <v>0.96799999999999997</v>
      </c>
      <c r="G61" s="16">
        <v>4.0000000000000001E-3</v>
      </c>
      <c r="H61" s="16">
        <v>0.96799999999999997</v>
      </c>
      <c r="I61" s="17"/>
      <c r="J61" s="15">
        <f t="shared" si="3"/>
        <v>7.5901747579795309</v>
      </c>
      <c r="K61" s="15"/>
      <c r="L61" s="15"/>
      <c r="M61" s="15"/>
      <c r="N61" s="15"/>
      <c r="O61" s="15"/>
      <c r="P61" s="15"/>
      <c r="Q61" s="15"/>
      <c r="R61" s="15"/>
    </row>
    <row r="62" spans="1:18" ht="22.35" customHeight="1">
      <c r="A62" s="16">
        <v>0.93899999999999995</v>
      </c>
      <c r="B62" s="16">
        <v>0.93600000000000005</v>
      </c>
      <c r="C62" s="16">
        <v>0.93899999999999995</v>
      </c>
      <c r="D62" s="16">
        <v>0</v>
      </c>
      <c r="E62" s="16">
        <v>0.93899999999999995</v>
      </c>
      <c r="F62" s="16">
        <v>0.93600000000000005</v>
      </c>
      <c r="G62" s="16">
        <v>5.0000000000000001E-3</v>
      </c>
      <c r="H62" s="16">
        <v>0.93600000000000005</v>
      </c>
      <c r="I62" s="17"/>
      <c r="J62" s="18">
        <f t="shared" si="3"/>
        <v>7.2818223319699733</v>
      </c>
      <c r="K62" s="18"/>
      <c r="L62" s="18"/>
      <c r="M62" s="18"/>
      <c r="N62" s="18"/>
      <c r="O62" s="18"/>
      <c r="P62" s="18"/>
      <c r="Q62" s="18"/>
      <c r="R62" s="18"/>
    </row>
    <row r="63" spans="1:18" ht="22.35" customHeight="1">
      <c r="A63" s="16">
        <v>0.88600000000000001</v>
      </c>
      <c r="B63" s="16">
        <v>0.88800000000000001</v>
      </c>
      <c r="C63" s="16">
        <v>0.88600000000000001</v>
      </c>
      <c r="D63" s="16">
        <v>0</v>
      </c>
      <c r="E63" s="16">
        <v>0.88600000000000001</v>
      </c>
      <c r="F63" s="16">
        <v>0.88800000000000001</v>
      </c>
      <c r="G63" s="16">
        <v>6.0000000000000001E-3</v>
      </c>
      <c r="H63" s="16">
        <v>0.88800000000000001</v>
      </c>
      <c r="I63" s="17"/>
      <c r="J63" s="15">
        <f t="shared" si="3"/>
        <v>6.8922219911140941</v>
      </c>
      <c r="K63" s="15"/>
      <c r="L63" s="15"/>
      <c r="M63" s="15"/>
      <c r="N63" s="15"/>
      <c r="O63" s="15"/>
      <c r="P63" s="15"/>
      <c r="Q63" s="15"/>
      <c r="R63" s="15"/>
    </row>
    <row r="64" spans="1:18" ht="22.35" customHeight="1">
      <c r="A64" s="16">
        <v>0.82799999999999996</v>
      </c>
      <c r="B64" s="16">
        <v>0.82299999999999995</v>
      </c>
      <c r="C64" s="16">
        <v>0.82799999999999996</v>
      </c>
      <c r="D64" s="16">
        <v>0</v>
      </c>
      <c r="E64" s="16">
        <v>0.82799999999999996</v>
      </c>
      <c r="F64" s="16">
        <v>0.82299999999999995</v>
      </c>
      <c r="G64" s="16">
        <v>8.0000000000000002E-3</v>
      </c>
      <c r="H64" s="16">
        <v>0.82299999999999995</v>
      </c>
      <c r="I64" s="17"/>
      <c r="J64" s="18">
        <f t="shared" si="3"/>
        <v>6.4196633454677752</v>
      </c>
      <c r="K64" s="18"/>
      <c r="L64" s="18"/>
      <c r="M64" s="18"/>
      <c r="N64" s="18"/>
      <c r="O64" s="18"/>
      <c r="P64" s="18"/>
      <c r="Q64" s="18"/>
      <c r="R64" s="18"/>
    </row>
    <row r="65" spans="1:18" ht="22.35" customHeight="1">
      <c r="A65" s="16">
        <v>0.77100000000000002</v>
      </c>
      <c r="B65" s="16">
        <v>0.76800000000000002</v>
      </c>
      <c r="C65" s="16">
        <v>0.77100000000000002</v>
      </c>
      <c r="D65" s="16">
        <v>0</v>
      </c>
      <c r="E65" s="16">
        <v>0.77100000000000002</v>
      </c>
      <c r="F65" s="16">
        <v>0.76800000000000002</v>
      </c>
      <c r="G65" s="16">
        <v>1.0999999999999999E-2</v>
      </c>
      <c r="H65" s="16">
        <v>0.76800000000000002</v>
      </c>
      <c r="I65" s="17"/>
      <c r="J65" s="15">
        <f t="shared" si="3"/>
        <v>5.9917583788366651</v>
      </c>
      <c r="K65" s="15"/>
      <c r="L65" s="15"/>
      <c r="M65" s="15"/>
      <c r="N65" s="15"/>
      <c r="O65" s="15"/>
      <c r="P65" s="15"/>
      <c r="Q65" s="15"/>
      <c r="R65" s="15"/>
    </row>
    <row r="66" spans="1:18" ht="22.35" customHeight="1">
      <c r="A66" s="16">
        <v>0.72199999999999998</v>
      </c>
      <c r="B66" s="16">
        <v>0.71599999999999997</v>
      </c>
      <c r="C66" s="16">
        <v>0.72199999999999998</v>
      </c>
      <c r="D66" s="16">
        <v>0</v>
      </c>
      <c r="E66" s="16">
        <v>0.72199999999999998</v>
      </c>
      <c r="F66" s="16">
        <v>0.71599999999999997</v>
      </c>
      <c r="G66" s="16">
        <v>1.6E-2</v>
      </c>
      <c r="H66" s="16">
        <v>0.71599999999999997</v>
      </c>
      <c r="I66" s="17"/>
      <c r="J66" s="18">
        <f t="shared" si="3"/>
        <v>5.6108961664053556</v>
      </c>
      <c r="K66" s="18"/>
      <c r="L66" s="18"/>
      <c r="M66" s="18"/>
      <c r="N66" s="18"/>
      <c r="O66" s="18"/>
      <c r="P66" s="18"/>
      <c r="Q66" s="18"/>
      <c r="R66" s="18"/>
    </row>
    <row r="67" spans="1:18" ht="22.35" customHeight="1">
      <c r="A67" s="16">
        <v>0.67300000000000004</v>
      </c>
      <c r="B67" s="16">
        <v>0.66600000000000004</v>
      </c>
      <c r="C67" s="16">
        <v>0.67300000000000004</v>
      </c>
      <c r="D67" s="16">
        <v>0</v>
      </c>
      <c r="E67" s="16">
        <v>0.67300000000000004</v>
      </c>
      <c r="F67" s="16">
        <v>0.66600000000000004</v>
      </c>
      <c r="G67" s="16">
        <v>2.4E-2</v>
      </c>
      <c r="H67" s="16">
        <v>0.66600000000000004</v>
      </c>
      <c r="I67" s="17"/>
      <c r="J67" s="15">
        <f t="shared" si="3"/>
        <v>5.2442069418276276</v>
      </c>
      <c r="K67" s="15"/>
      <c r="L67" s="15"/>
      <c r="M67" s="15"/>
      <c r="N67" s="15"/>
      <c r="O67" s="15"/>
      <c r="P67" s="15"/>
      <c r="Q67" s="15"/>
      <c r="R67" s="15"/>
    </row>
    <row r="68" spans="1:18" ht="22.35" customHeight="1">
      <c r="A68" s="16">
        <v>0.62</v>
      </c>
      <c r="B68" s="16">
        <v>0.61399999999999999</v>
      </c>
      <c r="C68" s="16">
        <v>0.62</v>
      </c>
      <c r="D68" s="16">
        <v>0</v>
      </c>
      <c r="E68" s="16">
        <v>0.62</v>
      </c>
      <c r="F68" s="16">
        <v>0.61399999999999999</v>
      </c>
      <c r="G68" s="16">
        <v>3.6999999999999998E-2</v>
      </c>
      <c r="H68" s="16">
        <v>0.61399999999999999</v>
      </c>
      <c r="I68" s="17"/>
      <c r="J68" s="18">
        <f t="shared" si="3"/>
        <v>4.8649685739398096</v>
      </c>
      <c r="K68" s="18"/>
      <c r="L68" s="18"/>
      <c r="M68" s="18"/>
      <c r="N68" s="18"/>
      <c r="O68" s="18"/>
      <c r="P68" s="18"/>
      <c r="Q68" s="18"/>
      <c r="R68" s="18"/>
    </row>
    <row r="69" spans="1:18" ht="22.35" customHeight="1">
      <c r="A69" s="16">
        <v>0.56499999999999995</v>
      </c>
      <c r="B69" s="16">
        <v>0.56000000000000005</v>
      </c>
      <c r="C69" s="16">
        <v>0.56499999999999995</v>
      </c>
      <c r="D69" s="16">
        <v>0</v>
      </c>
      <c r="E69" s="16">
        <v>0.56499999999999995</v>
      </c>
      <c r="F69" s="16">
        <v>0.56000000000000005</v>
      </c>
      <c r="G69" s="16">
        <v>5.8000000000000003E-2</v>
      </c>
      <c r="H69" s="16">
        <v>0.56000000000000005</v>
      </c>
      <c r="I69" s="17"/>
      <c r="J69" s="15">
        <f t="shared" si="3"/>
        <v>4.4874222316216343</v>
      </c>
      <c r="K69" s="15"/>
      <c r="L69" s="15"/>
      <c r="M69" s="15"/>
      <c r="N69" s="15"/>
      <c r="O69" s="15"/>
      <c r="P69" s="15"/>
      <c r="Q69" s="15"/>
      <c r="R69" s="15"/>
    </row>
    <row r="70" spans="1:18" ht="22.35" customHeight="1">
      <c r="A70" s="16">
        <v>0.51100000000000001</v>
      </c>
      <c r="B70" s="16">
        <v>0.503</v>
      </c>
      <c r="C70" s="16">
        <v>0.51100000000000001</v>
      </c>
      <c r="D70" s="16">
        <v>0</v>
      </c>
      <c r="E70" s="16">
        <v>0.51100000000000001</v>
      </c>
      <c r="F70" s="16">
        <v>0.503</v>
      </c>
      <c r="G70" s="16">
        <v>9.1999999999999998E-2</v>
      </c>
      <c r="H70" s="16">
        <v>0.503</v>
      </c>
      <c r="I70" s="17"/>
      <c r="J70" s="18">
        <f t="shared" ref="J70:J86" si="4">A70*(((((100/MAX($K$2:$R$2))*$K$2)*10)*($K$3/100)/1000)*$A$3*(((1-((((100/MAX($K$2:$R$2))*$K$2)*10)*($K$3/100)/1000))*$A$4)+1))/A$5+B70*(((((100/MAX($K$2:$R$2))*$L$2)*10)*($K$3/100)/1000)*$B$3*(((1-((((100/MAX($K$2:$R$2))*$L$2)*10)*($K$3/100)/1000))*$B$4)+1))/B$5+C70*(((((100/MAX($K$2:$R$2))*$M$2)*10)*($K$3/100)/1000)*$C$3*(((1-((((100/MAX($K$2:$R$2))*$M$2)*10)*($K$3/100)/1000))*$C$4)+1))/C$5+D70*(((((100/MAX($K$2:$R$2))*$N$2)*10)*($K$3/100)/1000)*$D$3*(((1-((((100/MAX($K$2:$R$2))*$N$2)*10)*($K$3/100)/1000))*$D$4)+1))/D$5+E70*(((((100/MAX($K$2:$R$2))*$O$2)*10)*($K$3/100)/1000)*$E$3*(((1-((((100/MAX($K$2:$R$2))*$O$2)*10)*($K$3/100)/1000))*$E$4)+1))/E$5+F70*(((((100/MAX($K$2:$R$2))*$P$2)*10)*($K$3/100)/1000)*$F$3*(((1-((((100/MAX($K$2:$R$2))*$P$2)*10)*($K$3/100)/1000))*$F$4)+1))/F$5+G70*(((((100/MAX($K$2:$R$2))*$Q$2)*10)*($K$3/100)/1000)*$G$3*(((1-((((100/MAX($K$2:$R$2))*$Q$2)*10)*($K$3/100)/1000))*$G$4)+1))/G$5+H70*(((((100/MAX($K$2:$R$2))*$R$2)*10)*($K$3/100)/1000)*$H$3*(((1-((((100/MAX($K$2:$R$2))*$R$2)*10)*($K$3/100)/1000))*$H$4)+1))/H$5</f>
        <v>4.1301440574520383</v>
      </c>
      <c r="K70" s="18"/>
      <c r="L70" s="18"/>
      <c r="M70" s="18"/>
      <c r="N70" s="18"/>
      <c r="O70" s="18"/>
      <c r="P70" s="18"/>
      <c r="Q70" s="18"/>
      <c r="R70" s="18"/>
    </row>
    <row r="71" spans="1:18" ht="22.35" customHeight="1">
      <c r="A71" s="16">
        <v>0.46</v>
      </c>
      <c r="B71" s="16">
        <v>0.45100000000000001</v>
      </c>
      <c r="C71" s="16">
        <v>0.46</v>
      </c>
      <c r="D71" s="16">
        <v>0</v>
      </c>
      <c r="E71" s="16">
        <v>0.46</v>
      </c>
      <c r="F71" s="16">
        <v>0.45100000000000001</v>
      </c>
      <c r="G71" s="16">
        <v>0.14399999999999999</v>
      </c>
      <c r="H71" s="16">
        <v>0.45100000000000001</v>
      </c>
      <c r="I71" s="17"/>
      <c r="J71" s="15">
        <f t="shared" si="4"/>
        <v>3.8425627557943924</v>
      </c>
      <c r="K71" s="15"/>
      <c r="L71" s="15"/>
      <c r="M71" s="15"/>
      <c r="N71" s="15"/>
      <c r="O71" s="15"/>
      <c r="P71" s="15"/>
      <c r="Q71" s="15"/>
      <c r="R71" s="15"/>
    </row>
    <row r="72" spans="1:18" ht="22.35" customHeight="1">
      <c r="A72" s="16">
        <v>0.41199999999999998</v>
      </c>
      <c r="B72" s="16">
        <v>0.40300000000000002</v>
      </c>
      <c r="C72" s="16">
        <v>0.41199999999999998</v>
      </c>
      <c r="D72" s="16">
        <v>0</v>
      </c>
      <c r="E72" s="16">
        <v>0.41199999999999998</v>
      </c>
      <c r="F72" s="16">
        <v>0.40300000000000002</v>
      </c>
      <c r="G72" s="16">
        <v>0.22800000000000001</v>
      </c>
      <c r="H72" s="16">
        <v>0.40300000000000002</v>
      </c>
      <c r="I72" s="17"/>
      <c r="J72" s="18">
        <f t="shared" si="4"/>
        <v>3.6509236774144558</v>
      </c>
      <c r="K72" s="18"/>
      <c r="L72" s="18"/>
      <c r="M72" s="18"/>
      <c r="N72" s="18"/>
      <c r="O72" s="18"/>
      <c r="P72" s="18"/>
      <c r="Q72" s="18"/>
      <c r="R72" s="18"/>
    </row>
    <row r="73" spans="1:18" ht="22.35" customHeight="1">
      <c r="A73" s="16">
        <v>0.36799999999999999</v>
      </c>
      <c r="B73" s="16">
        <v>0.35699999999999998</v>
      </c>
      <c r="C73" s="16">
        <v>0.36799999999999999</v>
      </c>
      <c r="D73" s="16">
        <v>0</v>
      </c>
      <c r="E73" s="16">
        <v>0.36799999999999999</v>
      </c>
      <c r="F73" s="16">
        <v>0.35699999999999998</v>
      </c>
      <c r="G73" s="16">
        <v>0.35699999999999998</v>
      </c>
      <c r="H73" s="16">
        <v>0.35699999999999998</v>
      </c>
      <c r="I73" s="17"/>
      <c r="J73" s="15">
        <f t="shared" si="4"/>
        <v>3.5793558219979986</v>
      </c>
      <c r="K73" s="15"/>
      <c r="L73" s="15"/>
      <c r="M73" s="15"/>
      <c r="N73" s="15"/>
      <c r="O73" s="15"/>
      <c r="P73" s="15"/>
      <c r="Q73" s="15"/>
      <c r="R73" s="15"/>
    </row>
    <row r="74" spans="1:18" ht="22.35" customHeight="1">
      <c r="A74" s="16">
        <v>0.33</v>
      </c>
      <c r="B74" s="16">
        <v>0.32100000000000001</v>
      </c>
      <c r="C74" s="16">
        <v>0.33</v>
      </c>
      <c r="D74" s="16">
        <v>0</v>
      </c>
      <c r="E74" s="16">
        <v>0.33</v>
      </c>
      <c r="F74" s="16">
        <v>0.32100000000000001</v>
      </c>
      <c r="G74" s="16">
        <v>0.54700000000000004</v>
      </c>
      <c r="H74" s="16">
        <v>0.32100000000000001</v>
      </c>
      <c r="I74" s="17"/>
      <c r="J74" s="18">
        <f t="shared" si="4"/>
        <v>3.7009427514321342</v>
      </c>
      <c r="K74" s="18"/>
      <c r="L74" s="18"/>
      <c r="M74" s="18"/>
      <c r="N74" s="18"/>
      <c r="O74" s="18"/>
      <c r="P74" s="18"/>
      <c r="Q74" s="18"/>
      <c r="R74" s="18"/>
    </row>
    <row r="75" spans="1:18" ht="22.35" customHeight="1">
      <c r="A75" s="16">
        <v>0.29699999999999999</v>
      </c>
      <c r="B75" s="16">
        <v>0.28599999999999998</v>
      </c>
      <c r="C75" s="16">
        <v>0.29699999999999999</v>
      </c>
      <c r="D75" s="16">
        <v>0</v>
      </c>
      <c r="E75" s="16">
        <v>0.29699999999999999</v>
      </c>
      <c r="F75" s="16">
        <v>0.28599999999999998</v>
      </c>
      <c r="G75" s="16">
        <v>0.79300000000000004</v>
      </c>
      <c r="H75" s="16">
        <v>0.28599999999999998</v>
      </c>
      <c r="I75" s="17"/>
      <c r="J75" s="15">
        <f t="shared" si="4"/>
        <v>3.9662898518665699</v>
      </c>
      <c r="K75" s="15"/>
      <c r="L75" s="15"/>
      <c r="M75" s="15"/>
      <c r="N75" s="15"/>
      <c r="O75" s="15"/>
      <c r="P75" s="15"/>
      <c r="Q75" s="15"/>
      <c r="R75" s="15"/>
    </row>
    <row r="76" spans="1:18" ht="22.35" customHeight="1">
      <c r="A76" s="16">
        <v>0.26300000000000001</v>
      </c>
      <c r="B76" s="16">
        <v>0.252</v>
      </c>
      <c r="C76" s="16">
        <v>0.26300000000000001</v>
      </c>
      <c r="D76" s="16">
        <v>0</v>
      </c>
      <c r="E76" s="16">
        <v>0.26300000000000001</v>
      </c>
      <c r="F76" s="16">
        <v>0.252</v>
      </c>
      <c r="G76" s="16">
        <v>0.97599999999999998</v>
      </c>
      <c r="H76" s="16">
        <v>0.252</v>
      </c>
      <c r="I76" s="17"/>
      <c r="J76" s="18">
        <f t="shared" si="4"/>
        <v>4.0961250414246573</v>
      </c>
      <c r="K76" s="18"/>
      <c r="L76" s="18"/>
      <c r="M76" s="18"/>
      <c r="N76" s="18"/>
      <c r="O76" s="18"/>
      <c r="P76" s="18"/>
      <c r="Q76" s="18"/>
      <c r="R76" s="18"/>
    </row>
    <row r="77" spans="1:18" ht="22.35" customHeight="1">
      <c r="A77" s="16">
        <v>0.23200000000000001</v>
      </c>
      <c r="B77" s="16">
        <v>0.221</v>
      </c>
      <c r="C77" s="16">
        <v>0.23200000000000001</v>
      </c>
      <c r="D77" s="16">
        <v>0</v>
      </c>
      <c r="E77" s="16">
        <v>0.23200000000000001</v>
      </c>
      <c r="F77" s="16">
        <v>0.221</v>
      </c>
      <c r="G77" s="16">
        <v>0.96399999999999997</v>
      </c>
      <c r="H77" s="16">
        <v>0.221</v>
      </c>
      <c r="I77" s="17"/>
      <c r="J77" s="15">
        <f t="shared" si="4"/>
        <v>3.8298913810968727</v>
      </c>
      <c r="K77" s="15"/>
      <c r="L77" s="15"/>
      <c r="M77" s="15"/>
      <c r="N77" s="15"/>
      <c r="O77" s="15"/>
      <c r="P77" s="15"/>
      <c r="Q77" s="15"/>
      <c r="R77" s="15"/>
    </row>
    <row r="78" spans="1:18" ht="22.35" customHeight="1">
      <c r="A78" s="16">
        <v>0.20100000000000001</v>
      </c>
      <c r="B78" s="16">
        <v>0.19</v>
      </c>
      <c r="C78" s="16">
        <v>0.20100000000000001</v>
      </c>
      <c r="D78" s="16">
        <v>0</v>
      </c>
      <c r="E78" s="16">
        <v>0.20100000000000001</v>
      </c>
      <c r="F78" s="16">
        <v>0.19</v>
      </c>
      <c r="G78" s="16">
        <v>0.71</v>
      </c>
      <c r="H78" s="16">
        <v>0.19</v>
      </c>
      <c r="I78" s="17"/>
      <c r="J78" s="18">
        <f t="shared" si="4"/>
        <v>3.0432508552466744</v>
      </c>
      <c r="K78" s="18"/>
      <c r="L78" s="18"/>
      <c r="M78" s="18"/>
      <c r="N78" s="18"/>
      <c r="O78" s="18"/>
      <c r="P78" s="18"/>
      <c r="Q78" s="18"/>
      <c r="R78" s="18"/>
    </row>
    <row r="79" spans="1:18" ht="22.35" customHeight="1">
      <c r="A79" s="16">
        <v>0.17299999999999999</v>
      </c>
      <c r="B79" s="16">
        <v>0.16500000000000001</v>
      </c>
      <c r="C79" s="16">
        <v>0.17299999999999999</v>
      </c>
      <c r="D79" s="16">
        <v>0</v>
      </c>
      <c r="E79" s="16">
        <v>0.17299999999999999</v>
      </c>
      <c r="F79" s="16">
        <v>0.16500000000000001</v>
      </c>
      <c r="G79" s="16">
        <v>0.42</v>
      </c>
      <c r="H79" s="16">
        <v>0.16500000000000001</v>
      </c>
      <c r="I79" s="17"/>
      <c r="J79" s="15">
        <f t="shared" si="4"/>
        <v>2.2140441874199506</v>
      </c>
      <c r="K79" s="15"/>
      <c r="L79" s="15"/>
      <c r="M79" s="15"/>
      <c r="N79" s="15"/>
      <c r="O79" s="15"/>
      <c r="P79" s="15"/>
      <c r="Q79" s="15"/>
      <c r="R79" s="15"/>
    </row>
    <row r="80" spans="1:18" ht="22.35" customHeight="1">
      <c r="A80" s="16">
        <v>0.152</v>
      </c>
      <c r="B80" s="16">
        <v>0.14399999999999999</v>
      </c>
      <c r="C80" s="16">
        <v>0.152</v>
      </c>
      <c r="D80" s="16">
        <v>0</v>
      </c>
      <c r="E80" s="16">
        <v>0.152</v>
      </c>
      <c r="F80" s="16">
        <v>0.14399999999999999</v>
      </c>
      <c r="G80" s="16">
        <v>0.23</v>
      </c>
      <c r="H80" s="16">
        <v>0.14399999999999999</v>
      </c>
      <c r="I80" s="17"/>
      <c r="J80" s="18">
        <f t="shared" si="4"/>
        <v>1.6425894594005999</v>
      </c>
      <c r="K80" s="18"/>
      <c r="L80" s="18"/>
      <c r="M80" s="18"/>
      <c r="N80" s="18"/>
      <c r="O80" s="18"/>
      <c r="P80" s="18"/>
      <c r="Q80" s="18"/>
      <c r="R80" s="18"/>
    </row>
    <row r="81" spans="1:18" ht="22.35" customHeight="1">
      <c r="A81" s="16">
        <v>0.13600000000000001</v>
      </c>
      <c r="B81" s="16">
        <v>0.129</v>
      </c>
      <c r="C81" s="16">
        <v>0.13600000000000001</v>
      </c>
      <c r="D81" s="16">
        <v>0</v>
      </c>
      <c r="E81" s="16">
        <v>0.13600000000000001</v>
      </c>
      <c r="F81" s="16">
        <v>0.129</v>
      </c>
      <c r="G81" s="16">
        <v>0.13</v>
      </c>
      <c r="H81" s="16">
        <v>0.129</v>
      </c>
      <c r="I81" s="17"/>
      <c r="J81" s="15">
        <f t="shared" si="4"/>
        <v>1.3073140742317948</v>
      </c>
      <c r="K81" s="15"/>
      <c r="L81" s="15"/>
      <c r="M81" s="15"/>
      <c r="N81" s="15"/>
      <c r="O81" s="15"/>
      <c r="P81" s="15"/>
      <c r="Q81" s="15"/>
      <c r="R81" s="15"/>
    </row>
    <row r="82" spans="1:18" ht="22.35" customHeight="1">
      <c r="A82" s="16">
        <v>0.12</v>
      </c>
      <c r="B82" s="16">
        <v>0.11899999999999999</v>
      </c>
      <c r="C82" s="16">
        <v>0.12</v>
      </c>
      <c r="D82" s="16">
        <v>0</v>
      </c>
      <c r="E82" s="16">
        <v>0.12</v>
      </c>
      <c r="F82" s="16">
        <v>0.11899999999999999</v>
      </c>
      <c r="G82" s="16">
        <v>8.2000000000000003E-2</v>
      </c>
      <c r="H82" s="16">
        <v>0.11899999999999999</v>
      </c>
      <c r="I82" s="17"/>
      <c r="J82" s="18">
        <f t="shared" si="4"/>
        <v>1.1031658095884564</v>
      </c>
      <c r="K82" s="18"/>
      <c r="L82" s="18"/>
      <c r="M82" s="18"/>
      <c r="N82" s="18"/>
      <c r="O82" s="18"/>
      <c r="P82" s="18"/>
      <c r="Q82" s="18"/>
      <c r="R82" s="18"/>
    </row>
    <row r="83" spans="1:18" ht="22.35" customHeight="1">
      <c r="A83" s="16">
        <v>0.106</v>
      </c>
      <c r="B83" s="16">
        <v>0.111</v>
      </c>
      <c r="C83" s="16">
        <v>0.106</v>
      </c>
      <c r="D83" s="16">
        <v>0</v>
      </c>
      <c r="E83" s="16">
        <v>0.106</v>
      </c>
      <c r="F83" s="16">
        <v>0.111</v>
      </c>
      <c r="G83" s="16">
        <v>5.6000000000000001E-2</v>
      </c>
      <c r="H83" s="16">
        <v>0.111</v>
      </c>
      <c r="I83" s="17"/>
      <c r="J83" s="15">
        <f t="shared" si="4"/>
        <v>0.96183876716751127</v>
      </c>
      <c r="K83" s="15"/>
      <c r="L83" s="15"/>
      <c r="M83" s="15"/>
      <c r="N83" s="15"/>
      <c r="O83" s="15"/>
      <c r="P83" s="15"/>
      <c r="Q83" s="15"/>
      <c r="R83" s="15"/>
    </row>
    <row r="84" spans="1:18" ht="22.35" customHeight="1">
      <c r="A84" s="16">
        <v>9.5000000000000001E-2</v>
      </c>
      <c r="B84" s="16">
        <v>9.7000000000000003E-2</v>
      </c>
      <c r="C84" s="16">
        <v>9.5000000000000001E-2</v>
      </c>
      <c r="D84" s="16">
        <v>0</v>
      </c>
      <c r="E84" s="16">
        <v>9.5000000000000001E-2</v>
      </c>
      <c r="F84" s="16">
        <v>9.7000000000000003E-2</v>
      </c>
      <c r="G84" s="16">
        <v>4.1000000000000002E-2</v>
      </c>
      <c r="H84" s="16">
        <v>9.7000000000000003E-2</v>
      </c>
      <c r="I84" s="17"/>
      <c r="J84" s="18">
        <f t="shared" si="4"/>
        <v>0.83268635919797229</v>
      </c>
      <c r="K84" s="18"/>
      <c r="L84" s="18"/>
      <c r="M84" s="18"/>
      <c r="N84" s="18"/>
      <c r="O84" s="18"/>
      <c r="P84" s="18"/>
      <c r="Q84" s="18"/>
      <c r="R84" s="18"/>
    </row>
    <row r="85" spans="1:18" ht="22.35" customHeight="1">
      <c r="A85" s="16">
        <v>8.5000000000000006E-2</v>
      </c>
      <c r="B85" s="16">
        <v>8.7999999999999995E-2</v>
      </c>
      <c r="C85" s="16">
        <v>8.5000000000000006E-2</v>
      </c>
      <c r="D85" s="16">
        <v>0</v>
      </c>
      <c r="E85" s="16">
        <v>8.5000000000000006E-2</v>
      </c>
      <c r="F85" s="16">
        <v>8.7999999999999995E-2</v>
      </c>
      <c r="G85" s="16">
        <v>3.1E-2</v>
      </c>
      <c r="H85" s="16">
        <v>8.7999999999999995E-2</v>
      </c>
      <c r="I85" s="17"/>
      <c r="J85" s="15">
        <f t="shared" si="4"/>
        <v>0.73748523892997531</v>
      </c>
      <c r="K85" s="15"/>
      <c r="L85" s="15"/>
      <c r="M85" s="15"/>
      <c r="N85" s="15"/>
      <c r="O85" s="15"/>
      <c r="P85" s="15"/>
      <c r="Q85" s="15"/>
      <c r="R85" s="15"/>
    </row>
    <row r="86" spans="1:18" ht="22.35" customHeight="1">
      <c r="A86" s="16">
        <v>7.1999999999999995E-2</v>
      </c>
      <c r="B86" s="16">
        <v>7.0000000000000007E-2</v>
      </c>
      <c r="C86" s="16">
        <v>7.1999999999999995E-2</v>
      </c>
      <c r="D86" s="16">
        <v>0</v>
      </c>
      <c r="E86" s="16">
        <v>7.1999999999999995E-2</v>
      </c>
      <c r="F86" s="16">
        <v>7.0000000000000007E-2</v>
      </c>
      <c r="G86" s="16">
        <v>2.5999999999999999E-2</v>
      </c>
      <c r="H86" s="16">
        <v>7.0000000000000007E-2</v>
      </c>
      <c r="I86" s="17"/>
      <c r="J86" s="18">
        <f t="shared" si="4"/>
        <v>0.60660407664183713</v>
      </c>
      <c r="K86" s="18"/>
      <c r="L86" s="18"/>
      <c r="M86" s="18"/>
      <c r="N86" s="18"/>
      <c r="O86" s="18"/>
      <c r="P86" s="18"/>
      <c r="Q86" s="18"/>
      <c r="R86" s="18"/>
    </row>
  </sheetData>
  <mergeCells count="1">
    <mergeCell ref="A1:R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U88"/>
  <sheetViews>
    <sheetView showGridLines="0" tabSelected="1" topLeftCell="F1" workbookViewId="0">
      <selection activeCell="T6" sqref="T6"/>
    </sheetView>
  </sheetViews>
  <sheetFormatPr defaultColWidth="16.28515625" defaultRowHeight="21.6" customHeight="1"/>
  <cols>
    <col min="1" max="20" width="16.28515625" style="20" customWidth="1"/>
    <col min="21" max="21" width="25.140625" style="20" customWidth="1"/>
    <col min="22" max="22" width="16.28515625" style="20" customWidth="1"/>
    <col min="23" max="16384" width="16.28515625" style="20"/>
  </cols>
  <sheetData>
    <row r="1" spans="1:21" ht="30" customHeight="1">
      <c r="A1" s="50" t="s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22.35" customHeight="1">
      <c r="A2" s="3"/>
      <c r="B2" s="3"/>
      <c r="C2" s="3"/>
      <c r="D2" s="3"/>
      <c r="E2" s="3"/>
      <c r="F2" s="3"/>
      <c r="G2" s="3"/>
      <c r="H2" s="3"/>
      <c r="I2" s="3"/>
      <c r="J2" s="21"/>
      <c r="K2" s="51" t="s">
        <v>14</v>
      </c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 ht="22.35" customHeight="1">
      <c r="A3" s="3"/>
      <c r="B3" s="3"/>
      <c r="C3" s="3"/>
      <c r="D3" s="3"/>
      <c r="E3" s="3"/>
      <c r="F3" s="3"/>
      <c r="G3" s="3"/>
      <c r="H3" s="3"/>
      <c r="I3" s="3"/>
      <c r="J3" s="21"/>
      <c r="K3" s="24" t="s">
        <v>15</v>
      </c>
      <c r="L3" s="24" t="s">
        <v>16</v>
      </c>
      <c r="M3" s="24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22</v>
      </c>
      <c r="S3" s="24" t="s">
        <v>23</v>
      </c>
      <c r="T3" s="24" t="s">
        <v>24</v>
      </c>
      <c r="U3" s="25" t="s">
        <v>25</v>
      </c>
    </row>
    <row r="4" spans="1:21" ht="36.200000000000003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/>
      <c r="J4" s="24" t="s">
        <v>26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369</v>
      </c>
      <c r="Q4" s="26">
        <v>0</v>
      </c>
      <c r="R4" s="26">
        <v>0</v>
      </c>
      <c r="S4" s="5"/>
      <c r="T4" s="5"/>
      <c r="U4" s="27" t="s">
        <v>27</v>
      </c>
    </row>
    <row r="5" spans="1:21" ht="36.200000000000003" customHeight="1">
      <c r="A5" s="6">
        <v>112</v>
      </c>
      <c r="B5" s="6">
        <v>112</v>
      </c>
      <c r="C5" s="6">
        <v>112</v>
      </c>
      <c r="D5" s="6">
        <v>76</v>
      </c>
      <c r="E5" s="6">
        <v>112</v>
      </c>
      <c r="F5" s="6">
        <v>114</v>
      </c>
      <c r="G5" s="6">
        <v>95</v>
      </c>
      <c r="H5" s="6">
        <v>114</v>
      </c>
      <c r="I5" s="3"/>
      <c r="J5" s="24" t="s">
        <v>28</v>
      </c>
      <c r="K5" s="28">
        <v>100</v>
      </c>
      <c r="L5" s="28">
        <v>100</v>
      </c>
      <c r="M5" s="28">
        <v>100</v>
      </c>
      <c r="N5" s="29">
        <v>100</v>
      </c>
      <c r="O5" s="29">
        <v>100</v>
      </c>
      <c r="P5" s="29">
        <v>100</v>
      </c>
      <c r="Q5" s="29">
        <v>100</v>
      </c>
      <c r="R5" s="29">
        <v>100</v>
      </c>
      <c r="S5" s="28">
        <v>100</v>
      </c>
      <c r="T5" s="30"/>
      <c r="U5" s="27" t="s">
        <v>29</v>
      </c>
    </row>
    <row r="6" spans="1:21" ht="36.200000000000003" customHeight="1">
      <c r="A6" s="6">
        <v>0.15</v>
      </c>
      <c r="B6" s="6">
        <v>0.2</v>
      </c>
      <c r="C6" s="6">
        <v>0.15</v>
      </c>
      <c r="D6" s="6">
        <v>0.5</v>
      </c>
      <c r="E6" s="6">
        <v>0.15</v>
      </c>
      <c r="F6" s="6">
        <v>0.2</v>
      </c>
      <c r="G6" s="6">
        <v>0.15</v>
      </c>
      <c r="H6" s="6">
        <v>0.2</v>
      </c>
      <c r="I6" s="3"/>
      <c r="J6" s="31" t="s">
        <v>30</v>
      </c>
      <c r="K6" s="32">
        <v>0</v>
      </c>
      <c r="L6" s="33">
        <v>36.799999999999997</v>
      </c>
      <c r="M6" s="33">
        <v>0</v>
      </c>
      <c r="N6" s="33">
        <v>0</v>
      </c>
      <c r="O6" s="33">
        <v>0</v>
      </c>
      <c r="P6" s="33">
        <v>36.700000000000003</v>
      </c>
      <c r="Q6" s="33">
        <v>0.3</v>
      </c>
      <c r="R6" s="33">
        <v>36.799999999999997</v>
      </c>
      <c r="S6" s="33">
        <v>48.3</v>
      </c>
      <c r="T6" s="33">
        <v>3.3</v>
      </c>
      <c r="U6" s="27" t="s">
        <v>31</v>
      </c>
    </row>
    <row r="7" spans="1:21" ht="36.4" customHeight="1">
      <c r="A7" s="11">
        <f t="shared" ref="A7:H7" si="0">SUM(A8:A88)</f>
        <v>35.214999999999996</v>
      </c>
      <c r="B7" s="11">
        <f t="shared" si="0"/>
        <v>32.012999999999998</v>
      </c>
      <c r="C7" s="11">
        <f t="shared" si="0"/>
        <v>35.214999999999996</v>
      </c>
      <c r="D7" s="11">
        <f t="shared" si="0"/>
        <v>5.2069999999999999</v>
      </c>
      <c r="E7" s="11">
        <f t="shared" si="0"/>
        <v>35.214999999999996</v>
      </c>
      <c r="F7" s="11">
        <f t="shared" si="0"/>
        <v>32.012999999999998</v>
      </c>
      <c r="G7" s="11">
        <f t="shared" si="0"/>
        <v>6.0010000000000003</v>
      </c>
      <c r="H7" s="11">
        <f t="shared" si="0"/>
        <v>32.012999999999998</v>
      </c>
      <c r="I7" s="34"/>
      <c r="J7" s="35" t="s">
        <v>32</v>
      </c>
      <c r="K7" s="36">
        <v>60.1</v>
      </c>
      <c r="L7" s="37">
        <v>0</v>
      </c>
      <c r="M7" s="33">
        <v>60.1</v>
      </c>
      <c r="N7" s="33">
        <v>0</v>
      </c>
      <c r="O7" s="33">
        <v>23</v>
      </c>
      <c r="P7" s="33">
        <v>0</v>
      </c>
      <c r="Q7" s="33">
        <v>23.2</v>
      </c>
      <c r="R7" s="33">
        <v>0</v>
      </c>
      <c r="S7" s="33">
        <v>33</v>
      </c>
      <c r="T7" s="33">
        <v>33.5</v>
      </c>
      <c r="U7" s="27" t="s">
        <v>33</v>
      </c>
    </row>
    <row r="8" spans="1:21" ht="36.4" customHeight="1">
      <c r="A8" s="16">
        <v>4.0000000000000001E-3</v>
      </c>
      <c r="B8" s="16">
        <v>0</v>
      </c>
      <c r="C8" s="16">
        <v>4.0000000000000001E-3</v>
      </c>
      <c r="D8" s="16">
        <v>1.0999999999999999E-2</v>
      </c>
      <c r="E8" s="16">
        <v>4.0000000000000001E-3</v>
      </c>
      <c r="F8" s="16">
        <v>0</v>
      </c>
      <c r="G8" s="16">
        <v>0</v>
      </c>
      <c r="H8" s="16">
        <v>0</v>
      </c>
      <c r="I8" s="18">
        <f t="shared" ref="I8:I39" si="1">(A8*((K$4/1000)*A$5*(((1-(K$4/1000))*A$6)+1))/A$7)*(K$5/100)+(B8*((L$4/1000)*B$5*(((1-(L$4/1000))*B$6)+1))/B$7)*(L$5/100)+(C8*((M$4/1000)*C$5*(((1-(M$4/1000))*C$6)+1))/C$7)*(M$5/100)+(D8*((N$4/1000)*D$5*(((1-(K$4/1000))*D$6)+1))/D$7)*(N$5/100)+(E8*((O$4/1000)*E$5*(((1-(O$4/1000))*E$6)+1))/E$7)*(O$5/100)+(F8*((P$4/1000)*F$5*(((1-(P$4/1000))*F$6)+1))/F$7)*(P$5/100)+(G8*((Q$4/1000)*G$5*(((1-(Q$4/1000))*G$6)+1))/G$7)*(Q$5/100)+(H8*((R$4/1000)*H$5*(((1-(R$4/1000))*H$6)+1))/H$7)*(R$5/100)</f>
        <v>0</v>
      </c>
      <c r="J8" s="38" t="s">
        <v>34</v>
      </c>
      <c r="K8" s="39">
        <v>0</v>
      </c>
      <c r="L8" s="26">
        <v>8</v>
      </c>
      <c r="M8" s="26">
        <v>0</v>
      </c>
      <c r="N8" s="26">
        <v>8</v>
      </c>
      <c r="O8" s="26">
        <v>0</v>
      </c>
      <c r="P8" s="26">
        <v>8</v>
      </c>
      <c r="Q8" s="26">
        <v>0</v>
      </c>
      <c r="R8" s="26">
        <v>8</v>
      </c>
      <c r="S8" s="26">
        <v>0</v>
      </c>
      <c r="T8" s="40"/>
      <c r="U8" s="27" t="s">
        <v>35</v>
      </c>
    </row>
    <row r="9" spans="1:21" ht="22.35" customHeight="1">
      <c r="A9" s="16">
        <v>3.0000000000000001E-3</v>
      </c>
      <c r="B9" s="16">
        <v>0</v>
      </c>
      <c r="C9" s="16">
        <v>3.0000000000000001E-3</v>
      </c>
      <c r="D9" s="16">
        <v>1.6E-2</v>
      </c>
      <c r="E9" s="16">
        <v>3.0000000000000001E-3</v>
      </c>
      <c r="F9" s="16">
        <v>0</v>
      </c>
      <c r="G9" s="16">
        <v>0</v>
      </c>
      <c r="H9" s="16">
        <v>0</v>
      </c>
      <c r="I9" s="15">
        <f t="shared" si="1"/>
        <v>0</v>
      </c>
      <c r="J9" s="41"/>
      <c r="K9" s="51" t="s">
        <v>36</v>
      </c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ht="22.35" customHeight="1">
      <c r="A10" s="16">
        <v>4.0000000000000001E-3</v>
      </c>
      <c r="B10" s="16">
        <v>0</v>
      </c>
      <c r="C10" s="16">
        <v>4.0000000000000001E-3</v>
      </c>
      <c r="D10" s="16">
        <v>3.7999999999999999E-2</v>
      </c>
      <c r="E10" s="16">
        <v>4.0000000000000001E-3</v>
      </c>
      <c r="F10" s="16">
        <v>0</v>
      </c>
      <c r="G10" s="16">
        <v>0</v>
      </c>
      <c r="H10" s="16">
        <v>0</v>
      </c>
      <c r="I10" s="18">
        <f t="shared" si="1"/>
        <v>0</v>
      </c>
      <c r="J10" s="41"/>
      <c r="K10" s="24" t="s">
        <v>15</v>
      </c>
      <c r="L10" s="24" t="s">
        <v>16</v>
      </c>
      <c r="M10" s="24" t="s">
        <v>17</v>
      </c>
      <c r="N10" s="24" t="s">
        <v>18</v>
      </c>
      <c r="O10" s="24" t="s">
        <v>19</v>
      </c>
      <c r="P10" s="24" t="s">
        <v>20</v>
      </c>
      <c r="Q10" s="24" t="s">
        <v>21</v>
      </c>
      <c r="R10" s="24" t="s">
        <v>22</v>
      </c>
      <c r="S10" s="21"/>
      <c r="T10" s="21"/>
      <c r="U10" s="25" t="s">
        <v>25</v>
      </c>
    </row>
    <row r="11" spans="1:21" ht="50.25" customHeight="1">
      <c r="A11" s="16">
        <v>4.0000000000000001E-3</v>
      </c>
      <c r="B11" s="16">
        <v>0</v>
      </c>
      <c r="C11" s="16">
        <v>4.0000000000000001E-3</v>
      </c>
      <c r="D11" s="16">
        <v>0.105</v>
      </c>
      <c r="E11" s="16">
        <v>4.0000000000000001E-3</v>
      </c>
      <c r="F11" s="16">
        <v>0</v>
      </c>
      <c r="G11" s="16">
        <v>0</v>
      </c>
      <c r="H11" s="16">
        <v>0</v>
      </c>
      <c r="I11" s="15">
        <f t="shared" si="1"/>
        <v>0</v>
      </c>
      <c r="J11" s="24" t="s">
        <v>37</v>
      </c>
      <c r="K11" s="26">
        <v>1400</v>
      </c>
      <c r="L11" s="26">
        <v>1400</v>
      </c>
      <c r="M11" s="26">
        <v>1400</v>
      </c>
      <c r="N11" s="26">
        <v>1400</v>
      </c>
      <c r="O11" s="26">
        <v>1400</v>
      </c>
      <c r="P11" s="26">
        <v>1400</v>
      </c>
      <c r="Q11" s="26">
        <v>1400</v>
      </c>
      <c r="R11" s="26">
        <v>1400</v>
      </c>
      <c r="S11" s="15"/>
      <c r="T11" s="15"/>
      <c r="U11" s="27" t="s">
        <v>38</v>
      </c>
    </row>
    <row r="12" spans="1:21" ht="36.200000000000003" customHeight="1">
      <c r="A12" s="16">
        <v>5.0000000000000001E-3</v>
      </c>
      <c r="B12" s="16">
        <v>0</v>
      </c>
      <c r="C12" s="16">
        <v>5.0000000000000001E-3</v>
      </c>
      <c r="D12" s="16">
        <v>0.29699999999999999</v>
      </c>
      <c r="E12" s="16">
        <v>5.0000000000000001E-3</v>
      </c>
      <c r="F12" s="16">
        <v>0</v>
      </c>
      <c r="G12" s="16">
        <v>0</v>
      </c>
      <c r="H12" s="16">
        <v>0</v>
      </c>
      <c r="I12" s="18">
        <f t="shared" si="1"/>
        <v>0</v>
      </c>
      <c r="J12" s="24" t="s">
        <v>39</v>
      </c>
      <c r="K12" s="26">
        <v>800</v>
      </c>
      <c r="L12" s="26">
        <v>800</v>
      </c>
      <c r="M12" s="26">
        <v>800</v>
      </c>
      <c r="N12" s="26">
        <v>400</v>
      </c>
      <c r="O12" s="26">
        <v>700</v>
      </c>
      <c r="P12" s="26">
        <v>200</v>
      </c>
      <c r="Q12" s="26">
        <v>800</v>
      </c>
      <c r="R12" s="26">
        <v>200</v>
      </c>
      <c r="S12" s="18"/>
      <c r="T12" s="18"/>
      <c r="U12" s="27" t="s">
        <v>40</v>
      </c>
    </row>
    <row r="13" spans="1:21" ht="36.200000000000003" customHeight="1">
      <c r="A13" s="16">
        <v>8.0000000000000002E-3</v>
      </c>
      <c r="B13" s="16">
        <v>0</v>
      </c>
      <c r="C13" s="16">
        <v>8.0000000000000002E-3</v>
      </c>
      <c r="D13" s="16">
        <v>0.54900000000000004</v>
      </c>
      <c r="E13" s="16">
        <v>8.0000000000000002E-3</v>
      </c>
      <c r="F13" s="16">
        <v>0</v>
      </c>
      <c r="G13" s="16">
        <v>0</v>
      </c>
      <c r="H13" s="16">
        <v>0</v>
      </c>
      <c r="I13" s="15">
        <f t="shared" si="1"/>
        <v>0</v>
      </c>
      <c r="J13" s="41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27" t="s">
        <v>41</v>
      </c>
    </row>
    <row r="14" spans="1:21" ht="64.349999999999994" customHeight="1">
      <c r="A14" s="16">
        <v>1.0999999999999999E-2</v>
      </c>
      <c r="B14" s="16">
        <v>0.01</v>
      </c>
      <c r="C14" s="16">
        <v>1.0999999999999999E-2</v>
      </c>
      <c r="D14" s="16">
        <v>0.86199999999999999</v>
      </c>
      <c r="E14" s="16">
        <v>1.0999999999999999E-2</v>
      </c>
      <c r="F14" s="16">
        <v>0.01</v>
      </c>
      <c r="G14" s="16">
        <v>0</v>
      </c>
      <c r="H14" s="16">
        <v>0.01</v>
      </c>
      <c r="I14" s="18">
        <f t="shared" si="1"/>
        <v>1.4798590947427609E-2</v>
      </c>
      <c r="J14" s="41"/>
      <c r="K14" s="18"/>
      <c r="L14" s="18"/>
      <c r="M14" s="24" t="s">
        <v>42</v>
      </c>
      <c r="N14" s="24" t="s">
        <v>43</v>
      </c>
      <c r="O14" s="18"/>
      <c r="P14" s="18"/>
      <c r="Q14" s="18"/>
      <c r="R14" s="18"/>
      <c r="S14" s="18"/>
      <c r="T14" s="18"/>
      <c r="U14" s="27" t="s">
        <v>44</v>
      </c>
    </row>
    <row r="15" spans="1:21" ht="64.349999999999994" customHeight="1">
      <c r="A15" s="16">
        <v>1.6E-2</v>
      </c>
      <c r="B15" s="16">
        <v>0.02</v>
      </c>
      <c r="C15" s="16">
        <v>1.6E-2</v>
      </c>
      <c r="D15" s="16">
        <v>1</v>
      </c>
      <c r="E15" s="16">
        <v>1.6E-2</v>
      </c>
      <c r="F15" s="16">
        <v>0.02</v>
      </c>
      <c r="G15" s="16">
        <v>0</v>
      </c>
      <c r="H15" s="16">
        <v>0.02</v>
      </c>
      <c r="I15" s="15">
        <f t="shared" si="1"/>
        <v>2.9597181894855218E-2</v>
      </c>
      <c r="J15" s="41"/>
      <c r="K15" s="15"/>
      <c r="L15" s="15"/>
      <c r="M15" s="42" t="s">
        <v>45</v>
      </c>
      <c r="N15" s="7">
        <f>((K6*((K4/1000)*K11/1000))*(K5/100)+(L6*((L4/1000)*L11/1000))*(L5/100)+(M6*((M4/1000)*M11/1000))*(M5/100)+(N6*((N4/1000)*N11/1000))*(N5/100)+(O6*((O4/1000)*O11/1000))*(O5/100)+(P6*((P4/1000)*P11/1000))*(P5/100)+(Q6*((Q4/1000)*Q11/1000))*(Q5/100)+(R6*((R4/1000)*R11/1000))*(R5/100))*1.04</f>
        <v>19.717588800000001</v>
      </c>
      <c r="O15" s="15"/>
      <c r="P15" s="15"/>
      <c r="Q15" s="15"/>
      <c r="R15" s="15"/>
      <c r="S15" s="15"/>
      <c r="T15" s="15"/>
      <c r="U15" s="27" t="s">
        <v>46</v>
      </c>
    </row>
    <row r="16" spans="1:21" ht="36.200000000000003" customHeight="1">
      <c r="A16" s="16">
        <v>2.3E-2</v>
      </c>
      <c r="B16" s="16">
        <v>2.7E-2</v>
      </c>
      <c r="C16" s="16">
        <v>2.3E-2</v>
      </c>
      <c r="D16" s="16">
        <v>0.85099999999999998</v>
      </c>
      <c r="E16" s="16">
        <v>2.3E-2</v>
      </c>
      <c r="F16" s="16">
        <v>2.7E-2</v>
      </c>
      <c r="G16" s="16">
        <v>0</v>
      </c>
      <c r="H16" s="16">
        <v>2.7E-2</v>
      </c>
      <c r="I16" s="18">
        <f t="shared" si="1"/>
        <v>3.9956195558054547E-2</v>
      </c>
      <c r="J16" s="41"/>
      <c r="K16" s="18"/>
      <c r="L16" s="18"/>
      <c r="M16" s="42" t="s">
        <v>47</v>
      </c>
      <c r="N16" s="40">
        <f>SUM(I8:I88)</f>
        <v>47.37472919999999</v>
      </c>
      <c r="O16" s="18"/>
      <c r="P16" s="18"/>
      <c r="Q16" s="18"/>
      <c r="R16" s="23"/>
      <c r="S16" s="23"/>
      <c r="T16" s="18"/>
      <c r="U16" s="22" t="s">
        <v>48</v>
      </c>
    </row>
    <row r="17" spans="1:21" ht="36.200000000000003" customHeight="1">
      <c r="A17" s="16">
        <v>4.9000000000000002E-2</v>
      </c>
      <c r="B17" s="16">
        <v>5.8999999999999997E-2</v>
      </c>
      <c r="C17" s="16">
        <v>4.9000000000000002E-2</v>
      </c>
      <c r="D17" s="16">
        <v>0.60799999999999998</v>
      </c>
      <c r="E17" s="16">
        <v>4.9000000000000002E-2</v>
      </c>
      <c r="F17" s="16">
        <v>5.8999999999999997E-2</v>
      </c>
      <c r="G17" s="16">
        <v>0</v>
      </c>
      <c r="H17" s="16">
        <v>5.8999999999999997E-2</v>
      </c>
      <c r="I17" s="15">
        <f t="shared" si="1"/>
        <v>8.7311686589822898E-2</v>
      </c>
      <c r="J17" s="41"/>
      <c r="K17" s="15"/>
      <c r="L17" s="15"/>
      <c r="M17" s="42" t="s">
        <v>49</v>
      </c>
      <c r="N17" s="43">
        <f>SUM(I12:I72)</f>
        <v>42.337288841495642</v>
      </c>
      <c r="O17" s="8"/>
      <c r="P17" s="8"/>
      <c r="Q17" s="15"/>
      <c r="R17" s="8"/>
      <c r="S17" s="8"/>
      <c r="T17" s="15"/>
      <c r="U17" s="22" t="s">
        <v>50</v>
      </c>
    </row>
    <row r="18" spans="1:21" ht="36.200000000000003" customHeight="1">
      <c r="A18" s="16">
        <v>8.5000000000000006E-2</v>
      </c>
      <c r="B18" s="16">
        <v>0.125</v>
      </c>
      <c r="C18" s="16">
        <v>8.5000000000000006E-2</v>
      </c>
      <c r="D18" s="16">
        <v>0.34599999999999997</v>
      </c>
      <c r="E18" s="16">
        <v>8.5000000000000006E-2</v>
      </c>
      <c r="F18" s="16">
        <v>0.125</v>
      </c>
      <c r="G18" s="16">
        <v>0</v>
      </c>
      <c r="H18" s="16">
        <v>0.125</v>
      </c>
      <c r="I18" s="18">
        <f t="shared" si="1"/>
        <v>0.18498238684284513</v>
      </c>
      <c r="J18" s="41"/>
      <c r="K18" s="18"/>
      <c r="L18" s="18"/>
      <c r="M18" s="42" t="s">
        <v>51</v>
      </c>
      <c r="N18" s="44">
        <f>N16/N15</f>
        <v>2.4026634128813957</v>
      </c>
      <c r="O18" s="23"/>
      <c r="P18" s="23"/>
      <c r="Q18" s="18"/>
      <c r="R18" s="23"/>
      <c r="S18" s="23"/>
      <c r="T18" s="18"/>
      <c r="U18" s="22" t="s">
        <v>52</v>
      </c>
    </row>
    <row r="19" spans="1:21" ht="64.349999999999994" customHeight="1">
      <c r="A19" s="16">
        <v>0.13200000000000001</v>
      </c>
      <c r="B19" s="16">
        <v>0.23699999999999999</v>
      </c>
      <c r="C19" s="16">
        <v>0.13200000000000001</v>
      </c>
      <c r="D19" s="16">
        <v>0.155</v>
      </c>
      <c r="E19" s="16">
        <v>0.13200000000000001</v>
      </c>
      <c r="F19" s="16">
        <v>0.23699999999999999</v>
      </c>
      <c r="G19" s="16">
        <v>0</v>
      </c>
      <c r="H19" s="16">
        <v>0.23699999999999999</v>
      </c>
      <c r="I19" s="15">
        <f t="shared" si="1"/>
        <v>0.35072660545403433</v>
      </c>
      <c r="J19" s="41"/>
      <c r="K19" s="15"/>
      <c r="L19" s="15"/>
      <c r="M19" s="42" t="s">
        <v>53</v>
      </c>
      <c r="N19" s="43">
        <f>N17*0.94</f>
        <v>39.797051511005904</v>
      </c>
      <c r="O19" s="8"/>
      <c r="P19" s="8"/>
      <c r="Q19" s="15"/>
      <c r="R19" s="55" t="s">
        <v>54</v>
      </c>
      <c r="S19" s="53"/>
      <c r="T19" s="15"/>
      <c r="U19" s="22" t="s">
        <v>55</v>
      </c>
    </row>
    <row r="20" spans="1:21" ht="36.200000000000003" customHeight="1">
      <c r="A20" s="16">
        <v>0.16500000000000001</v>
      </c>
      <c r="B20" s="16">
        <v>0.41899999999999998</v>
      </c>
      <c r="C20" s="16">
        <v>0.16500000000000001</v>
      </c>
      <c r="D20" s="16">
        <v>0.11</v>
      </c>
      <c r="E20" s="16">
        <v>0.16500000000000001</v>
      </c>
      <c r="F20" s="16">
        <v>0.41899999999999998</v>
      </c>
      <c r="G20" s="16">
        <v>0</v>
      </c>
      <c r="H20" s="16">
        <v>0.41899999999999998</v>
      </c>
      <c r="I20" s="18">
        <f t="shared" si="1"/>
        <v>0.62006096069721683</v>
      </c>
      <c r="J20" s="41"/>
      <c r="K20" s="18"/>
      <c r="L20" s="18"/>
      <c r="M20" s="42" t="s">
        <v>56</v>
      </c>
      <c r="N20" s="45">
        <f>SUM(I12:I32)/N17</f>
        <v>0.18567583627529802</v>
      </c>
      <c r="O20" s="18"/>
      <c r="P20" s="18"/>
      <c r="Q20" s="18"/>
      <c r="R20" s="56" t="s">
        <v>57</v>
      </c>
      <c r="S20" s="52"/>
      <c r="T20" s="18"/>
      <c r="U20" s="18"/>
    </row>
    <row r="21" spans="1:21" ht="36.200000000000003" customHeight="1">
      <c r="A21" s="16">
        <v>0.187</v>
      </c>
      <c r="B21" s="16">
        <v>0.61699999999999999</v>
      </c>
      <c r="C21" s="16">
        <v>0.187</v>
      </c>
      <c r="D21" s="16">
        <v>0.08</v>
      </c>
      <c r="E21" s="16">
        <v>0.187</v>
      </c>
      <c r="F21" s="16">
        <v>0.61699999999999999</v>
      </c>
      <c r="G21" s="16">
        <v>0</v>
      </c>
      <c r="H21" s="16">
        <v>0.61699999999999999</v>
      </c>
      <c r="I21" s="15">
        <f t="shared" si="1"/>
        <v>0.91307306145628353</v>
      </c>
      <c r="J21" s="41"/>
      <c r="K21" s="15"/>
      <c r="L21" s="15"/>
      <c r="M21" s="42" t="s">
        <v>58</v>
      </c>
      <c r="N21" s="46">
        <f>SUM(I33:I51)/N17</f>
        <v>0.243105316508791</v>
      </c>
      <c r="O21" s="15"/>
      <c r="P21" s="15"/>
      <c r="Q21" s="15"/>
      <c r="R21" s="51" t="s">
        <v>59</v>
      </c>
      <c r="S21" s="53"/>
      <c r="T21" s="15"/>
      <c r="U21" s="15"/>
    </row>
    <row r="22" spans="1:21" ht="50.25" customHeight="1">
      <c r="A22" s="16">
        <v>0.20599999999999999</v>
      </c>
      <c r="B22" s="16">
        <v>0.70699999999999996</v>
      </c>
      <c r="C22" s="16">
        <v>0.20599999999999999</v>
      </c>
      <c r="D22" s="16">
        <v>5.3999999999999999E-2</v>
      </c>
      <c r="E22" s="16">
        <v>0.20599999999999999</v>
      </c>
      <c r="F22" s="16">
        <v>0.70699999999999996</v>
      </c>
      <c r="G22" s="16">
        <v>0</v>
      </c>
      <c r="H22" s="16">
        <v>0.70699999999999996</v>
      </c>
      <c r="I22" s="18">
        <f t="shared" si="1"/>
        <v>1.046260379983132</v>
      </c>
      <c r="J22" s="41"/>
      <c r="K22" s="18"/>
      <c r="L22" s="18"/>
      <c r="M22" s="42" t="s">
        <v>60</v>
      </c>
      <c r="N22" s="45">
        <f>SUM(I52:I72)/N17</f>
        <v>0.57121884721591121</v>
      </c>
      <c r="O22" s="18"/>
      <c r="P22" s="18"/>
      <c r="Q22" s="18"/>
      <c r="R22" s="54" t="s">
        <v>61</v>
      </c>
      <c r="S22" s="52"/>
      <c r="T22" s="18"/>
      <c r="U22" s="18"/>
    </row>
    <row r="23" spans="1:21" ht="36.200000000000003" customHeight="1">
      <c r="A23" s="16">
        <v>0.224</v>
      </c>
      <c r="B23" s="16">
        <v>0.64100000000000001</v>
      </c>
      <c r="C23" s="16">
        <v>0.224</v>
      </c>
      <c r="D23" s="16">
        <v>4.1000000000000002E-2</v>
      </c>
      <c r="E23" s="16">
        <v>0.224</v>
      </c>
      <c r="F23" s="16">
        <v>0.64100000000000001</v>
      </c>
      <c r="G23" s="16">
        <v>0</v>
      </c>
      <c r="H23" s="16">
        <v>0.64100000000000001</v>
      </c>
      <c r="I23" s="15">
        <f t="shared" si="1"/>
        <v>0.94858967973010977</v>
      </c>
      <c r="J23" s="41"/>
      <c r="K23" s="15"/>
      <c r="L23" s="15"/>
      <c r="M23" s="42" t="s">
        <v>62</v>
      </c>
      <c r="N23" s="46">
        <f>SUM(I73:I88)/N17</f>
        <v>0.11898353664930617</v>
      </c>
      <c r="O23" s="15"/>
      <c r="P23" s="15"/>
      <c r="Q23" s="15"/>
      <c r="R23" s="8"/>
      <c r="S23" s="8"/>
      <c r="T23" s="15"/>
      <c r="U23" s="15"/>
    </row>
    <row r="24" spans="1:21" ht="22.35" customHeight="1">
      <c r="A24" s="16">
        <v>0.23100000000000001</v>
      </c>
      <c r="B24" s="16">
        <v>0.51</v>
      </c>
      <c r="C24" s="16">
        <v>0.23100000000000001</v>
      </c>
      <c r="D24" s="16">
        <v>2.3E-2</v>
      </c>
      <c r="E24" s="16">
        <v>0.23100000000000001</v>
      </c>
      <c r="F24" s="16">
        <v>0.51</v>
      </c>
      <c r="G24" s="16">
        <v>0</v>
      </c>
      <c r="H24" s="16">
        <v>0.51</v>
      </c>
      <c r="I24" s="18">
        <f t="shared" si="1"/>
        <v>0.75472813831880803</v>
      </c>
      <c r="J24" s="41"/>
      <c r="K24" s="18"/>
      <c r="L24" s="18"/>
      <c r="M24" s="42" t="s">
        <v>63</v>
      </c>
      <c r="N24" s="44">
        <f>SUM(I52:I72)/SUM(I12:I32)</f>
        <v>3.0764307228915664</v>
      </c>
      <c r="O24" s="18"/>
      <c r="P24" s="18"/>
      <c r="Q24" s="18"/>
      <c r="R24" s="23"/>
      <c r="S24" s="23"/>
      <c r="T24" s="18"/>
      <c r="U24" s="18"/>
    </row>
    <row r="25" spans="1:21" ht="22.35" customHeight="1">
      <c r="A25" s="16">
        <v>0.22500000000000001</v>
      </c>
      <c r="B25" s="16">
        <v>0.39200000000000002</v>
      </c>
      <c r="C25" s="16">
        <v>0.22500000000000001</v>
      </c>
      <c r="D25" s="16">
        <v>1.4999999999999999E-2</v>
      </c>
      <c r="E25" s="16">
        <v>0.22500000000000001</v>
      </c>
      <c r="F25" s="16">
        <v>0.39200000000000002</v>
      </c>
      <c r="G25" s="16">
        <v>0</v>
      </c>
      <c r="H25" s="16">
        <v>0.39200000000000002</v>
      </c>
      <c r="I25" s="15">
        <f t="shared" si="1"/>
        <v>0.58010476513916243</v>
      </c>
      <c r="J25" s="41"/>
      <c r="K25" s="15"/>
      <c r="L25" s="15"/>
      <c r="M25" s="42" t="s">
        <v>64</v>
      </c>
      <c r="N25" s="47">
        <f>SUM(I52:I72)/SUM(I73:I88)</f>
        <v>4.8008225616921276</v>
      </c>
      <c r="O25" s="15"/>
      <c r="P25" s="15"/>
      <c r="Q25" s="15"/>
      <c r="R25" s="15"/>
      <c r="S25" s="15"/>
      <c r="T25" s="15"/>
      <c r="U25" s="15"/>
    </row>
    <row r="26" spans="1:21" ht="36.200000000000003" customHeight="1">
      <c r="A26" s="16">
        <v>0.217</v>
      </c>
      <c r="B26" s="16">
        <v>0.30199999999999999</v>
      </c>
      <c r="C26" s="16">
        <v>0.217</v>
      </c>
      <c r="D26" s="16">
        <v>1.2999999999999999E-2</v>
      </c>
      <c r="E26" s="16">
        <v>0.217</v>
      </c>
      <c r="F26" s="16">
        <v>0.30199999999999999</v>
      </c>
      <c r="G26" s="16">
        <v>0</v>
      </c>
      <c r="H26" s="16">
        <v>0.30199999999999999</v>
      </c>
      <c r="I26" s="18">
        <f t="shared" si="1"/>
        <v>0.44691744661231381</v>
      </c>
      <c r="J26" s="41"/>
      <c r="K26" s="18"/>
      <c r="L26" s="18"/>
      <c r="M26" s="42" t="s">
        <v>65</v>
      </c>
      <c r="N26" s="44">
        <f>SUM(I52:I88)/SUM(I12:I32)</f>
        <v>3.7172439759036151</v>
      </c>
      <c r="O26" s="18"/>
      <c r="P26" s="18"/>
      <c r="Q26" s="18"/>
      <c r="R26" s="18"/>
      <c r="S26" s="18"/>
      <c r="T26" s="18"/>
      <c r="U26" s="18"/>
    </row>
    <row r="27" spans="1:21" ht="50.25" customHeight="1">
      <c r="A27" s="16">
        <v>0.218</v>
      </c>
      <c r="B27" s="16">
        <v>0.23699999999999999</v>
      </c>
      <c r="C27" s="16">
        <v>0.218</v>
      </c>
      <c r="D27" s="16">
        <v>0.01</v>
      </c>
      <c r="E27" s="16">
        <v>0.218</v>
      </c>
      <c r="F27" s="16">
        <v>0.23699999999999999</v>
      </c>
      <c r="G27" s="16">
        <v>0</v>
      </c>
      <c r="H27" s="16">
        <v>0.23699999999999999</v>
      </c>
      <c r="I27" s="15">
        <f t="shared" si="1"/>
        <v>0.35072660545403433</v>
      </c>
      <c r="J27" s="41"/>
      <c r="K27" s="15"/>
      <c r="L27" s="15"/>
      <c r="M27" s="42" t="s">
        <v>66</v>
      </c>
      <c r="N27" s="48" t="s">
        <v>67</v>
      </c>
      <c r="O27" s="48" t="s">
        <v>68</v>
      </c>
      <c r="P27" s="15"/>
      <c r="Q27" s="15"/>
      <c r="R27" s="15"/>
      <c r="S27" s="15"/>
      <c r="T27" s="15"/>
      <c r="U27" s="15"/>
    </row>
    <row r="28" spans="1:21" ht="92.25" customHeight="1">
      <c r="A28" s="16">
        <v>0.22700000000000001</v>
      </c>
      <c r="B28" s="16">
        <v>0.192</v>
      </c>
      <c r="C28" s="16">
        <v>0.22700000000000001</v>
      </c>
      <c r="D28" s="16">
        <v>8.0000000000000002E-3</v>
      </c>
      <c r="E28" s="16">
        <v>0.22700000000000001</v>
      </c>
      <c r="F28" s="16">
        <v>0.192</v>
      </c>
      <c r="G28" s="16">
        <v>0</v>
      </c>
      <c r="H28" s="16">
        <v>0.192</v>
      </c>
      <c r="I28" s="18">
        <f t="shared" si="1"/>
        <v>0.28413294619061008</v>
      </c>
      <c r="J28" s="41"/>
      <c r="K28" s="18"/>
      <c r="L28" s="18"/>
      <c r="M28" s="42" t="s">
        <v>69</v>
      </c>
      <c r="N28" s="49" t="s">
        <v>70</v>
      </c>
      <c r="O28" s="49" t="s">
        <v>71</v>
      </c>
      <c r="P28" s="18"/>
      <c r="Q28" s="18"/>
      <c r="R28" s="18"/>
      <c r="S28" s="18"/>
      <c r="T28" s="18"/>
      <c r="U28" s="18"/>
    </row>
    <row r="29" spans="1:21" ht="36.200000000000003" customHeight="1">
      <c r="A29" s="16">
        <v>0.25</v>
      </c>
      <c r="B29" s="16">
        <v>0.18099999999999999</v>
      </c>
      <c r="C29" s="16">
        <v>0.25</v>
      </c>
      <c r="D29" s="16">
        <v>6.0000000000000001E-3</v>
      </c>
      <c r="E29" s="16">
        <v>0.25</v>
      </c>
      <c r="F29" s="16">
        <v>0.18099999999999999</v>
      </c>
      <c r="G29" s="16">
        <v>0</v>
      </c>
      <c r="H29" s="16">
        <v>0.18099999999999999</v>
      </c>
      <c r="I29" s="15">
        <f t="shared" si="1"/>
        <v>0.2678544961484397</v>
      </c>
      <c r="J29" s="41"/>
      <c r="K29" s="15"/>
      <c r="L29" s="15"/>
      <c r="M29" s="54" t="s">
        <v>72</v>
      </c>
      <c r="N29" s="53"/>
      <c r="O29" s="53"/>
      <c r="P29" s="53"/>
      <c r="Q29" s="15"/>
      <c r="R29" s="15"/>
      <c r="S29" s="15"/>
      <c r="T29" s="15"/>
      <c r="U29" s="15"/>
    </row>
    <row r="30" spans="1:21" ht="50.25" customHeight="1">
      <c r="A30" s="16">
        <v>0.28599999999999998</v>
      </c>
      <c r="B30" s="16">
        <v>0.188</v>
      </c>
      <c r="C30" s="16">
        <v>0.28599999999999998</v>
      </c>
      <c r="D30" s="16">
        <v>5.0000000000000001E-3</v>
      </c>
      <c r="E30" s="16">
        <v>0.28599999999999998</v>
      </c>
      <c r="F30" s="16">
        <v>0.188</v>
      </c>
      <c r="G30" s="16">
        <v>0</v>
      </c>
      <c r="H30" s="16">
        <v>0.188</v>
      </c>
      <c r="I30" s="18">
        <f t="shared" si="1"/>
        <v>0.27821350981163906</v>
      </c>
      <c r="J30" s="41"/>
      <c r="K30" s="18"/>
      <c r="L30" s="18"/>
      <c r="M30" s="42" t="s">
        <v>73</v>
      </c>
      <c r="N30" s="49" t="s">
        <v>74</v>
      </c>
      <c r="O30" s="49" t="s">
        <v>75</v>
      </c>
      <c r="P30" s="49" t="s">
        <v>76</v>
      </c>
      <c r="Q30" s="18"/>
      <c r="R30" s="18"/>
      <c r="S30" s="18"/>
      <c r="T30" s="18"/>
      <c r="U30" s="18"/>
    </row>
    <row r="31" spans="1:21" ht="50.25" customHeight="1">
      <c r="A31" s="16">
        <v>0.317</v>
      </c>
      <c r="B31" s="16">
        <v>0.20899999999999999</v>
      </c>
      <c r="C31" s="16">
        <v>0.317</v>
      </c>
      <c r="D31" s="16">
        <v>4.0000000000000001E-3</v>
      </c>
      <c r="E31" s="16">
        <v>0.317</v>
      </c>
      <c r="F31" s="16">
        <v>0.20899999999999999</v>
      </c>
      <c r="G31" s="16">
        <v>0</v>
      </c>
      <c r="H31" s="16">
        <v>0.20899999999999999</v>
      </c>
      <c r="I31" s="15">
        <f t="shared" si="1"/>
        <v>0.30929055080123707</v>
      </c>
      <c r="J31" s="41"/>
      <c r="K31" s="15"/>
      <c r="L31" s="15"/>
      <c r="M31" s="42" t="s">
        <v>77</v>
      </c>
      <c r="N31" s="48" t="s">
        <v>78</v>
      </c>
      <c r="O31" s="15"/>
      <c r="P31" s="15"/>
      <c r="Q31" s="15"/>
      <c r="R31" s="15"/>
      <c r="S31" s="15"/>
      <c r="T31" s="15"/>
      <c r="U31" s="15"/>
    </row>
    <row r="32" spans="1:21" ht="36.200000000000003" customHeight="1">
      <c r="A32" s="16">
        <v>0.33900000000000002</v>
      </c>
      <c r="B32" s="16">
        <v>0.23899999999999999</v>
      </c>
      <c r="C32" s="16">
        <v>0.33900000000000002</v>
      </c>
      <c r="D32" s="16">
        <v>0</v>
      </c>
      <c r="E32" s="16">
        <v>0.33900000000000002</v>
      </c>
      <c r="F32" s="16">
        <v>0.23899999999999999</v>
      </c>
      <c r="G32" s="16">
        <v>0</v>
      </c>
      <c r="H32" s="16">
        <v>0.23899999999999999</v>
      </c>
      <c r="I32" s="18">
        <f t="shared" si="1"/>
        <v>0.35368632364351987</v>
      </c>
      <c r="J32" s="41"/>
      <c r="K32" s="18"/>
      <c r="L32" s="18"/>
      <c r="M32" s="42" t="s">
        <v>79</v>
      </c>
      <c r="N32" s="49" t="s">
        <v>80</v>
      </c>
      <c r="O32" s="18"/>
      <c r="P32" s="18"/>
      <c r="Q32" s="18"/>
      <c r="R32" s="18"/>
      <c r="S32" s="18"/>
      <c r="T32" s="18"/>
      <c r="U32" s="18"/>
    </row>
    <row r="33" spans="1:21" ht="22.35" customHeight="1">
      <c r="A33" s="16">
        <v>0.372</v>
      </c>
      <c r="B33" s="16">
        <v>0.26900000000000002</v>
      </c>
      <c r="C33" s="16">
        <v>0.372</v>
      </c>
      <c r="D33" s="16">
        <v>0</v>
      </c>
      <c r="E33" s="16">
        <v>0.372</v>
      </c>
      <c r="F33" s="16">
        <v>0.26900000000000002</v>
      </c>
      <c r="G33" s="16">
        <v>0</v>
      </c>
      <c r="H33" s="16">
        <v>0.26900000000000002</v>
      </c>
      <c r="I33" s="15">
        <f t="shared" si="1"/>
        <v>0.39808209648580273</v>
      </c>
      <c r="J33" s="41"/>
      <c r="K33" s="15"/>
      <c r="L33" s="15"/>
      <c r="M33" s="24" t="s">
        <v>81</v>
      </c>
      <c r="N33" s="15"/>
      <c r="O33" s="15"/>
      <c r="P33" s="15"/>
      <c r="Q33" s="15"/>
      <c r="R33" s="15"/>
      <c r="S33" s="15"/>
      <c r="T33" s="15"/>
      <c r="U33" s="15"/>
    </row>
    <row r="34" spans="1:21" ht="36.200000000000003" customHeight="1">
      <c r="A34" s="16">
        <v>0.39600000000000002</v>
      </c>
      <c r="B34" s="16">
        <v>0.30299999999999999</v>
      </c>
      <c r="C34" s="16">
        <v>0.39600000000000002</v>
      </c>
      <c r="D34" s="16">
        <v>0</v>
      </c>
      <c r="E34" s="16">
        <v>0.39600000000000002</v>
      </c>
      <c r="F34" s="16">
        <v>0.30299999999999999</v>
      </c>
      <c r="G34" s="16">
        <v>0</v>
      </c>
      <c r="H34" s="16">
        <v>0.30299999999999999</v>
      </c>
      <c r="I34" s="18">
        <f t="shared" si="1"/>
        <v>0.44839730570705655</v>
      </c>
      <c r="J34" s="41"/>
      <c r="K34" s="18"/>
      <c r="L34" s="18"/>
      <c r="M34" s="42" t="s">
        <v>82</v>
      </c>
      <c r="N34" s="40">
        <v>1200</v>
      </c>
      <c r="O34" s="49" t="s">
        <v>83</v>
      </c>
      <c r="P34" s="18"/>
      <c r="Q34" s="18"/>
      <c r="R34" s="18"/>
      <c r="S34" s="18"/>
      <c r="T34" s="18"/>
      <c r="U34" s="18"/>
    </row>
    <row r="35" spans="1:21" ht="22.35" customHeight="1">
      <c r="A35" s="16">
        <v>0.42799999999999999</v>
      </c>
      <c r="B35" s="16">
        <v>0.33800000000000002</v>
      </c>
      <c r="C35" s="16">
        <v>0.42799999999999999</v>
      </c>
      <c r="D35" s="16">
        <v>0</v>
      </c>
      <c r="E35" s="16">
        <v>0.42799999999999999</v>
      </c>
      <c r="F35" s="16">
        <v>0.33800000000000002</v>
      </c>
      <c r="G35" s="16">
        <v>0</v>
      </c>
      <c r="H35" s="16">
        <v>0.33800000000000002</v>
      </c>
      <c r="I35" s="15">
        <f t="shared" si="1"/>
        <v>0.50019237402305317</v>
      </c>
      <c r="J35" s="41"/>
      <c r="K35" s="15"/>
      <c r="L35" s="15"/>
      <c r="M35" s="42" t="s">
        <v>84</v>
      </c>
      <c r="N35" s="48" t="s">
        <v>85</v>
      </c>
      <c r="O35" s="15"/>
      <c r="P35" s="15"/>
      <c r="Q35" s="15"/>
      <c r="R35" s="15"/>
      <c r="S35" s="15"/>
      <c r="T35" s="15"/>
      <c r="U35" s="15"/>
    </row>
    <row r="36" spans="1:21" ht="22.35" customHeight="1">
      <c r="A36" s="16">
        <v>0.45800000000000002</v>
      </c>
      <c r="B36" s="16">
        <v>0.374</v>
      </c>
      <c r="C36" s="16">
        <v>0.45800000000000002</v>
      </c>
      <c r="D36" s="16">
        <v>0</v>
      </c>
      <c r="E36" s="16">
        <v>0.45800000000000002</v>
      </c>
      <c r="F36" s="16">
        <v>0.374</v>
      </c>
      <c r="G36" s="16">
        <v>0</v>
      </c>
      <c r="H36" s="16">
        <v>0.374</v>
      </c>
      <c r="I36" s="18">
        <f t="shared" si="1"/>
        <v>0.55346730143379264</v>
      </c>
      <c r="J36" s="41"/>
      <c r="K36" s="18"/>
      <c r="L36" s="18"/>
      <c r="M36" s="42" t="s">
        <v>86</v>
      </c>
      <c r="N36" s="5">
        <v>80</v>
      </c>
      <c r="O36" s="18"/>
      <c r="P36" s="18"/>
      <c r="Q36" s="18"/>
      <c r="R36" s="18"/>
      <c r="S36" s="18"/>
      <c r="T36" s="18"/>
      <c r="U36" s="18"/>
    </row>
    <row r="37" spans="1:21" ht="22.35" customHeight="1">
      <c r="A37" s="16">
        <v>0.47699999999999998</v>
      </c>
      <c r="B37" s="16">
        <v>0.39100000000000001</v>
      </c>
      <c r="C37" s="16">
        <v>0.47699999999999998</v>
      </c>
      <c r="D37" s="16">
        <v>0</v>
      </c>
      <c r="E37" s="16">
        <v>0.47699999999999998</v>
      </c>
      <c r="F37" s="16">
        <v>0.39100000000000001</v>
      </c>
      <c r="G37" s="16">
        <v>0</v>
      </c>
      <c r="H37" s="16">
        <v>0.39100000000000001</v>
      </c>
      <c r="I37" s="15">
        <f t="shared" si="1"/>
        <v>0.57862490604441963</v>
      </c>
      <c r="J37" s="41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22.35" customHeight="1">
      <c r="A38" s="16">
        <v>0.48799999999999999</v>
      </c>
      <c r="B38" s="16">
        <v>0.39400000000000002</v>
      </c>
      <c r="C38" s="16">
        <v>0.48799999999999999</v>
      </c>
      <c r="D38" s="16">
        <v>0</v>
      </c>
      <c r="E38" s="16">
        <v>0.48799999999999999</v>
      </c>
      <c r="F38" s="16">
        <v>0.39400000000000002</v>
      </c>
      <c r="G38" s="16">
        <v>0</v>
      </c>
      <c r="H38" s="16">
        <v>0.39400000000000002</v>
      </c>
      <c r="I38" s="18">
        <f t="shared" si="1"/>
        <v>0.58306448332864791</v>
      </c>
      <c r="J38" s="41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ht="22.35" customHeight="1">
      <c r="A39" s="16">
        <v>0.505</v>
      </c>
      <c r="B39" s="16">
        <v>0.39300000000000002</v>
      </c>
      <c r="C39" s="16">
        <v>0.505</v>
      </c>
      <c r="D39" s="16">
        <v>0</v>
      </c>
      <c r="E39" s="16">
        <v>0.505</v>
      </c>
      <c r="F39" s="16">
        <v>0.39300000000000002</v>
      </c>
      <c r="G39" s="16">
        <v>0</v>
      </c>
      <c r="H39" s="16">
        <v>0.39300000000000002</v>
      </c>
      <c r="I39" s="15">
        <f t="shared" si="1"/>
        <v>0.58158462423390511</v>
      </c>
      <c r="J39" s="4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22.35" customHeight="1">
      <c r="A40" s="16">
        <v>0.52700000000000002</v>
      </c>
      <c r="B40" s="16">
        <v>0.39400000000000002</v>
      </c>
      <c r="C40" s="16">
        <v>0.52700000000000002</v>
      </c>
      <c r="D40" s="16">
        <v>0</v>
      </c>
      <c r="E40" s="16">
        <v>0.52700000000000002</v>
      </c>
      <c r="F40" s="16">
        <v>0.39400000000000002</v>
      </c>
      <c r="G40" s="16">
        <v>0</v>
      </c>
      <c r="H40" s="16">
        <v>0.39400000000000002</v>
      </c>
      <c r="I40" s="18">
        <f t="shared" ref="I40:I71" si="2">(A40*((K$4/1000)*A$5*(((1-(K$4/1000))*A$6)+1))/A$7)*(K$5/100)+(B40*((L$4/1000)*B$5*(((1-(L$4/1000))*B$6)+1))/B$7)*(L$5/100)+(C40*((M$4/1000)*C$5*(((1-(M$4/1000))*C$6)+1))/C$7)*(M$5/100)+(D40*((N$4/1000)*D$5*(((1-(K$4/1000))*D$6)+1))/D$7)*(N$5/100)+(E40*((O$4/1000)*E$5*(((1-(O$4/1000))*E$6)+1))/E$7)*(O$5/100)+(F40*((P$4/1000)*F$5*(((1-(P$4/1000))*F$6)+1))/F$7)*(P$5/100)+(G40*((Q$4/1000)*G$5*(((1-(Q$4/1000))*G$6)+1))/G$7)*(Q$5/100)+(H40*((R$4/1000)*H$5*(((1-(R$4/1000))*H$6)+1))/H$7)*(R$5/100)</f>
        <v>0.58306448332864791</v>
      </c>
      <c r="J40" s="41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ht="22.35" customHeight="1">
      <c r="A41" s="16">
        <v>0.54800000000000004</v>
      </c>
      <c r="B41" s="16">
        <v>0.38600000000000001</v>
      </c>
      <c r="C41" s="16">
        <v>0.54800000000000004</v>
      </c>
      <c r="D41" s="16">
        <v>0</v>
      </c>
      <c r="E41" s="16">
        <v>0.54800000000000004</v>
      </c>
      <c r="F41" s="16">
        <v>0.38600000000000001</v>
      </c>
      <c r="G41" s="16">
        <v>0</v>
      </c>
      <c r="H41" s="16">
        <v>0.38600000000000001</v>
      </c>
      <c r="I41" s="15">
        <f t="shared" si="2"/>
        <v>0.57122561057070576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22.35" customHeight="1">
      <c r="A42" s="16">
        <v>0.56000000000000005</v>
      </c>
      <c r="B42" s="16">
        <v>0.36799999999999999</v>
      </c>
      <c r="C42" s="16">
        <v>0.56000000000000005</v>
      </c>
      <c r="D42" s="16">
        <v>0</v>
      </c>
      <c r="E42" s="16">
        <v>0.56000000000000005</v>
      </c>
      <c r="F42" s="16">
        <v>0.36799999999999999</v>
      </c>
      <c r="G42" s="16">
        <v>0</v>
      </c>
      <c r="H42" s="16">
        <v>0.36799999999999999</v>
      </c>
      <c r="I42" s="18">
        <f t="shared" si="2"/>
        <v>0.54458814686533608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ht="22.35" customHeight="1">
      <c r="A43" s="16">
        <v>0.57399999999999995</v>
      </c>
      <c r="B43" s="16">
        <v>0.35299999999999998</v>
      </c>
      <c r="C43" s="16">
        <v>0.57399999999999995</v>
      </c>
      <c r="D43" s="16">
        <v>0</v>
      </c>
      <c r="E43" s="16">
        <v>0.57399999999999995</v>
      </c>
      <c r="F43" s="16">
        <v>0.35299999999999998</v>
      </c>
      <c r="G43" s="16">
        <v>0</v>
      </c>
      <c r="H43" s="16">
        <v>0.35299999999999998</v>
      </c>
      <c r="I43" s="15">
        <f t="shared" si="2"/>
        <v>0.52239026044419457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22.35" customHeight="1">
      <c r="A44" s="16">
        <v>0.59499999999999997</v>
      </c>
      <c r="B44" s="16">
        <v>0.34300000000000003</v>
      </c>
      <c r="C44" s="16">
        <v>0.59499999999999997</v>
      </c>
      <c r="D44" s="16">
        <v>0</v>
      </c>
      <c r="E44" s="16">
        <v>0.59499999999999997</v>
      </c>
      <c r="F44" s="16">
        <v>0.34300000000000003</v>
      </c>
      <c r="G44" s="16">
        <v>0</v>
      </c>
      <c r="H44" s="16">
        <v>0.34300000000000003</v>
      </c>
      <c r="I44" s="18">
        <f t="shared" si="2"/>
        <v>0.50759166949676715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22.35" customHeight="1">
      <c r="A45" s="16">
        <v>0.61899999999999999</v>
      </c>
      <c r="B45" s="16">
        <v>0.34100000000000003</v>
      </c>
      <c r="C45" s="16">
        <v>0.61899999999999999</v>
      </c>
      <c r="D45" s="16">
        <v>0</v>
      </c>
      <c r="E45" s="16">
        <v>0.61899999999999999</v>
      </c>
      <c r="F45" s="16">
        <v>0.34100000000000003</v>
      </c>
      <c r="G45" s="16">
        <v>0</v>
      </c>
      <c r="H45" s="16">
        <v>0.34100000000000003</v>
      </c>
      <c r="I45" s="15">
        <f t="shared" si="2"/>
        <v>0.50463195130728156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22.35" customHeight="1">
      <c r="A46" s="16">
        <v>0.63900000000000001</v>
      </c>
      <c r="B46" s="16">
        <v>0.34100000000000003</v>
      </c>
      <c r="C46" s="16">
        <v>0.63900000000000001</v>
      </c>
      <c r="D46" s="16">
        <v>0</v>
      </c>
      <c r="E46" s="16">
        <v>0.63900000000000001</v>
      </c>
      <c r="F46" s="16">
        <v>0.34100000000000003</v>
      </c>
      <c r="G46" s="16">
        <v>0</v>
      </c>
      <c r="H46" s="16">
        <v>0.34100000000000003</v>
      </c>
      <c r="I46" s="18">
        <f t="shared" si="2"/>
        <v>0.50463195130728156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22.35" customHeight="1">
      <c r="A47" s="16">
        <v>0.65200000000000002</v>
      </c>
      <c r="B47" s="16">
        <v>0.34399999999999997</v>
      </c>
      <c r="C47" s="16">
        <v>0.65200000000000002</v>
      </c>
      <c r="D47" s="16">
        <v>0</v>
      </c>
      <c r="E47" s="16">
        <v>0.65200000000000002</v>
      </c>
      <c r="F47" s="16">
        <v>0.34399999999999997</v>
      </c>
      <c r="G47" s="16">
        <v>0</v>
      </c>
      <c r="H47" s="16">
        <v>0.34399999999999997</v>
      </c>
      <c r="I47" s="15">
        <f t="shared" si="2"/>
        <v>0.50907152859150973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22.35" customHeight="1">
      <c r="A48" s="16">
        <v>0.66300000000000003</v>
      </c>
      <c r="B48" s="16">
        <v>0.35399999999999998</v>
      </c>
      <c r="C48" s="16">
        <v>0.66300000000000003</v>
      </c>
      <c r="D48" s="16">
        <v>0</v>
      </c>
      <c r="E48" s="16">
        <v>0.66300000000000003</v>
      </c>
      <c r="F48" s="16">
        <v>0.35399999999999998</v>
      </c>
      <c r="G48" s="16">
        <v>0</v>
      </c>
      <c r="H48" s="16">
        <v>0.35399999999999998</v>
      </c>
      <c r="I48" s="18">
        <f t="shared" si="2"/>
        <v>0.52387011953893736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22.35" customHeight="1">
      <c r="A49" s="16">
        <v>0.68300000000000005</v>
      </c>
      <c r="B49" s="16">
        <v>0.379</v>
      </c>
      <c r="C49" s="16">
        <v>0.68300000000000005</v>
      </c>
      <c r="D49" s="16">
        <v>0</v>
      </c>
      <c r="E49" s="16">
        <v>0.68300000000000005</v>
      </c>
      <c r="F49" s="16">
        <v>0.379</v>
      </c>
      <c r="G49" s="16">
        <v>0</v>
      </c>
      <c r="H49" s="16">
        <v>0.379</v>
      </c>
      <c r="I49" s="15">
        <f t="shared" si="2"/>
        <v>0.5608665969075064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22.35" customHeight="1">
      <c r="A50" s="16">
        <v>0.71299999999999997</v>
      </c>
      <c r="B50" s="16">
        <v>0.42</v>
      </c>
      <c r="C50" s="16">
        <v>0.71299999999999997</v>
      </c>
      <c r="D50" s="16">
        <v>0</v>
      </c>
      <c r="E50" s="16">
        <v>0.71299999999999997</v>
      </c>
      <c r="F50" s="16">
        <v>0.42</v>
      </c>
      <c r="G50" s="16">
        <v>0</v>
      </c>
      <c r="H50" s="16">
        <v>0.42</v>
      </c>
      <c r="I50" s="18">
        <f t="shared" si="2"/>
        <v>0.62154081979195963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2.35" customHeight="1">
      <c r="A51" s="16">
        <v>0.74199999999999999</v>
      </c>
      <c r="B51" s="16">
        <v>0.47</v>
      </c>
      <c r="C51" s="16">
        <v>0.74199999999999999</v>
      </c>
      <c r="D51" s="16">
        <v>0</v>
      </c>
      <c r="E51" s="16">
        <v>0.74199999999999999</v>
      </c>
      <c r="F51" s="16">
        <v>0.47</v>
      </c>
      <c r="G51" s="16">
        <v>0</v>
      </c>
      <c r="H51" s="16">
        <v>0.47</v>
      </c>
      <c r="I51" s="15">
        <f t="shared" si="2"/>
        <v>0.6955337745290977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22.35" customHeight="1">
      <c r="A52" s="16">
        <v>0.77300000000000002</v>
      </c>
      <c r="B52" s="16">
        <v>0.52700000000000002</v>
      </c>
      <c r="C52" s="16">
        <v>0.77300000000000002</v>
      </c>
      <c r="D52" s="16">
        <v>0</v>
      </c>
      <c r="E52" s="16">
        <v>0.77300000000000002</v>
      </c>
      <c r="F52" s="16">
        <v>0.52700000000000002</v>
      </c>
      <c r="G52" s="16">
        <v>0</v>
      </c>
      <c r="H52" s="16">
        <v>0.52700000000000002</v>
      </c>
      <c r="I52" s="18">
        <f t="shared" si="2"/>
        <v>0.77988574292943502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22.35" customHeight="1">
      <c r="A53" s="16">
        <v>0.80700000000000005</v>
      </c>
      <c r="B53" s="16">
        <v>0.59099999999999997</v>
      </c>
      <c r="C53" s="16">
        <v>0.80700000000000005</v>
      </c>
      <c r="D53" s="16">
        <v>0</v>
      </c>
      <c r="E53" s="16">
        <v>0.80700000000000005</v>
      </c>
      <c r="F53" s="16">
        <v>0.59099999999999997</v>
      </c>
      <c r="G53" s="16">
        <v>0</v>
      </c>
      <c r="H53" s="16">
        <v>0.59099999999999997</v>
      </c>
      <c r="I53" s="15">
        <f t="shared" si="2"/>
        <v>0.87459672499297159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22.35" customHeight="1">
      <c r="A54" s="16">
        <v>0.85</v>
      </c>
      <c r="B54" s="16">
        <v>0.66400000000000003</v>
      </c>
      <c r="C54" s="16">
        <v>0.85</v>
      </c>
      <c r="D54" s="16">
        <v>0</v>
      </c>
      <c r="E54" s="16">
        <v>0.85</v>
      </c>
      <c r="F54" s="16">
        <v>0.66400000000000003</v>
      </c>
      <c r="G54" s="16">
        <v>0</v>
      </c>
      <c r="H54" s="16">
        <v>0.66400000000000003</v>
      </c>
      <c r="I54" s="18">
        <f t="shared" si="2"/>
        <v>0.98262643890919332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ht="22.35" customHeight="1">
      <c r="A55" s="16">
        <v>0.89700000000000002</v>
      </c>
      <c r="B55" s="16">
        <v>0.74399999999999999</v>
      </c>
      <c r="C55" s="16">
        <v>0.89700000000000002</v>
      </c>
      <c r="D55" s="16">
        <v>0</v>
      </c>
      <c r="E55" s="16">
        <v>0.89700000000000002</v>
      </c>
      <c r="F55" s="16">
        <v>0.74399999999999999</v>
      </c>
      <c r="G55" s="16">
        <v>0</v>
      </c>
      <c r="H55" s="16">
        <v>0.74399999999999999</v>
      </c>
      <c r="I55" s="15">
        <f t="shared" si="2"/>
        <v>1.1010151664886143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22.35" customHeight="1">
      <c r="A56" s="16">
        <v>0.93500000000000005</v>
      </c>
      <c r="B56" s="16">
        <v>0.81200000000000006</v>
      </c>
      <c r="C56" s="16">
        <v>0.93500000000000005</v>
      </c>
      <c r="D56" s="16">
        <v>0</v>
      </c>
      <c r="E56" s="16">
        <v>0.93500000000000005</v>
      </c>
      <c r="F56" s="16">
        <v>0.81200000000000006</v>
      </c>
      <c r="G56" s="16">
        <v>0</v>
      </c>
      <c r="H56" s="16">
        <v>0.81200000000000006</v>
      </c>
      <c r="I56" s="18">
        <f t="shared" si="2"/>
        <v>1.2016455849311221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ht="22.35" customHeight="1">
      <c r="A57" s="16">
        <v>0.95799999999999996</v>
      </c>
      <c r="B57" s="16">
        <v>0.86</v>
      </c>
      <c r="C57" s="16">
        <v>0.95799999999999996</v>
      </c>
      <c r="D57" s="16">
        <v>0</v>
      </c>
      <c r="E57" s="16">
        <v>0.95799999999999996</v>
      </c>
      <c r="F57" s="16">
        <v>0.86</v>
      </c>
      <c r="G57" s="16">
        <v>0</v>
      </c>
      <c r="H57" s="16">
        <v>0.86</v>
      </c>
      <c r="I57" s="15">
        <f t="shared" si="2"/>
        <v>1.2726788214787743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22.35" customHeight="1">
      <c r="A58" s="16">
        <v>0.96899999999999997</v>
      </c>
      <c r="B58" s="16">
        <v>0.89200000000000002</v>
      </c>
      <c r="C58" s="16">
        <v>0.96899999999999997</v>
      </c>
      <c r="D58" s="16">
        <v>0</v>
      </c>
      <c r="E58" s="16">
        <v>0.96899999999999997</v>
      </c>
      <c r="F58" s="16">
        <v>0.89200000000000002</v>
      </c>
      <c r="G58" s="16">
        <v>0</v>
      </c>
      <c r="H58" s="16">
        <v>0.89200000000000002</v>
      </c>
      <c r="I58" s="18">
        <f t="shared" si="2"/>
        <v>1.3200343125105429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ht="22.35" customHeight="1">
      <c r="A59" s="16">
        <v>0.97499999999999998</v>
      </c>
      <c r="B59" s="16">
        <v>0.92</v>
      </c>
      <c r="C59" s="16">
        <v>0.97499999999999998</v>
      </c>
      <c r="D59" s="16">
        <v>0</v>
      </c>
      <c r="E59" s="16">
        <v>0.97499999999999998</v>
      </c>
      <c r="F59" s="16">
        <v>0.92</v>
      </c>
      <c r="G59" s="16">
        <v>0</v>
      </c>
      <c r="H59" s="16">
        <v>0.92</v>
      </c>
      <c r="I59" s="15">
        <f t="shared" si="2"/>
        <v>1.3614703671633401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22.35" customHeight="1">
      <c r="A60" s="16">
        <v>0.98399999999999999</v>
      </c>
      <c r="B60" s="16">
        <v>0.94699999999999995</v>
      </c>
      <c r="C60" s="16">
        <v>0.98399999999999999</v>
      </c>
      <c r="D60" s="16">
        <v>0</v>
      </c>
      <c r="E60" s="16">
        <v>0.98399999999999999</v>
      </c>
      <c r="F60" s="16">
        <v>0.94699999999999995</v>
      </c>
      <c r="G60" s="16">
        <v>0</v>
      </c>
      <c r="H60" s="16">
        <v>0.94699999999999995</v>
      </c>
      <c r="I60" s="18">
        <f t="shared" si="2"/>
        <v>1.4014265627213944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ht="22.35" customHeight="1">
      <c r="A61" s="16">
        <v>0.99299999999999999</v>
      </c>
      <c r="B61" s="16">
        <v>0.96599999999999997</v>
      </c>
      <c r="C61" s="16">
        <v>0.99299999999999999</v>
      </c>
      <c r="D61" s="16">
        <v>0</v>
      </c>
      <c r="E61" s="16">
        <v>0.99299999999999999</v>
      </c>
      <c r="F61" s="16">
        <v>0.96599999999999997</v>
      </c>
      <c r="G61" s="16">
        <v>2E-3</v>
      </c>
      <c r="H61" s="16">
        <v>0.96599999999999997</v>
      </c>
      <c r="I61" s="15">
        <f t="shared" si="2"/>
        <v>1.429543885521507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22.35" customHeight="1">
      <c r="A62" s="16">
        <v>0.995</v>
      </c>
      <c r="B62" s="16">
        <v>0.97699999999999998</v>
      </c>
      <c r="C62" s="16">
        <v>0.995</v>
      </c>
      <c r="D62" s="16">
        <v>0</v>
      </c>
      <c r="E62" s="16">
        <v>0.995</v>
      </c>
      <c r="F62" s="16">
        <v>0.97699999999999998</v>
      </c>
      <c r="G62" s="16">
        <v>3.0000000000000001E-3</v>
      </c>
      <c r="H62" s="16">
        <v>0.97699999999999998</v>
      </c>
      <c r="I62" s="18">
        <f t="shared" si="2"/>
        <v>1.4458223355636775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ht="22.35" customHeight="1">
      <c r="A63" s="16">
        <v>0.98699999999999999</v>
      </c>
      <c r="B63" s="16">
        <v>0.96799999999999997</v>
      </c>
      <c r="C63" s="16">
        <v>0.98699999999999999</v>
      </c>
      <c r="D63" s="16">
        <v>0</v>
      </c>
      <c r="E63" s="16">
        <v>0.98699999999999999</v>
      </c>
      <c r="F63" s="16">
        <v>0.96799999999999997</v>
      </c>
      <c r="G63" s="16">
        <v>4.0000000000000001E-3</v>
      </c>
      <c r="H63" s="16">
        <v>0.96799999999999997</v>
      </c>
      <c r="I63" s="15">
        <f t="shared" si="2"/>
        <v>1.4325036037109926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22.35" customHeight="1">
      <c r="A64" s="16">
        <v>0.93899999999999995</v>
      </c>
      <c r="B64" s="16">
        <v>0.93600000000000005</v>
      </c>
      <c r="C64" s="16">
        <v>0.93899999999999995</v>
      </c>
      <c r="D64" s="16">
        <v>0</v>
      </c>
      <c r="E64" s="16">
        <v>0.93899999999999995</v>
      </c>
      <c r="F64" s="16">
        <v>0.93600000000000005</v>
      </c>
      <c r="G64" s="16">
        <v>5.0000000000000001E-3</v>
      </c>
      <c r="H64" s="16">
        <v>0.93600000000000005</v>
      </c>
      <c r="I64" s="18">
        <f t="shared" si="2"/>
        <v>1.3851481126792244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ht="22.35" customHeight="1">
      <c r="A65" s="16">
        <v>0.88600000000000001</v>
      </c>
      <c r="B65" s="16">
        <v>0.88800000000000001</v>
      </c>
      <c r="C65" s="16">
        <v>0.88600000000000001</v>
      </c>
      <c r="D65" s="16">
        <v>0</v>
      </c>
      <c r="E65" s="16">
        <v>0.88600000000000001</v>
      </c>
      <c r="F65" s="16">
        <v>0.88800000000000001</v>
      </c>
      <c r="G65" s="16">
        <v>6.0000000000000001E-3</v>
      </c>
      <c r="H65" s="16">
        <v>0.88800000000000001</v>
      </c>
      <c r="I65" s="15">
        <f t="shared" si="2"/>
        <v>1.3141148761315717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ht="22.35" customHeight="1">
      <c r="A66" s="16">
        <v>0.82799999999999996</v>
      </c>
      <c r="B66" s="16">
        <v>0.82299999999999995</v>
      </c>
      <c r="C66" s="16">
        <v>0.82799999999999996</v>
      </c>
      <c r="D66" s="16">
        <v>0</v>
      </c>
      <c r="E66" s="16">
        <v>0.82799999999999996</v>
      </c>
      <c r="F66" s="16">
        <v>0.82299999999999995</v>
      </c>
      <c r="G66" s="16">
        <v>8.0000000000000002E-3</v>
      </c>
      <c r="H66" s="16">
        <v>0.82299999999999995</v>
      </c>
      <c r="I66" s="18">
        <f t="shared" si="2"/>
        <v>1.2179240349732923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ht="22.35" customHeight="1">
      <c r="A67" s="16">
        <v>0.77100000000000002</v>
      </c>
      <c r="B67" s="16">
        <v>0.76800000000000002</v>
      </c>
      <c r="C67" s="16">
        <v>0.77100000000000002</v>
      </c>
      <c r="D67" s="16">
        <v>0</v>
      </c>
      <c r="E67" s="16">
        <v>0.77100000000000002</v>
      </c>
      <c r="F67" s="16">
        <v>0.76800000000000002</v>
      </c>
      <c r="G67" s="16">
        <v>1.0999999999999999E-2</v>
      </c>
      <c r="H67" s="16">
        <v>0.76800000000000002</v>
      </c>
      <c r="I67" s="15">
        <f t="shared" si="2"/>
        <v>1.1365317847624403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ht="22.35" customHeight="1">
      <c r="A68" s="16">
        <v>0.72199999999999998</v>
      </c>
      <c r="B68" s="16">
        <v>0.71599999999999997</v>
      </c>
      <c r="C68" s="16">
        <v>0.72199999999999998</v>
      </c>
      <c r="D68" s="16">
        <v>0</v>
      </c>
      <c r="E68" s="16">
        <v>0.72199999999999998</v>
      </c>
      <c r="F68" s="16">
        <v>0.71599999999999997</v>
      </c>
      <c r="G68" s="16">
        <v>1.6E-2</v>
      </c>
      <c r="H68" s="16">
        <v>0.71599999999999997</v>
      </c>
      <c r="I68" s="18">
        <f t="shared" si="2"/>
        <v>1.0595791118358167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ht="22.35" customHeight="1">
      <c r="A69" s="16">
        <v>0.67300000000000004</v>
      </c>
      <c r="B69" s="16">
        <v>0.66600000000000004</v>
      </c>
      <c r="C69" s="16">
        <v>0.67300000000000004</v>
      </c>
      <c r="D69" s="16">
        <v>0</v>
      </c>
      <c r="E69" s="16">
        <v>0.67300000000000004</v>
      </c>
      <c r="F69" s="16">
        <v>0.66600000000000004</v>
      </c>
      <c r="G69" s="16">
        <v>2.4E-2</v>
      </c>
      <c r="H69" s="16">
        <v>0.66600000000000004</v>
      </c>
      <c r="I69" s="15">
        <f t="shared" si="2"/>
        <v>0.98558615709867881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22.35" customHeight="1">
      <c r="A70" s="16">
        <v>0.62</v>
      </c>
      <c r="B70" s="16">
        <v>0.61399999999999999</v>
      </c>
      <c r="C70" s="16">
        <v>0.62</v>
      </c>
      <c r="D70" s="16">
        <v>0</v>
      </c>
      <c r="E70" s="16">
        <v>0.62</v>
      </c>
      <c r="F70" s="16">
        <v>0.61399999999999999</v>
      </c>
      <c r="G70" s="16">
        <v>3.6999999999999998E-2</v>
      </c>
      <c r="H70" s="16">
        <v>0.61399999999999999</v>
      </c>
      <c r="I70" s="18">
        <f t="shared" si="2"/>
        <v>0.90863348417205514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ht="22.35" customHeight="1">
      <c r="A71" s="16">
        <v>0.56499999999999995</v>
      </c>
      <c r="B71" s="16">
        <v>0.56000000000000005</v>
      </c>
      <c r="C71" s="16">
        <v>0.56499999999999995</v>
      </c>
      <c r="D71" s="16">
        <v>0</v>
      </c>
      <c r="E71" s="16">
        <v>0.56499999999999995</v>
      </c>
      <c r="F71" s="16">
        <v>0.56000000000000005</v>
      </c>
      <c r="G71" s="16">
        <v>5.8000000000000003E-2</v>
      </c>
      <c r="H71" s="16">
        <v>0.56000000000000005</v>
      </c>
      <c r="I71" s="15">
        <f t="shared" si="2"/>
        <v>0.82872109305594621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22.35" customHeight="1">
      <c r="A72" s="16">
        <v>0.51100000000000001</v>
      </c>
      <c r="B72" s="16">
        <v>0.503</v>
      </c>
      <c r="C72" s="16">
        <v>0.51100000000000001</v>
      </c>
      <c r="D72" s="16">
        <v>0</v>
      </c>
      <c r="E72" s="16">
        <v>0.51100000000000001</v>
      </c>
      <c r="F72" s="16">
        <v>0.503</v>
      </c>
      <c r="G72" s="16">
        <v>9.1999999999999998E-2</v>
      </c>
      <c r="H72" s="16">
        <v>0.503</v>
      </c>
      <c r="I72" s="18">
        <f t="shared" ref="I72:I103" si="3">(A72*((K$4/1000)*A$5*(((1-(K$4/1000))*A$6)+1))/A$7)*(K$5/100)+(B72*((L$4/1000)*B$5*(((1-(L$4/1000))*B$6)+1))/B$7)*(L$5/100)+(C72*((M$4/1000)*C$5*(((1-(M$4/1000))*C$6)+1))/C$7)*(M$5/100)+(D72*((N$4/1000)*D$5*(((1-(K$4/1000))*D$6)+1))/D$7)*(N$5/100)+(E72*((O$4/1000)*E$5*(((1-(O$4/1000))*E$6)+1))/E$7)*(O$5/100)+(F72*((P$4/1000)*F$5*(((1-(P$4/1000))*F$6)+1))/F$7)*(P$5/100)+(G72*((Q$4/1000)*G$5*(((1-(Q$4/1000))*G$6)+1))/G$7)*(Q$5/100)+(H72*((R$4/1000)*H$5*(((1-(R$4/1000))*H$6)+1))/H$7)*(R$5/100)</f>
        <v>0.74436912465560878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ht="22.35" customHeight="1">
      <c r="A73" s="16">
        <v>0.46</v>
      </c>
      <c r="B73" s="16">
        <v>0.45100000000000001</v>
      </c>
      <c r="C73" s="16">
        <v>0.46</v>
      </c>
      <c r="D73" s="16">
        <v>0</v>
      </c>
      <c r="E73" s="16">
        <v>0.46</v>
      </c>
      <c r="F73" s="16">
        <v>0.45100000000000001</v>
      </c>
      <c r="G73" s="16">
        <v>0.14399999999999999</v>
      </c>
      <c r="H73" s="16">
        <v>0.45100000000000001</v>
      </c>
      <c r="I73" s="15">
        <f t="shared" si="3"/>
        <v>0.66741645172898523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ht="22.35" customHeight="1">
      <c r="A74" s="16">
        <v>0.41199999999999998</v>
      </c>
      <c r="B74" s="16">
        <v>0.40300000000000002</v>
      </c>
      <c r="C74" s="16">
        <v>0.41199999999999998</v>
      </c>
      <c r="D74" s="16">
        <v>0</v>
      </c>
      <c r="E74" s="16">
        <v>0.41199999999999998</v>
      </c>
      <c r="F74" s="16">
        <v>0.40300000000000002</v>
      </c>
      <c r="G74" s="16">
        <v>0.22800000000000001</v>
      </c>
      <c r="H74" s="16">
        <v>0.40300000000000002</v>
      </c>
      <c r="I74" s="18">
        <f t="shared" si="3"/>
        <v>0.59638321518133275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ht="22.35" customHeight="1">
      <c r="A75" s="16">
        <v>0.36799999999999999</v>
      </c>
      <c r="B75" s="16">
        <v>0.35699999999999998</v>
      </c>
      <c r="C75" s="16">
        <v>0.36799999999999999</v>
      </c>
      <c r="D75" s="16">
        <v>0</v>
      </c>
      <c r="E75" s="16">
        <v>0.36799999999999999</v>
      </c>
      <c r="F75" s="16">
        <v>0.35699999999999998</v>
      </c>
      <c r="G75" s="16">
        <v>0.35699999999999998</v>
      </c>
      <c r="H75" s="16">
        <v>0.35699999999999998</v>
      </c>
      <c r="I75" s="15">
        <f t="shared" si="3"/>
        <v>0.52830969682316564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ht="22.35" customHeight="1">
      <c r="A76" s="16">
        <v>0.33</v>
      </c>
      <c r="B76" s="16">
        <v>0.32100000000000001</v>
      </c>
      <c r="C76" s="16">
        <v>0.33</v>
      </c>
      <c r="D76" s="16">
        <v>0</v>
      </c>
      <c r="E76" s="16">
        <v>0.33</v>
      </c>
      <c r="F76" s="16">
        <v>0.32100000000000001</v>
      </c>
      <c r="G76" s="16">
        <v>0.54700000000000004</v>
      </c>
      <c r="H76" s="16">
        <v>0.32100000000000001</v>
      </c>
      <c r="I76" s="18">
        <f t="shared" si="3"/>
        <v>0.47503476941242634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ht="22.35" customHeight="1">
      <c r="A77" s="16">
        <v>0.29699999999999999</v>
      </c>
      <c r="B77" s="16">
        <v>0.28599999999999998</v>
      </c>
      <c r="C77" s="16">
        <v>0.29699999999999999</v>
      </c>
      <c r="D77" s="16">
        <v>0</v>
      </c>
      <c r="E77" s="16">
        <v>0.29699999999999999</v>
      </c>
      <c r="F77" s="16">
        <v>0.28599999999999998</v>
      </c>
      <c r="G77" s="16">
        <v>0.79300000000000004</v>
      </c>
      <c r="H77" s="16">
        <v>0.28599999999999998</v>
      </c>
      <c r="I77" s="15">
        <f t="shared" si="3"/>
        <v>0.42323970109642961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ht="22.35" customHeight="1">
      <c r="A78" s="16">
        <v>0.26300000000000001</v>
      </c>
      <c r="B78" s="16">
        <v>0.252</v>
      </c>
      <c r="C78" s="16">
        <v>0.26300000000000001</v>
      </c>
      <c r="D78" s="16">
        <v>0</v>
      </c>
      <c r="E78" s="16">
        <v>0.26300000000000001</v>
      </c>
      <c r="F78" s="16">
        <v>0.252</v>
      </c>
      <c r="G78" s="16">
        <v>0.97599999999999998</v>
      </c>
      <c r="H78" s="16">
        <v>0.252</v>
      </c>
      <c r="I78" s="18">
        <f t="shared" si="3"/>
        <v>0.37292449187517579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ht="22.35" customHeight="1">
      <c r="A79" s="16">
        <v>0.23200000000000001</v>
      </c>
      <c r="B79" s="16">
        <v>0.221</v>
      </c>
      <c r="C79" s="16">
        <v>0.23200000000000001</v>
      </c>
      <c r="D79" s="16">
        <v>0</v>
      </c>
      <c r="E79" s="16">
        <v>0.23200000000000001</v>
      </c>
      <c r="F79" s="16">
        <v>0.221</v>
      </c>
      <c r="G79" s="16">
        <v>0.96399999999999997</v>
      </c>
      <c r="H79" s="16">
        <v>0.221</v>
      </c>
      <c r="I79" s="15">
        <f t="shared" si="3"/>
        <v>0.32704885993815019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22.35" customHeight="1">
      <c r="A80" s="16">
        <v>0.20100000000000001</v>
      </c>
      <c r="B80" s="16">
        <v>0.19</v>
      </c>
      <c r="C80" s="16">
        <v>0.20100000000000001</v>
      </c>
      <c r="D80" s="16">
        <v>0</v>
      </c>
      <c r="E80" s="16">
        <v>0.20100000000000001</v>
      </c>
      <c r="F80" s="16">
        <v>0.19</v>
      </c>
      <c r="G80" s="16">
        <v>0.71</v>
      </c>
      <c r="H80" s="16">
        <v>0.19</v>
      </c>
      <c r="I80" s="18">
        <f t="shared" si="3"/>
        <v>0.2811732280011246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ht="22.35" customHeight="1">
      <c r="A81" s="16">
        <v>0.17299999999999999</v>
      </c>
      <c r="B81" s="16">
        <v>0.16500000000000001</v>
      </c>
      <c r="C81" s="16">
        <v>0.17299999999999999</v>
      </c>
      <c r="D81" s="16">
        <v>0</v>
      </c>
      <c r="E81" s="16">
        <v>0.17299999999999999</v>
      </c>
      <c r="F81" s="16">
        <v>0.16500000000000001</v>
      </c>
      <c r="G81" s="16">
        <v>0.42</v>
      </c>
      <c r="H81" s="16">
        <v>0.16500000000000001</v>
      </c>
      <c r="I81" s="15">
        <f t="shared" si="3"/>
        <v>0.24417675063255556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ht="22.35" customHeight="1">
      <c r="A82" s="16">
        <v>0.152</v>
      </c>
      <c r="B82" s="16">
        <v>0.14399999999999999</v>
      </c>
      <c r="C82" s="16">
        <v>0.152</v>
      </c>
      <c r="D82" s="16">
        <v>0</v>
      </c>
      <c r="E82" s="16">
        <v>0.152</v>
      </c>
      <c r="F82" s="16">
        <v>0.14399999999999999</v>
      </c>
      <c r="G82" s="16">
        <v>0.23</v>
      </c>
      <c r="H82" s="16">
        <v>0.14399999999999999</v>
      </c>
      <c r="I82" s="18">
        <f t="shared" si="3"/>
        <v>0.21309970964295757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1:21" ht="22.35" customHeight="1">
      <c r="A83" s="16">
        <v>0.13600000000000001</v>
      </c>
      <c r="B83" s="16">
        <v>0.129</v>
      </c>
      <c r="C83" s="16">
        <v>0.13600000000000001</v>
      </c>
      <c r="D83" s="16">
        <v>0</v>
      </c>
      <c r="E83" s="16">
        <v>0.13600000000000001</v>
      </c>
      <c r="F83" s="16">
        <v>0.129</v>
      </c>
      <c r="G83" s="16">
        <v>0.13</v>
      </c>
      <c r="H83" s="16">
        <v>0.129</v>
      </c>
      <c r="I83" s="15">
        <f t="shared" si="3"/>
        <v>0.19090182322181617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ht="22.35" customHeight="1">
      <c r="A84" s="16">
        <v>0.12</v>
      </c>
      <c r="B84" s="16">
        <v>0.11899999999999999</v>
      </c>
      <c r="C84" s="16">
        <v>0.12</v>
      </c>
      <c r="D84" s="16">
        <v>0</v>
      </c>
      <c r="E84" s="16">
        <v>0.12</v>
      </c>
      <c r="F84" s="16">
        <v>0.11899999999999999</v>
      </c>
      <c r="G84" s="16">
        <v>8.2000000000000003E-2</v>
      </c>
      <c r="H84" s="16">
        <v>0.11899999999999999</v>
      </c>
      <c r="I84" s="18">
        <f t="shared" si="3"/>
        <v>0.17610323227438854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ht="22.35" customHeight="1">
      <c r="A85" s="16">
        <v>0.106</v>
      </c>
      <c r="B85" s="16">
        <v>0.111</v>
      </c>
      <c r="C85" s="16">
        <v>0.106</v>
      </c>
      <c r="D85" s="16">
        <v>0</v>
      </c>
      <c r="E85" s="16">
        <v>0.106</v>
      </c>
      <c r="F85" s="16">
        <v>0.111</v>
      </c>
      <c r="G85" s="16">
        <v>5.6000000000000001E-2</v>
      </c>
      <c r="H85" s="16">
        <v>0.111</v>
      </c>
      <c r="I85" s="15">
        <f t="shared" si="3"/>
        <v>0.16426435951644647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ht="22.35" customHeight="1">
      <c r="A86" s="16">
        <v>9.5000000000000001E-2</v>
      </c>
      <c r="B86" s="16">
        <v>9.7000000000000003E-2</v>
      </c>
      <c r="C86" s="16">
        <v>9.5000000000000001E-2</v>
      </c>
      <c r="D86" s="16">
        <v>0</v>
      </c>
      <c r="E86" s="16">
        <v>9.5000000000000001E-2</v>
      </c>
      <c r="F86" s="16">
        <v>9.7000000000000003E-2</v>
      </c>
      <c r="G86" s="16">
        <v>4.1000000000000002E-2</v>
      </c>
      <c r="H86" s="16">
        <v>9.7000000000000003E-2</v>
      </c>
      <c r="I86" s="18">
        <f t="shared" si="3"/>
        <v>0.14354633219004781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ht="22.35" customHeight="1">
      <c r="A87" s="16">
        <v>8.5000000000000006E-2</v>
      </c>
      <c r="B87" s="16">
        <v>8.7999999999999995E-2</v>
      </c>
      <c r="C87" s="16">
        <v>8.5000000000000006E-2</v>
      </c>
      <c r="D87" s="16">
        <v>0</v>
      </c>
      <c r="E87" s="16">
        <v>8.5000000000000006E-2</v>
      </c>
      <c r="F87" s="16">
        <v>8.7999999999999995E-2</v>
      </c>
      <c r="G87" s="16">
        <v>3.1E-2</v>
      </c>
      <c r="H87" s="16">
        <v>8.7999999999999995E-2</v>
      </c>
      <c r="I87" s="15">
        <f t="shared" si="3"/>
        <v>0.13022760033736297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ht="22.35" customHeight="1">
      <c r="A88" s="16">
        <v>7.1999999999999995E-2</v>
      </c>
      <c r="B88" s="16">
        <v>7.0000000000000007E-2</v>
      </c>
      <c r="C88" s="16">
        <v>7.1999999999999995E-2</v>
      </c>
      <c r="D88" s="16">
        <v>0</v>
      </c>
      <c r="E88" s="16">
        <v>7.1999999999999995E-2</v>
      </c>
      <c r="F88" s="16">
        <v>7.0000000000000007E-2</v>
      </c>
      <c r="G88" s="16">
        <v>2.5999999999999999E-2</v>
      </c>
      <c r="H88" s="16">
        <v>7.0000000000000007E-2</v>
      </c>
      <c r="I88" s="18">
        <f t="shared" si="3"/>
        <v>0.10359013663199328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</sheetData>
  <mergeCells count="8">
    <mergeCell ref="A1:U1"/>
    <mergeCell ref="K2:U2"/>
    <mergeCell ref="K9:U9"/>
    <mergeCell ref="M29:P29"/>
    <mergeCell ref="R19:S19"/>
    <mergeCell ref="R20:S20"/>
    <mergeCell ref="R21:S21"/>
    <mergeCell ref="R22:S22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A3DC0A214444C859D3C7DD7454A7D" ma:contentTypeVersion="12" ma:contentTypeDescription="Create a new document." ma:contentTypeScope="" ma:versionID="fa403189536c7d5f34ec4b74ff0b4732">
  <xsd:schema xmlns:xsd="http://www.w3.org/2001/XMLSchema" xmlns:xs="http://www.w3.org/2001/XMLSchema" xmlns:p="http://schemas.microsoft.com/office/2006/metadata/properties" xmlns:ns2="3f9649d1-d1f4-4651-9f3e-787cdf77dd9f" xmlns:ns3="eb5fd0e7-e130-4b0e-a561-2788bda95bce" targetNamespace="http://schemas.microsoft.com/office/2006/metadata/properties" ma:root="true" ma:fieldsID="cec336d5dd0ac91413f7d80c2f4c1dc2" ns2:_="" ns3:_="">
    <xsd:import namespace="3f9649d1-d1f4-4651-9f3e-787cdf77dd9f"/>
    <xsd:import namespace="eb5fd0e7-e130-4b0e-a561-2788bda95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649d1-d1f4-4651-9f3e-787cdf77d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fd0e7-e130-4b0e-a561-2788bda95bc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2B94FC-394D-4244-886D-D431FAD804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D5D7F8-F034-46E4-B11E-B399F6DB89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F623CB-5519-41DB-BCF5-CFD3C64A6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649d1-d1f4-4651-9f3e-787cdf77dd9f"/>
    <ds:schemaRef ds:uri="eb5fd0e7-e130-4b0e-a561-2788bda95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brightness output calc  - Mixer</vt:lpstr>
      <vt:lpstr>Log Data input calc  - Mixer 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Sofir</cp:lastModifiedBy>
  <dcterms:modified xsi:type="dcterms:W3CDTF">2021-10-05T16:13:31Z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0x010100ED0A3DC0A214444C859D3C7DD7454A7D</vt:lpwstr>
  </property>
</Properties>
</file>