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00E6592C-0656-4A82-B44D-80CCDE8DCFE1}" xr6:coauthVersionLast="47" xr6:coauthVersionMax="47" xr10:uidLastSave="{00000000-0000-0000-0000-000000000000}"/>
  <bookViews>
    <workbookView xWindow="-105" yWindow="0" windowWidth="14610" windowHeight="15585" tabRatio="787" firstSheet="74" activeTab="80" xr2:uid="{00000000-000D-0000-FFFF-FFFF00000000}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IMPRIMIR" sheetId="162" r:id="rId82"/>
    <sheet name="SEM 62" sheetId="185" r:id="rId83"/>
    <sheet name="COPIA JOSE" sheetId="179" state="hidden" r:id="rId84"/>
    <sheet name="COPIA JOSE (2)" sheetId="180" state="hidden" r:id="rId85"/>
  </sheets>
  <definedNames>
    <definedName name="_xlnm.Print_Area" localSheetId="83">'COPIA JOSE'!$A$1:$Y$45</definedName>
    <definedName name="_xlnm.Print_Area" localSheetId="84">'COPIA JOSE (2)'!$A$1:$Y$45</definedName>
    <definedName name="_xlnm.Print_Area" localSheetId="81">IMPRIMIR!$A$1:$Y$45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T59" i="185"/>
  <c r="S59" i="185"/>
  <c r="S64" i="185" s="1"/>
  <c r="R59" i="185"/>
  <c r="R64" i="185" s="1"/>
  <c r="Q59" i="185"/>
  <c r="Q64" i="185" s="1"/>
  <c r="P59" i="185"/>
  <c r="P64" i="185" s="1"/>
  <c r="O59" i="185"/>
  <c r="N59" i="185"/>
  <c r="N64" i="185" s="1"/>
  <c r="M59" i="185"/>
  <c r="M64" i="185" s="1"/>
  <c r="L59" i="185"/>
  <c r="K59" i="185"/>
  <c r="K64" i="185" s="1"/>
  <c r="J59" i="185"/>
  <c r="J64" i="185" s="1"/>
  <c r="I59" i="185"/>
  <c r="I64" i="185" s="1"/>
  <c r="H59" i="185"/>
  <c r="H64" i="185" s="1"/>
  <c r="G59" i="185"/>
  <c r="F59" i="185"/>
  <c r="F65" i="185" s="1"/>
  <c r="E59" i="185"/>
  <c r="E64" i="185" s="1"/>
  <c r="D59" i="185"/>
  <c r="C59" i="185"/>
  <c r="C64" i="185" s="1"/>
  <c r="B59" i="185"/>
  <c r="B64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T44" i="185" s="1"/>
  <c r="S37" i="185"/>
  <c r="S42" i="185" s="1"/>
  <c r="S44" i="185" s="1"/>
  <c r="R37" i="185"/>
  <c r="R42" i="185" s="1"/>
  <c r="R44" i="185" s="1"/>
  <c r="Q37" i="185"/>
  <c r="Q42" i="185" s="1"/>
  <c r="Q44" i="185" s="1"/>
  <c r="P37" i="185"/>
  <c r="P42" i="185" s="1"/>
  <c r="P44" i="185" s="1"/>
  <c r="O37" i="185"/>
  <c r="O42" i="185" s="1"/>
  <c r="O44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V65" i="185" l="1"/>
  <c r="V66" i="185" s="1"/>
  <c r="V67" i="185" s="1"/>
  <c r="L65" i="185"/>
  <c r="D65" i="185"/>
  <c r="D66" i="185" s="1"/>
  <c r="D67" i="185" s="1"/>
  <c r="X52" i="185"/>
  <c r="T65" i="185"/>
  <c r="V32" i="185"/>
  <c r="V36" i="185"/>
  <c r="G65" i="185"/>
  <c r="G66" i="185" s="1"/>
  <c r="G67" i="185" s="1"/>
  <c r="O65" i="185"/>
  <c r="O66" i="185" s="1"/>
  <c r="O67" i="185" s="1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L66" i="185"/>
  <c r="L67" i="185" s="1"/>
  <c r="T66" i="185"/>
  <c r="T67" i="185" s="1"/>
  <c r="F66" i="185"/>
  <c r="F67" i="185" s="1"/>
  <c r="I65" i="185"/>
  <c r="I66" i="185" s="1"/>
  <c r="I67" i="185" s="1"/>
  <c r="Q65" i="185"/>
  <c r="Q66" i="185" s="1"/>
  <c r="Q67" i="185" s="1"/>
  <c r="X55" i="185"/>
  <c r="B65" i="185"/>
  <c r="B66" i="185" s="1"/>
  <c r="B67" i="185" s="1"/>
  <c r="J65" i="185"/>
  <c r="J66" i="185" s="1"/>
  <c r="J67" i="185" s="1"/>
  <c r="R65" i="185"/>
  <c r="R66" i="185" s="1"/>
  <c r="R67" i="185" s="1"/>
  <c r="X56" i="185"/>
  <c r="X57" i="185"/>
  <c r="D64" i="185"/>
  <c r="H65" i="185"/>
  <c r="H66" i="185" s="1"/>
  <c r="H67" i="185" s="1"/>
  <c r="P65" i="185"/>
  <c r="P66" i="185" s="1"/>
  <c r="P67" i="185" s="1"/>
  <c r="C65" i="185"/>
  <c r="C66" i="185" s="1"/>
  <c r="C67" i="185" s="1"/>
  <c r="K65" i="185"/>
  <c r="K66" i="185" s="1"/>
  <c r="K67" i="185" s="1"/>
  <c r="S65" i="185"/>
  <c r="S66" i="185" s="1"/>
  <c r="S67" i="185" s="1"/>
  <c r="L64" i="185"/>
  <c r="E65" i="185"/>
  <c r="E66" i="185" s="1"/>
  <c r="E67" i="185" s="1"/>
  <c r="M65" i="185"/>
  <c r="M66" i="185" s="1"/>
  <c r="M67" i="185" s="1"/>
  <c r="U65" i="185"/>
  <c r="U66" i="185" s="1"/>
  <c r="U67" i="185" s="1"/>
  <c r="W59" i="185"/>
  <c r="W60" i="185" s="1"/>
  <c r="T64" i="185"/>
  <c r="R43" i="185"/>
  <c r="R45" i="185" s="1"/>
  <c r="R46" i="185" s="1"/>
  <c r="S43" i="185"/>
  <c r="S45" i="185" s="1"/>
  <c r="S46" i="185" s="1"/>
  <c r="V34" i="185"/>
  <c r="Q43" i="185"/>
  <c r="Q45" i="185" s="1"/>
  <c r="Q46" i="185" s="1"/>
  <c r="T43" i="185"/>
  <c r="T45" i="185" s="1"/>
  <c r="T46" i="185" s="1"/>
  <c r="U37" i="185"/>
  <c r="U40" i="185" s="1"/>
  <c r="O43" i="185"/>
  <c r="O45" i="185" s="1"/>
  <c r="O46" i="185" s="1"/>
  <c r="P43" i="185"/>
  <c r="P45" i="185" s="1"/>
  <c r="P46" i="185" s="1"/>
  <c r="V30" i="185"/>
  <c r="I30" i="185"/>
  <c r="X8" i="185"/>
  <c r="W9" i="185"/>
  <c r="P21" i="185"/>
  <c r="P22" i="185" s="1"/>
  <c r="P23" i="185" s="1"/>
  <c r="J20" i="185"/>
  <c r="G64" i="185"/>
  <c r="O64" i="185"/>
  <c r="N65" i="185"/>
  <c r="N66" i="185" s="1"/>
  <c r="N67" i="185" s="1"/>
  <c r="X54" i="185"/>
  <c r="X58" i="185"/>
  <c r="F64" i="185"/>
  <c r="V64" i="185"/>
  <c r="V31" i="185"/>
  <c r="V35" i="185"/>
  <c r="V33" i="185"/>
  <c r="X53" i="185"/>
  <c r="G21" i="185" l="1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D22" i="184"/>
  <c r="D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X19" i="182" s="1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X65" i="182" s="1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O17" i="162"/>
  <c r="L39" i="162"/>
  <c r="Q43" i="162"/>
  <c r="K15" i="162"/>
  <c r="J17" i="162"/>
  <c r="H11" i="162"/>
  <c r="N28" i="162"/>
  <c r="K40" i="162"/>
  <c r="R24" i="162"/>
  <c r="P41" i="162"/>
  <c r="Q45" i="162"/>
  <c r="I17" i="162"/>
  <c r="K41" i="162"/>
  <c r="U45" i="162"/>
  <c r="Q27" i="162"/>
  <c r="M37" i="162"/>
  <c r="O45" i="162"/>
  <c r="G29" i="162"/>
  <c r="R43" i="162"/>
  <c r="C32" i="162"/>
  <c r="O29" i="162"/>
  <c r="I25" i="162"/>
  <c r="N16" i="162"/>
  <c r="D39" i="162"/>
  <c r="K11" i="162"/>
  <c r="T24" i="162"/>
  <c r="I30" i="162"/>
  <c r="V11" i="162"/>
  <c r="C31" i="162"/>
  <c r="U19" i="162"/>
  <c r="G12" i="162"/>
  <c r="H37" i="162"/>
  <c r="V15" i="162"/>
  <c r="G45" i="162"/>
  <c r="L17" i="162"/>
  <c r="I32" i="162"/>
  <c r="I19" i="162"/>
  <c r="F28" i="162"/>
  <c r="D37" i="162"/>
  <c r="E15" i="162"/>
  <c r="C19" i="162"/>
  <c r="H17" i="162"/>
  <c r="X38" i="162"/>
  <c r="P26" i="162"/>
  <c r="P30" i="162"/>
  <c r="T29" i="162"/>
  <c r="I40" i="162"/>
  <c r="N29" i="162"/>
  <c r="R37" i="162"/>
  <c r="R25" i="162"/>
  <c r="E29" i="162"/>
  <c r="N43" i="162"/>
  <c r="W14" i="162"/>
  <c r="S15" i="162"/>
  <c r="O12" i="162"/>
  <c r="S41" i="162"/>
  <c r="X45" i="162"/>
  <c r="R15" i="162"/>
  <c r="O15" i="162"/>
  <c r="V14" i="162"/>
  <c r="K37" i="162"/>
  <c r="N24" i="162"/>
  <c r="F16" i="162"/>
  <c r="M45" i="162"/>
  <c r="E26" i="162"/>
  <c r="F40" i="162"/>
  <c r="N30" i="162"/>
  <c r="D38" i="162"/>
  <c r="L15" i="162"/>
  <c r="F25" i="162"/>
  <c r="Q15" i="162"/>
  <c r="D40" i="162"/>
  <c r="I15" i="162"/>
  <c r="S28" i="162"/>
  <c r="W15" i="162"/>
  <c r="H43" i="162"/>
  <c r="S13" i="162"/>
  <c r="I44" i="162"/>
  <c r="X11" i="162"/>
  <c r="M19" i="162"/>
  <c r="S43" i="162"/>
  <c r="R44" i="162"/>
  <c r="M41" i="162"/>
  <c r="O11" i="162"/>
  <c r="R16" i="162"/>
  <c r="T40" i="162"/>
  <c r="D16" i="162"/>
  <c r="G24" i="162"/>
  <c r="T32" i="162"/>
  <c r="P45" i="162"/>
  <c r="P19" i="162"/>
  <c r="D24" i="162"/>
  <c r="Q40" i="162"/>
  <c r="C14" i="162"/>
  <c r="X39" i="162"/>
  <c r="J14" i="162"/>
  <c r="U43" i="162"/>
  <c r="J18" i="162"/>
  <c r="F31" i="162"/>
  <c r="S38" i="162"/>
  <c r="X15" i="162"/>
  <c r="C27" i="162"/>
  <c r="T13" i="162"/>
  <c r="Q26" i="162"/>
  <c r="X18" i="162"/>
  <c r="S19" i="162"/>
  <c r="H44" i="162"/>
  <c r="H39" i="162"/>
  <c r="E19" i="162"/>
  <c r="U18" i="162"/>
  <c r="T14" i="162"/>
  <c r="E25" i="162"/>
  <c r="J41" i="162"/>
  <c r="F39" i="162"/>
  <c r="V18" i="162"/>
  <c r="P39" i="162"/>
  <c r="J11" i="162"/>
  <c r="F41" i="162"/>
  <c r="D11" i="162"/>
  <c r="J43" i="162"/>
  <c r="R17" i="162"/>
  <c r="U12" i="162"/>
  <c r="O39" i="162"/>
  <c r="M38" i="162"/>
  <c r="V12" i="162"/>
  <c r="K17" i="162"/>
  <c r="V13" i="162"/>
  <c r="Q11" i="162"/>
  <c r="O26" i="162"/>
  <c r="R29" i="162"/>
  <c r="F18" i="162"/>
  <c r="L11" i="162"/>
  <c r="O25" i="162"/>
  <c r="C29" i="162"/>
  <c r="H40" i="162"/>
  <c r="U11" i="162"/>
  <c r="I18" i="162"/>
  <c r="L12" i="162"/>
  <c r="P17" i="162"/>
  <c r="R13" i="162"/>
  <c r="K13" i="162"/>
  <c r="N32" i="162"/>
  <c r="S26" i="162"/>
  <c r="D41" i="162"/>
  <c r="E45" i="162"/>
  <c r="H24" i="162"/>
  <c r="M16" i="162"/>
  <c r="F27" i="162"/>
  <c r="H45" i="162"/>
  <c r="S14" i="162"/>
  <c r="G30" i="162"/>
  <c r="R12" i="162"/>
  <c r="N31" i="162"/>
  <c r="P14" i="162"/>
  <c r="I37" i="162"/>
  <c r="C28" i="162"/>
  <c r="H41" i="162"/>
  <c r="M42" i="162"/>
  <c r="G16" i="162"/>
  <c r="O27" i="162"/>
  <c r="Q24" i="162"/>
  <c r="G39" i="162"/>
  <c r="P37" i="162"/>
  <c r="H42" i="162"/>
  <c r="P28" i="162"/>
  <c r="L44" i="162"/>
  <c r="K42" i="162"/>
  <c r="S40" i="162"/>
  <c r="U37" i="162"/>
  <c r="D17" i="162"/>
  <c r="L41" i="162"/>
  <c r="U38" i="162"/>
  <c r="T19" i="162"/>
  <c r="J13" i="162"/>
  <c r="P27" i="162"/>
  <c r="G14" i="162"/>
  <c r="U41" i="162"/>
  <c r="J44" i="162"/>
  <c r="S16" i="162"/>
  <c r="D30" i="162"/>
  <c r="H27" i="162"/>
  <c r="M44" i="162"/>
  <c r="N39" i="162"/>
  <c r="G17" i="162"/>
  <c r="H13" i="162"/>
  <c r="Q42" i="162"/>
  <c r="O16" i="162"/>
  <c r="T44" i="162"/>
  <c r="N42" i="162"/>
  <c r="G13" i="162"/>
  <c r="P29" i="162"/>
  <c r="R14" i="162"/>
  <c r="N38" i="162"/>
  <c r="D42" i="162"/>
  <c r="L42" i="162"/>
  <c r="C15" i="162"/>
  <c r="D28" i="162"/>
  <c r="W38" i="162"/>
  <c r="G26" i="162"/>
  <c r="D18" i="162"/>
  <c r="Q37" i="162"/>
  <c r="W13" i="162"/>
  <c r="Q18" i="162"/>
  <c r="F11" i="162"/>
  <c r="H14" i="162"/>
  <c r="K39" i="162"/>
  <c r="C41" i="162"/>
  <c r="N17" i="162"/>
  <c r="S17" i="162"/>
  <c r="T45" i="162"/>
  <c r="L14" i="162"/>
  <c r="S45" i="162"/>
  <c r="O31" i="162"/>
  <c r="L43" i="162"/>
  <c r="W45" i="162"/>
  <c r="E27" i="162"/>
  <c r="H16" i="162"/>
  <c r="T12" i="162"/>
  <c r="H12" i="162"/>
  <c r="I29" i="162"/>
  <c r="T15" i="162"/>
  <c r="D26" i="162"/>
  <c r="X41" i="162"/>
  <c r="H18" i="162"/>
  <c r="E32" i="162"/>
  <c r="J37" i="162"/>
  <c r="O14" i="162"/>
  <c r="E28" i="162"/>
  <c r="D45" i="162"/>
  <c r="F29" i="162"/>
  <c r="C11" i="162"/>
  <c r="N25" i="162"/>
  <c r="E14" i="162"/>
  <c r="R32" i="162"/>
  <c r="L19" i="162"/>
  <c r="X43" i="162"/>
  <c r="D31" i="162"/>
  <c r="I31" i="162"/>
  <c r="O32" i="162"/>
  <c r="E39" i="162"/>
  <c r="T28" i="162"/>
  <c r="C40" i="162"/>
  <c r="P13" i="162"/>
  <c r="W39" i="162"/>
  <c r="I11" i="162"/>
  <c r="E17" i="162"/>
  <c r="F13" i="162"/>
  <c r="D13" i="162"/>
  <c r="F32" i="162"/>
  <c r="U16" i="162"/>
  <c r="K43" i="162"/>
  <c r="C24" i="162"/>
  <c r="H15" i="162"/>
  <c r="D29" i="162"/>
  <c r="U13" i="162"/>
  <c r="O43" i="162"/>
  <c r="W41" i="162"/>
  <c r="C43" i="162"/>
  <c r="G44" i="162"/>
  <c r="W11" i="162"/>
  <c r="R31" i="162"/>
  <c r="M14" i="162"/>
  <c r="W43" i="162"/>
  <c r="F43" i="162"/>
  <c r="E41" i="162"/>
  <c r="R39" i="162"/>
  <c r="S11" i="162"/>
  <c r="G38" i="162"/>
  <c r="Q25" i="162"/>
  <c r="S37" i="162"/>
  <c r="H25" i="162"/>
  <c r="V45" i="162"/>
  <c r="H29" i="162"/>
  <c r="N41" i="162"/>
  <c r="W37" i="162"/>
  <c r="E16" i="162"/>
  <c r="G41" i="162"/>
  <c r="C45" i="162"/>
  <c r="D27" i="162"/>
  <c r="G40" i="162"/>
  <c r="I45" i="162"/>
  <c r="U44" i="162"/>
  <c r="N15" i="162"/>
  <c r="E13" i="162"/>
  <c r="D12" i="162"/>
  <c r="T43" i="162"/>
  <c r="J39" i="162"/>
  <c r="F38" i="162"/>
  <c r="Q19" i="162"/>
  <c r="L45" i="162"/>
  <c r="W44" i="162"/>
  <c r="W16" i="162"/>
  <c r="M12" i="162"/>
  <c r="W17" i="162"/>
  <c r="H28" i="162"/>
  <c r="J15" i="162"/>
  <c r="V17" i="162"/>
  <c r="H19" i="162"/>
  <c r="O30" i="162"/>
  <c r="T25" i="162"/>
  <c r="R19" i="162"/>
  <c r="M18" i="162"/>
  <c r="V41" i="162"/>
  <c r="W42" i="162"/>
  <c r="P40" i="162"/>
  <c r="K18" i="162"/>
  <c r="N18" i="162"/>
  <c r="G15" i="162"/>
  <c r="V19" i="162"/>
  <c r="Q32" i="162"/>
  <c r="I38" i="162"/>
  <c r="T17" i="162"/>
  <c r="N37" i="162"/>
  <c r="P15" i="162"/>
  <c r="K38" i="162"/>
  <c r="U17" i="162"/>
  <c r="E11" i="162"/>
  <c r="H26" i="162"/>
  <c r="S27" i="162"/>
  <c r="N45" i="162"/>
  <c r="I39" i="162"/>
  <c r="F12" i="162"/>
  <c r="R27" i="162"/>
  <c r="S18" i="162"/>
  <c r="S44" i="162"/>
  <c r="E18" i="162"/>
  <c r="G18" i="162"/>
  <c r="V42" i="162"/>
  <c r="P24" i="162"/>
  <c r="P11" i="162"/>
  <c r="H31" i="162"/>
  <c r="O41" i="162"/>
  <c r="R38" i="162"/>
  <c r="M40" i="162"/>
  <c r="J42" i="162"/>
  <c r="N12" i="162"/>
  <c r="S25" i="162"/>
  <c r="D14" i="162"/>
  <c r="C25" i="162"/>
  <c r="C17" i="162"/>
  <c r="K45" i="162"/>
  <c r="I27" i="162"/>
  <c r="N27" i="162"/>
  <c r="R45" i="162"/>
  <c r="I42" i="162"/>
  <c r="L38" i="162"/>
  <c r="N26" i="162"/>
  <c r="P44" i="162"/>
  <c r="X17" i="162"/>
  <c r="I43" i="162"/>
  <c r="F19" i="162"/>
  <c r="I16" i="162"/>
  <c r="E24" i="162"/>
  <c r="R42" i="162"/>
  <c r="E40" i="162"/>
  <c r="Q16" i="162"/>
  <c r="G43" i="162"/>
  <c r="N44" i="162"/>
  <c r="P43" i="162"/>
  <c r="K12" i="162"/>
  <c r="Q44" i="162"/>
  <c r="P16" i="162"/>
  <c r="U15" i="162"/>
  <c r="J38" i="162"/>
  <c r="P32" i="162"/>
  <c r="E42" i="162"/>
  <c r="T30" i="162"/>
  <c r="G25" i="162"/>
  <c r="F26" i="162"/>
  <c r="I24" i="162"/>
  <c r="E30" i="162"/>
  <c r="F37" i="162"/>
  <c r="F24" i="162"/>
  <c r="I13" i="162"/>
  <c r="S12" i="162"/>
  <c r="T16" i="162"/>
  <c r="L40" i="162"/>
  <c r="R40" i="162"/>
  <c r="J45" i="162"/>
  <c r="J12" i="162"/>
  <c r="G28" i="162"/>
  <c r="T31" i="162"/>
  <c r="Q12" i="162"/>
  <c r="T39" i="162"/>
  <c r="D32" i="162"/>
  <c r="C26" i="162"/>
  <c r="N14" i="162"/>
  <c r="S32" i="162"/>
  <c r="E38" i="162"/>
  <c r="H32" i="162"/>
  <c r="X14" i="162"/>
  <c r="C37" i="162"/>
  <c r="I28" i="162"/>
  <c r="O44" i="162"/>
  <c r="T27" i="162"/>
  <c r="D44" i="162"/>
  <c r="O18" i="162"/>
  <c r="N13" i="162"/>
  <c r="X16" i="162"/>
  <c r="P38" i="162"/>
  <c r="C30" i="162"/>
  <c r="V39" i="162"/>
  <c r="D15" i="162"/>
  <c r="T18" i="162"/>
  <c r="T41" i="162"/>
  <c r="I12" i="162"/>
  <c r="L37" i="162"/>
  <c r="Q41" i="162"/>
  <c r="C13" i="162"/>
  <c r="F15" i="162"/>
  <c r="X40" i="162"/>
  <c r="L16" i="162"/>
  <c r="U14" i="162"/>
  <c r="C44" i="162"/>
  <c r="Q29" i="162"/>
  <c r="N40" i="162"/>
  <c r="D19" i="162"/>
  <c r="H38" i="162"/>
  <c r="F42" i="162"/>
  <c r="N11" i="162"/>
  <c r="Q13" i="162"/>
  <c r="E43" i="162"/>
  <c r="Q31" i="162"/>
  <c r="O13" i="162"/>
  <c r="Q14" i="162"/>
  <c r="O40" i="162"/>
  <c r="M15" i="162"/>
  <c r="C12" i="162"/>
  <c r="U42" i="162"/>
  <c r="Q39" i="162"/>
  <c r="S30" i="162"/>
  <c r="P25" i="162"/>
  <c r="V43" i="162"/>
  <c r="F30" i="162"/>
  <c r="V38" i="162"/>
  <c r="C39" i="162"/>
  <c r="X37" i="162"/>
  <c r="K19" i="162"/>
  <c r="T38" i="162"/>
  <c r="F45" i="162"/>
  <c r="F44" i="162"/>
  <c r="X13" i="162"/>
  <c r="O19" i="162"/>
  <c r="X19" i="162"/>
  <c r="D25" i="162"/>
  <c r="F17" i="162"/>
  <c r="C18" i="162"/>
  <c r="O28" i="162"/>
  <c r="S42" i="162"/>
  <c r="G31" i="162"/>
  <c r="H30" i="162"/>
  <c r="G42" i="162"/>
  <c r="M17" i="162"/>
  <c r="J19" i="162"/>
  <c r="E31" i="162"/>
  <c r="P31" i="162"/>
  <c r="M43" i="162"/>
  <c r="M13" i="162"/>
  <c r="K16" i="162"/>
  <c r="O42" i="162"/>
  <c r="W12" i="162"/>
  <c r="V37" i="162"/>
  <c r="M11" i="162"/>
  <c r="M39" i="162"/>
  <c r="E12" i="162"/>
  <c r="T11" i="162"/>
  <c r="R28" i="162"/>
  <c r="X12" i="162"/>
  <c r="W19" i="162"/>
  <c r="Q28" i="162"/>
  <c r="V16" i="162"/>
  <c r="G37" i="162"/>
  <c r="R26" i="162"/>
  <c r="S31" i="162"/>
  <c r="G19" i="162"/>
  <c r="J16" i="162"/>
  <c r="L18" i="162"/>
  <c r="R18" i="162"/>
  <c r="O24" i="162"/>
  <c r="N19" i="162"/>
  <c r="L13" i="162"/>
  <c r="K44" i="162"/>
  <c r="S29" i="162"/>
  <c r="I41" i="162"/>
  <c r="C42" i="162"/>
  <c r="I26" i="162"/>
  <c r="U40" i="162"/>
  <c r="Q30" i="162"/>
  <c r="R11" i="162"/>
  <c r="X42" i="162"/>
  <c r="S39" i="162"/>
  <c r="P18" i="162"/>
  <c r="Q38" i="162"/>
  <c r="G11" i="162"/>
  <c r="G32" i="162"/>
  <c r="O37" i="162"/>
  <c r="O38" i="162"/>
  <c r="C16" i="162"/>
  <c r="K14" i="162"/>
  <c r="G27" i="162"/>
  <c r="T26" i="162"/>
  <c r="P12" i="162"/>
  <c r="E44" i="162"/>
  <c r="D43" i="162"/>
  <c r="R30" i="162"/>
  <c r="T42" i="162"/>
  <c r="W40" i="162"/>
  <c r="C38" i="162"/>
  <c r="F14" i="162"/>
  <c r="Q17" i="162"/>
  <c r="V40" i="162"/>
  <c r="S24" i="162"/>
  <c r="V44" i="162"/>
  <c r="R41" i="162"/>
  <c r="J40" i="162"/>
  <c r="E37" i="162"/>
  <c r="U39" i="162"/>
  <c r="W18" i="162"/>
  <c r="I14" i="162"/>
  <c r="X44" i="162"/>
  <c r="T37" i="162"/>
  <c r="P42" i="162"/>
  <c r="X20" i="182" l="1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W68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U49" i="166" l="1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G16" i="179"/>
  <c r="S43" i="179"/>
  <c r="F27" i="180"/>
  <c r="C24" i="179"/>
  <c r="E11" i="179"/>
  <c r="K17" i="180"/>
  <c r="V15" i="179"/>
  <c r="Q32" i="180"/>
  <c r="Q29" i="179"/>
  <c r="P30" i="180"/>
  <c r="H41" i="179"/>
  <c r="Q39" i="179"/>
  <c r="E32" i="179"/>
  <c r="H41" i="180"/>
  <c r="Q12" i="180"/>
  <c r="O17" i="180"/>
  <c r="F39" i="180"/>
  <c r="N25" i="180"/>
  <c r="O39" i="180"/>
  <c r="T45" i="179"/>
  <c r="V41" i="180"/>
  <c r="O45" i="180"/>
  <c r="T13" i="180"/>
  <c r="N30" i="179"/>
  <c r="D16" i="180"/>
  <c r="H37" i="180"/>
  <c r="W43" i="180"/>
  <c r="T37" i="180"/>
  <c r="H24" i="180"/>
  <c r="R11" i="179"/>
  <c r="D26" i="179"/>
  <c r="U19" i="179"/>
  <c r="P15" i="180"/>
  <c r="C29" i="180"/>
  <c r="W39" i="180"/>
  <c r="Q26" i="180"/>
  <c r="J39" i="180"/>
  <c r="C11" i="179"/>
  <c r="E37" i="180"/>
  <c r="S41" i="179"/>
  <c r="V19" i="180"/>
  <c r="Q17" i="180"/>
  <c r="S13" i="179"/>
  <c r="C19" i="180"/>
  <c r="M38" i="179"/>
  <c r="T15" i="179"/>
  <c r="P26" i="180"/>
  <c r="V11" i="180"/>
  <c r="U12" i="179"/>
  <c r="U17" i="180"/>
  <c r="R25" i="180"/>
  <c r="F38" i="180"/>
  <c r="I39" i="180"/>
  <c r="N15" i="180"/>
  <c r="Q30" i="180"/>
  <c r="S39" i="180"/>
  <c r="R13" i="180"/>
  <c r="V17" i="179"/>
  <c r="V45" i="179"/>
  <c r="I41" i="179"/>
  <c r="L13" i="180"/>
  <c r="I17" i="180"/>
  <c r="U12" i="180"/>
  <c r="F42" i="180"/>
  <c r="L39" i="180"/>
  <c r="F11" i="179"/>
  <c r="S45" i="180"/>
  <c r="H40" i="179"/>
  <c r="O30" i="179"/>
  <c r="K13" i="180"/>
  <c r="R30" i="180"/>
  <c r="R25" i="179"/>
  <c r="M40" i="180"/>
  <c r="H17" i="179"/>
  <c r="Q15" i="179"/>
  <c r="S25" i="180"/>
  <c r="N32" i="180"/>
  <c r="T45" i="180"/>
  <c r="O29" i="180"/>
  <c r="D43" i="179"/>
  <c r="Q38" i="180"/>
  <c r="H12" i="179"/>
  <c r="D37" i="180"/>
  <c r="R39" i="179"/>
  <c r="H42" i="180"/>
  <c r="G45" i="180"/>
  <c r="D19" i="179"/>
  <c r="V16" i="180"/>
  <c r="Q11" i="179"/>
  <c r="L37" i="180"/>
  <c r="T41" i="180"/>
  <c r="N11" i="179"/>
  <c r="D17" i="179"/>
  <c r="P43" i="180"/>
  <c r="E19" i="180"/>
  <c r="K40" i="179"/>
  <c r="J38" i="180"/>
  <c r="M15" i="179"/>
  <c r="T11" i="180"/>
  <c r="S16" i="179"/>
  <c r="N37" i="180"/>
  <c r="S12" i="180"/>
  <c r="I43" i="179"/>
  <c r="I16" i="180"/>
  <c r="D27" i="179"/>
  <c r="R24" i="180"/>
  <c r="S28" i="180"/>
  <c r="U13" i="180"/>
  <c r="J16" i="179"/>
  <c r="P16" i="180"/>
  <c r="D15" i="179"/>
  <c r="S38" i="179"/>
  <c r="G38" i="180"/>
  <c r="C43" i="180"/>
  <c r="E12" i="180"/>
  <c r="F28" i="179"/>
  <c r="O32" i="180"/>
  <c r="P27" i="179"/>
  <c r="F26" i="180"/>
  <c r="D26" i="180"/>
  <c r="L15" i="180"/>
  <c r="H39" i="180"/>
  <c r="P29" i="180"/>
  <c r="G38" i="179"/>
  <c r="N14" i="180"/>
  <c r="N40" i="180"/>
  <c r="C14" i="180"/>
  <c r="K16" i="180"/>
  <c r="O25" i="180"/>
  <c r="E30" i="179"/>
  <c r="I42" i="179"/>
  <c r="J38" i="179"/>
  <c r="M16" i="179"/>
  <c r="G41" i="179"/>
  <c r="H14" i="180"/>
  <c r="O15" i="179"/>
  <c r="W40" i="179"/>
  <c r="D42" i="179"/>
  <c r="P14" i="179"/>
  <c r="R32" i="179"/>
  <c r="G24" i="180"/>
  <c r="O28" i="179"/>
  <c r="L16" i="180"/>
  <c r="R11" i="180"/>
  <c r="E30" i="180"/>
  <c r="C40" i="179"/>
  <c r="D41" i="180"/>
  <c r="V11" i="179"/>
  <c r="O42" i="180"/>
  <c r="V42" i="179"/>
  <c r="K11" i="180"/>
  <c r="L14" i="179"/>
  <c r="U41" i="180"/>
  <c r="E16" i="179"/>
  <c r="T11" i="179"/>
  <c r="G28" i="180"/>
  <c r="N12" i="180"/>
  <c r="O16" i="180"/>
  <c r="C28" i="179"/>
  <c r="U13" i="179"/>
  <c r="N43" i="179"/>
  <c r="D15" i="180"/>
  <c r="N28" i="180"/>
  <c r="M38" i="180"/>
  <c r="U39" i="179"/>
  <c r="U42" i="180"/>
  <c r="W39" i="179"/>
  <c r="J37" i="179"/>
  <c r="S14" i="179"/>
  <c r="E12" i="179"/>
  <c r="P38" i="180"/>
  <c r="K19" i="180"/>
  <c r="E42" i="180"/>
  <c r="F24" i="180"/>
  <c r="R17" i="179"/>
  <c r="E45" i="179"/>
  <c r="R19" i="179"/>
  <c r="O40" i="180"/>
  <c r="P37" i="180"/>
  <c r="R41" i="180"/>
  <c r="K16" i="179"/>
  <c r="I15" i="179"/>
  <c r="G25" i="180"/>
  <c r="G12" i="180"/>
  <c r="F17" i="180"/>
  <c r="C17" i="179"/>
  <c r="L17" i="179"/>
  <c r="H12" i="180"/>
  <c r="F37" i="180"/>
  <c r="C45" i="179"/>
  <c r="E15" i="179"/>
  <c r="E45" i="180"/>
  <c r="R28" i="180"/>
  <c r="R30" i="179"/>
  <c r="S27" i="180"/>
  <c r="G37" i="180"/>
  <c r="F25" i="179"/>
  <c r="T38" i="179"/>
  <c r="C17" i="180"/>
  <c r="S24" i="179"/>
  <c r="U37" i="179"/>
  <c r="K37" i="179"/>
  <c r="T17" i="180"/>
  <c r="Q24" i="180"/>
  <c r="U16" i="179"/>
  <c r="E39" i="179"/>
  <c r="U43" i="179"/>
  <c r="D14" i="179"/>
  <c r="P11" i="179"/>
  <c r="J42" i="179"/>
  <c r="K12" i="180"/>
  <c r="V17" i="180"/>
  <c r="Q19" i="180"/>
  <c r="T40" i="180"/>
  <c r="N40" i="179"/>
  <c r="T19" i="180"/>
  <c r="S42" i="180"/>
  <c r="N39" i="180"/>
  <c r="W11" i="179"/>
  <c r="V43" i="179"/>
  <c r="O39" i="179"/>
  <c r="C42" i="179"/>
  <c r="G24" i="179"/>
  <c r="E40" i="180"/>
  <c r="I11" i="180"/>
  <c r="S45" i="179"/>
  <c r="N42" i="180"/>
  <c r="P45" i="179"/>
  <c r="W16" i="180"/>
  <c r="U45" i="180"/>
  <c r="G19" i="180"/>
  <c r="S13" i="180"/>
  <c r="H16" i="179"/>
  <c r="S17" i="179"/>
  <c r="W42" i="179"/>
  <c r="N16" i="180"/>
  <c r="N30" i="180"/>
  <c r="S11" i="179"/>
  <c r="C25" i="180"/>
  <c r="N25" i="179"/>
  <c r="O38" i="179"/>
  <c r="R45" i="179"/>
  <c r="R40" i="179"/>
  <c r="R24" i="179"/>
  <c r="G32" i="180"/>
  <c r="U40" i="179"/>
  <c r="N12" i="179"/>
  <c r="H40" i="180"/>
  <c r="N17" i="179"/>
  <c r="L40" i="179"/>
  <c r="G43" i="180"/>
  <c r="C39" i="180"/>
  <c r="H14" i="179"/>
  <c r="H26" i="180"/>
  <c r="R37" i="180"/>
  <c r="H45" i="179"/>
  <c r="J19" i="180"/>
  <c r="T39" i="179"/>
  <c r="E16" i="180"/>
  <c r="K14" i="180"/>
  <c r="I14" i="179"/>
  <c r="R15" i="179"/>
  <c r="E38" i="179"/>
  <c r="E43" i="180"/>
  <c r="W41" i="180"/>
  <c r="O27" i="179"/>
  <c r="J45" i="180"/>
  <c r="G27" i="180"/>
  <c r="I39" i="179"/>
  <c r="N19" i="180"/>
  <c r="F19" i="180"/>
  <c r="M17" i="180"/>
  <c r="G30" i="180"/>
  <c r="W41" i="179"/>
  <c r="Q16" i="179"/>
  <c r="P25" i="179"/>
  <c r="D14" i="180"/>
  <c r="C42" i="180"/>
  <c r="Q28" i="179"/>
  <c r="G26" i="180"/>
  <c r="I38" i="179"/>
  <c r="U40" i="180"/>
  <c r="M41" i="180"/>
  <c r="L11" i="179"/>
  <c r="R14" i="179"/>
  <c r="P40" i="180"/>
  <c r="T15" i="180"/>
  <c r="C30" i="179"/>
  <c r="J16" i="180"/>
  <c r="S26" i="179"/>
  <c r="V13" i="179"/>
  <c r="O25" i="179"/>
  <c r="R43" i="180"/>
  <c r="D40" i="180"/>
  <c r="W11" i="180"/>
  <c r="H11" i="179"/>
  <c r="F26" i="179"/>
  <c r="H38" i="179"/>
  <c r="I14" i="180"/>
  <c r="G15" i="180"/>
  <c r="U45" i="179"/>
  <c r="F13" i="180"/>
  <c r="G11" i="179"/>
  <c r="F16" i="179"/>
  <c r="T41" i="179"/>
  <c r="E40" i="179"/>
  <c r="D38" i="180"/>
  <c r="C12" i="179"/>
  <c r="O27" i="180"/>
  <c r="F14" i="179"/>
  <c r="G32" i="179"/>
  <c r="L42" i="180"/>
  <c r="T38" i="180"/>
  <c r="S26" i="180"/>
  <c r="J19" i="179"/>
  <c r="S29" i="180"/>
  <c r="C14" i="179"/>
  <c r="J37" i="180"/>
  <c r="Q24" i="179"/>
  <c r="W38" i="179"/>
  <c r="R29" i="179"/>
  <c r="D24" i="180"/>
  <c r="C37" i="180"/>
  <c r="Q28" i="180"/>
  <c r="M12" i="180"/>
  <c r="T12" i="180"/>
  <c r="V39" i="179"/>
  <c r="N41" i="179"/>
  <c r="T40" i="179"/>
  <c r="F29" i="179"/>
  <c r="E14" i="179"/>
  <c r="N43" i="180"/>
  <c r="J45" i="179"/>
  <c r="D43" i="180"/>
  <c r="K15" i="179"/>
  <c r="J42" i="180"/>
  <c r="R14" i="180"/>
  <c r="S32" i="180"/>
  <c r="P17" i="180"/>
  <c r="D24" i="179"/>
  <c r="G14" i="180"/>
  <c r="H28" i="180"/>
  <c r="S12" i="179"/>
  <c r="T39" i="180"/>
  <c r="R19" i="180"/>
  <c r="D39" i="179"/>
  <c r="F45" i="180"/>
  <c r="P38" i="179"/>
  <c r="L12" i="179"/>
  <c r="E24" i="179"/>
  <c r="S37" i="179"/>
  <c r="U15" i="179"/>
  <c r="D27" i="180"/>
  <c r="C12" i="180"/>
  <c r="L19" i="179"/>
  <c r="I45" i="179"/>
  <c r="V14" i="180"/>
  <c r="I45" i="180"/>
  <c r="R32" i="180"/>
  <c r="F41" i="180"/>
  <c r="S39" i="179"/>
  <c r="E11" i="180"/>
  <c r="L45" i="179"/>
  <c r="C40" i="180"/>
  <c r="V12" i="179"/>
  <c r="O16" i="179"/>
  <c r="P19" i="179"/>
  <c r="S27" i="179"/>
  <c r="E28" i="180"/>
  <c r="N42" i="179"/>
  <c r="K12" i="179"/>
  <c r="P28" i="180"/>
  <c r="J17" i="180"/>
  <c r="Q13" i="180"/>
  <c r="K42" i="180"/>
  <c r="P24" i="180"/>
  <c r="O13" i="179"/>
  <c r="T42" i="180"/>
  <c r="L15" i="179"/>
  <c r="N24" i="179"/>
  <c r="O12" i="179"/>
  <c r="C16" i="180"/>
  <c r="O29" i="179"/>
  <c r="H30" i="180"/>
  <c r="K13" i="179"/>
  <c r="W37" i="180"/>
  <c r="M13" i="179"/>
  <c r="H25" i="180"/>
  <c r="V45" i="180"/>
  <c r="N27" i="179"/>
  <c r="O19" i="180"/>
  <c r="K42" i="179"/>
  <c r="I16" i="179"/>
  <c r="D41" i="179"/>
  <c r="H42" i="179"/>
  <c r="J14" i="180"/>
  <c r="F12" i="180"/>
  <c r="D13" i="179"/>
  <c r="R12" i="180"/>
  <c r="J41" i="180"/>
  <c r="G25" i="179"/>
  <c r="F27" i="179"/>
  <c r="G16" i="180"/>
  <c r="R26" i="179"/>
  <c r="F39" i="179"/>
  <c r="M15" i="180"/>
  <c r="G19" i="179"/>
  <c r="I12" i="179"/>
  <c r="G42" i="179"/>
  <c r="Q13" i="179"/>
  <c r="F40" i="179"/>
  <c r="I42" i="180"/>
  <c r="P17" i="179"/>
  <c r="P14" i="180"/>
  <c r="I17" i="179"/>
  <c r="W12" i="180"/>
  <c r="Q12" i="179"/>
  <c r="O28" i="180"/>
  <c r="E38" i="180"/>
  <c r="C41" i="179"/>
  <c r="F30" i="179"/>
  <c r="F32" i="180"/>
  <c r="T37" i="179"/>
  <c r="L17" i="180"/>
  <c r="E17" i="180"/>
  <c r="H43" i="180"/>
  <c r="L38" i="180"/>
  <c r="U42" i="179"/>
  <c r="V15" i="180"/>
  <c r="O15" i="180"/>
  <c r="L41" i="179"/>
  <c r="N26" i="179"/>
  <c r="H45" i="180"/>
  <c r="W38" i="180"/>
  <c r="K39" i="179"/>
  <c r="P11" i="180"/>
  <c r="K15" i="180"/>
  <c r="H19" i="179"/>
  <c r="O30" i="180"/>
  <c r="O41" i="180"/>
  <c r="D30" i="179"/>
  <c r="V19" i="179"/>
  <c r="U39" i="180"/>
  <c r="U11" i="179"/>
  <c r="L41" i="180"/>
  <c r="C27" i="180"/>
  <c r="F14" i="180"/>
  <c r="K11" i="179"/>
  <c r="P24" i="179"/>
  <c r="R38" i="179"/>
  <c r="C19" i="179"/>
  <c r="E13" i="179"/>
  <c r="U41" i="179"/>
  <c r="F28" i="180"/>
  <c r="D28" i="179"/>
  <c r="E29" i="179"/>
  <c r="I37" i="180"/>
  <c r="C13" i="179"/>
  <c r="F38" i="179"/>
  <c r="L39" i="179"/>
  <c r="L14" i="180"/>
  <c r="V12" i="180"/>
  <c r="U38" i="179"/>
  <c r="C15" i="180"/>
  <c r="O32" i="179"/>
  <c r="G37" i="179"/>
  <c r="O13" i="180"/>
  <c r="L43" i="179"/>
  <c r="M12" i="179"/>
  <c r="W43" i="179"/>
  <c r="P41" i="179"/>
  <c r="M37" i="180"/>
  <c r="V43" i="180"/>
  <c r="H13" i="179"/>
  <c r="Q16" i="180"/>
  <c r="W40" i="180"/>
  <c r="S40" i="179"/>
  <c r="H32" i="180"/>
  <c r="E26" i="180"/>
  <c r="D45" i="180"/>
  <c r="R13" i="179"/>
  <c r="Q32" i="179"/>
  <c r="C32" i="179"/>
  <c r="C24" i="180"/>
  <c r="O24" i="179"/>
  <c r="P32" i="179"/>
  <c r="V42" i="180"/>
  <c r="M13" i="180"/>
  <c r="C13" i="180"/>
  <c r="N13" i="179"/>
  <c r="R41" i="179"/>
  <c r="C30" i="180"/>
  <c r="H17" i="180"/>
  <c r="G29" i="180"/>
  <c r="L11" i="180"/>
  <c r="D32" i="180"/>
  <c r="I15" i="180"/>
  <c r="S40" i="180"/>
  <c r="V40" i="179"/>
  <c r="F15" i="180"/>
  <c r="G17" i="179"/>
  <c r="F41" i="179"/>
  <c r="G13" i="179"/>
  <c r="P29" i="179"/>
  <c r="J43" i="179"/>
  <c r="G15" i="179"/>
  <c r="E39" i="180"/>
  <c r="Q40" i="179"/>
  <c r="I13" i="180"/>
  <c r="H39" i="179"/>
  <c r="N45" i="179"/>
  <c r="K17" i="179"/>
  <c r="E27" i="180"/>
  <c r="F11" i="180"/>
  <c r="T16" i="180"/>
  <c r="Q17" i="179"/>
  <c r="S43" i="180"/>
  <c r="J14" i="179"/>
  <c r="I40" i="180"/>
  <c r="Q14" i="179"/>
  <c r="P40" i="179"/>
  <c r="G13" i="180"/>
  <c r="J13" i="180"/>
  <c r="M14" i="179"/>
  <c r="H19" i="180"/>
  <c r="W15" i="179"/>
  <c r="F12" i="179"/>
  <c r="M45" i="180"/>
  <c r="M17" i="179"/>
  <c r="K37" i="180"/>
  <c r="H32" i="179"/>
  <c r="R39" i="180"/>
  <c r="D25" i="180"/>
  <c r="S19" i="179"/>
  <c r="T42" i="179"/>
  <c r="Q42" i="180"/>
  <c r="P30" i="179"/>
  <c r="G17" i="180"/>
  <c r="Q14" i="180"/>
  <c r="Q41" i="180"/>
  <c r="L40" i="180"/>
  <c r="U11" i="180"/>
  <c r="Q30" i="179"/>
  <c r="V13" i="180"/>
  <c r="T43" i="179"/>
  <c r="R28" i="179"/>
  <c r="E19" i="179"/>
  <c r="L19" i="180"/>
  <c r="O17" i="179"/>
  <c r="Q43" i="179"/>
  <c r="P13" i="180"/>
  <c r="N15" i="179"/>
  <c r="M11" i="179"/>
  <c r="S32" i="179"/>
  <c r="R29" i="180"/>
  <c r="O14" i="180"/>
  <c r="W45" i="180"/>
  <c r="S11" i="180"/>
  <c r="E32" i="180"/>
  <c r="L16" i="179"/>
  <c r="H28" i="179"/>
  <c r="L12" i="180"/>
  <c r="D38" i="179"/>
  <c r="N39" i="179"/>
  <c r="J12" i="179"/>
  <c r="P12" i="179"/>
  <c r="T13" i="179"/>
  <c r="J11" i="180"/>
  <c r="M11" i="180"/>
  <c r="F37" i="179"/>
  <c r="F15" i="179"/>
  <c r="Q25" i="180"/>
  <c r="N27" i="180"/>
  <c r="O45" i="179"/>
  <c r="D11" i="179"/>
  <c r="J40" i="179"/>
  <c r="R17" i="180"/>
  <c r="V37" i="179"/>
  <c r="R26" i="180"/>
  <c r="Q39" i="180"/>
  <c r="T16" i="179"/>
  <c r="T14" i="179"/>
  <c r="I37" i="179"/>
  <c r="K41" i="180"/>
  <c r="Q37" i="179"/>
  <c r="T43" i="180"/>
  <c r="W17" i="180"/>
  <c r="O43" i="180"/>
  <c r="H27" i="180"/>
  <c r="N17" i="180"/>
  <c r="O37" i="180"/>
  <c r="J41" i="179"/>
  <c r="R40" i="180"/>
  <c r="N38" i="180"/>
  <c r="M19" i="180"/>
  <c r="K19" i="179"/>
  <c r="T17" i="179"/>
  <c r="J17" i="179"/>
  <c r="D37" i="179"/>
  <c r="Q27" i="179"/>
  <c r="F24" i="179"/>
  <c r="J15" i="179"/>
  <c r="J40" i="180"/>
  <c r="P32" i="180"/>
  <c r="N28" i="179"/>
  <c r="R16" i="180"/>
  <c r="H11" i="180"/>
  <c r="U15" i="180"/>
  <c r="Q11" i="180"/>
  <c r="S38" i="180"/>
  <c r="D28" i="180"/>
  <c r="P19" i="180"/>
  <c r="C41" i="180"/>
  <c r="F25" i="180"/>
  <c r="V39" i="180"/>
  <c r="V38" i="180"/>
  <c r="C27" i="179"/>
  <c r="K39" i="180"/>
  <c r="W45" i="179"/>
  <c r="I40" i="179"/>
  <c r="P42" i="179"/>
  <c r="K38" i="180"/>
  <c r="G27" i="179"/>
  <c r="H25" i="179"/>
  <c r="D42" i="180"/>
  <c r="N29" i="180"/>
  <c r="V16" i="179"/>
  <c r="S15" i="179"/>
  <c r="G11" i="180"/>
  <c r="L45" i="180"/>
  <c r="D29" i="180"/>
  <c r="D19" i="180"/>
  <c r="R38" i="180"/>
  <c r="O26" i="180"/>
  <c r="L13" i="179"/>
  <c r="J12" i="180"/>
  <c r="W12" i="179"/>
  <c r="O38" i="180"/>
  <c r="G29" i="179"/>
  <c r="E27" i="179"/>
  <c r="S24" i="180"/>
  <c r="D45" i="179"/>
  <c r="F43" i="179"/>
  <c r="R45" i="180"/>
  <c r="F13" i="179"/>
  <c r="O12" i="180"/>
  <c r="O11" i="179"/>
  <c r="O40" i="179"/>
  <c r="N26" i="180"/>
  <c r="W19" i="180"/>
  <c r="M43" i="179"/>
  <c r="E24" i="180"/>
  <c r="D30" i="180"/>
  <c r="M37" i="179"/>
  <c r="Q29" i="180"/>
  <c r="L42" i="179"/>
  <c r="I41" i="180"/>
  <c r="F16" i="180"/>
  <c r="L37" i="179"/>
  <c r="T19" i="179"/>
  <c r="G30" i="179"/>
  <c r="M14" i="180"/>
  <c r="P43" i="179"/>
  <c r="R15" i="180"/>
  <c r="F30" i="180"/>
  <c r="P39" i="180"/>
  <c r="F29" i="180"/>
  <c r="O41" i="179"/>
  <c r="G26" i="179"/>
  <c r="K40" i="180"/>
  <c r="H29" i="180"/>
  <c r="J15" i="180"/>
  <c r="G45" i="179"/>
  <c r="D13" i="180"/>
  <c r="M39" i="180"/>
  <c r="D39" i="180"/>
  <c r="Q19" i="179"/>
  <c r="C15" i="179"/>
  <c r="S30" i="180"/>
  <c r="E42" i="179"/>
  <c r="Q27" i="180"/>
  <c r="R27" i="180"/>
  <c r="S30" i="179"/>
  <c r="E17" i="179"/>
  <c r="E41" i="179"/>
  <c r="G40" i="180"/>
  <c r="O11" i="180"/>
  <c r="I12" i="180"/>
  <c r="H15" i="179"/>
  <c r="Q45" i="180"/>
  <c r="H43" i="179"/>
  <c r="J13" i="179"/>
  <c r="M42" i="179"/>
  <c r="C29" i="179"/>
  <c r="F43" i="180"/>
  <c r="E13" i="180"/>
  <c r="F19" i="179"/>
  <c r="W42" i="180"/>
  <c r="U17" i="179"/>
  <c r="I13" i="179"/>
  <c r="L38" i="179"/>
  <c r="D12" i="179"/>
  <c r="U14" i="180"/>
  <c r="W14" i="179"/>
  <c r="E43" i="179"/>
  <c r="N41" i="180"/>
  <c r="Q43" i="180"/>
  <c r="L43" i="180"/>
  <c r="D12" i="180"/>
  <c r="N24" i="180"/>
  <c r="C26" i="179"/>
  <c r="U38" i="180"/>
  <c r="U16" i="180"/>
  <c r="Q37" i="180"/>
  <c r="W15" i="180"/>
  <c r="S29" i="179"/>
  <c r="I19" i="180"/>
  <c r="O37" i="179"/>
  <c r="H13" i="180"/>
  <c r="N16" i="179"/>
  <c r="J11" i="179"/>
  <c r="D32" i="179"/>
  <c r="P41" i="180"/>
  <c r="Q38" i="179"/>
  <c r="Q42" i="179"/>
  <c r="O26" i="179"/>
  <c r="R27" i="179"/>
  <c r="K45" i="180"/>
  <c r="P12" i="180"/>
  <c r="G12" i="179"/>
  <c r="K45" i="179"/>
  <c r="H15" i="180"/>
  <c r="H27" i="179"/>
  <c r="M41" i="179"/>
  <c r="S28" i="179"/>
  <c r="G42" i="180"/>
  <c r="S15" i="180"/>
  <c r="P37" i="179"/>
  <c r="P42" i="180"/>
  <c r="I19" i="179"/>
  <c r="C26" i="180"/>
  <c r="U19" i="180"/>
  <c r="N19" i="179"/>
  <c r="G28" i="179"/>
  <c r="V40" i="180"/>
  <c r="F17" i="179"/>
  <c r="K43" i="180"/>
  <c r="E25" i="179"/>
  <c r="M43" i="180"/>
  <c r="S41" i="180"/>
  <c r="M39" i="179"/>
  <c r="Q25" i="179"/>
  <c r="U14" i="179"/>
  <c r="J43" i="180"/>
  <c r="G14" i="179"/>
  <c r="E41" i="180"/>
  <c r="M16" i="180"/>
  <c r="W14" i="180"/>
  <c r="H37" i="179"/>
  <c r="M45" i="179"/>
  <c r="C37" i="179"/>
  <c r="E14" i="180"/>
  <c r="O14" i="179"/>
  <c r="Q15" i="180"/>
  <c r="W16" i="179"/>
  <c r="J39" i="179"/>
  <c r="U43" i="180"/>
  <c r="K14" i="179"/>
  <c r="R42" i="179"/>
  <c r="P13" i="179"/>
  <c r="E25" i="180"/>
  <c r="C39" i="179"/>
  <c r="G41" i="180"/>
  <c r="O43" i="179"/>
  <c r="E26" i="179"/>
  <c r="P16" i="179"/>
  <c r="Q40" i="180"/>
  <c r="P28" i="179"/>
  <c r="S37" i="180"/>
  <c r="F40" i="180"/>
  <c r="D11" i="180"/>
  <c r="W13" i="179"/>
  <c r="O24" i="180"/>
  <c r="M19" i="179"/>
  <c r="Q45" i="179"/>
  <c r="C32" i="180"/>
  <c r="N37" i="179"/>
  <c r="P39" i="179"/>
  <c r="F32" i="179"/>
  <c r="G43" i="179"/>
  <c r="U37" i="180"/>
  <c r="C38" i="180"/>
  <c r="I43" i="180"/>
  <c r="S42" i="179"/>
  <c r="P25" i="180"/>
  <c r="C38" i="179"/>
  <c r="P15" i="179"/>
  <c r="M42" i="180"/>
  <c r="W13" i="180"/>
  <c r="V38" i="179"/>
  <c r="H26" i="179"/>
  <c r="N13" i="180"/>
  <c r="P45" i="180"/>
  <c r="R12" i="179"/>
  <c r="O19" i="179"/>
  <c r="G40" i="179"/>
  <c r="S17" i="180"/>
  <c r="E28" i="179"/>
  <c r="I38" i="180"/>
  <c r="R43" i="179"/>
  <c r="K38" i="179"/>
  <c r="D25" i="179"/>
  <c r="E37" i="179"/>
  <c r="H38" i="180"/>
  <c r="R37" i="179"/>
  <c r="S14" i="180"/>
  <c r="T14" i="180"/>
  <c r="K43" i="179"/>
  <c r="Q41" i="179"/>
  <c r="S16" i="180"/>
  <c r="C25" i="179"/>
  <c r="I11" i="179"/>
  <c r="M40" i="179"/>
  <c r="N14" i="179"/>
  <c r="H16" i="180"/>
  <c r="D40" i="179"/>
  <c r="C28" i="180"/>
  <c r="W37" i="179"/>
  <c r="D29" i="179"/>
  <c r="P26" i="179"/>
  <c r="N11" i="180"/>
  <c r="C45" i="180"/>
  <c r="H24" i="179"/>
  <c r="W19" i="179"/>
  <c r="W17" i="179"/>
  <c r="S25" i="179"/>
  <c r="T12" i="179"/>
  <c r="C16" i="179"/>
  <c r="N45" i="180"/>
  <c r="H29" i="179"/>
  <c r="C43" i="179"/>
  <c r="G39" i="180"/>
  <c r="V41" i="179"/>
  <c r="R16" i="179"/>
  <c r="G39" i="179"/>
  <c r="N38" i="179"/>
  <c r="Q26" i="179"/>
  <c r="K41" i="179"/>
  <c r="V14" i="179"/>
  <c r="F45" i="179"/>
  <c r="D17" i="180"/>
  <c r="S19" i="180"/>
  <c r="P27" i="180"/>
  <c r="O42" i="179"/>
  <c r="C11" i="180"/>
  <c r="N29" i="179"/>
  <c r="N32" i="179"/>
  <c r="F42" i="179"/>
  <c r="E15" i="180"/>
  <c r="E29" i="180"/>
  <c r="R42" i="180"/>
  <c r="H30" i="179"/>
  <c r="D16" i="179"/>
  <c r="V37" i="180"/>
  <c r="T26" i="180" l="1"/>
  <c r="X39" i="180"/>
  <c r="I27" i="180"/>
  <c r="T32" i="179"/>
  <c r="X37" i="179"/>
  <c r="C44" i="179"/>
  <c r="T44" i="180"/>
  <c r="X13" i="180"/>
  <c r="O31" i="180"/>
  <c r="T24" i="179"/>
  <c r="N31" i="179"/>
  <c r="G18" i="180"/>
  <c r="U18" i="180"/>
  <c r="T28" i="179"/>
  <c r="I18" i="180"/>
  <c r="T18" i="180"/>
  <c r="G31" i="180"/>
  <c r="Q31" i="179"/>
  <c r="I29" i="180"/>
  <c r="H18" i="179"/>
  <c r="I32" i="180"/>
  <c r="L18" i="179"/>
  <c r="F44" i="180"/>
  <c r="X40" i="179"/>
  <c r="X40" i="180"/>
  <c r="Q18" i="179"/>
  <c r="P44" i="179"/>
  <c r="D31" i="179"/>
  <c r="X13" i="179"/>
  <c r="W44" i="180"/>
  <c r="T30" i="180"/>
  <c r="X38" i="179"/>
  <c r="O31" i="179"/>
  <c r="N44" i="180"/>
  <c r="N18" i="179"/>
  <c r="G18" i="179"/>
  <c r="Q31" i="180"/>
  <c r="I27" i="179"/>
  <c r="F31" i="179"/>
  <c r="O44" i="179"/>
  <c r="R18" i="180"/>
  <c r="X45" i="180"/>
  <c r="D18" i="180"/>
  <c r="F31" i="180"/>
  <c r="Q18" i="180"/>
  <c r="T28" i="180"/>
  <c r="G44" i="180"/>
  <c r="H44" i="179"/>
  <c r="F18" i="179"/>
  <c r="H18" i="180"/>
  <c r="O18" i="180"/>
  <c r="T27" i="180"/>
  <c r="U44" i="180"/>
  <c r="E44" i="179"/>
  <c r="X43" i="179"/>
  <c r="F18" i="180"/>
  <c r="P31" i="179"/>
  <c r="X37" i="180"/>
  <c r="C44" i="180"/>
  <c r="N18" i="180"/>
  <c r="P31" i="180"/>
  <c r="X15" i="179"/>
  <c r="X12" i="180"/>
  <c r="I18" i="179"/>
  <c r="K18" i="180"/>
  <c r="G31" i="179"/>
  <c r="X43" i="180"/>
  <c r="U44" i="179"/>
  <c r="D44" i="179"/>
  <c r="X45" i="179"/>
  <c r="S31" i="180"/>
  <c r="X17" i="179"/>
  <c r="C18" i="179"/>
  <c r="X11" i="179"/>
  <c r="X17" i="180"/>
  <c r="M18" i="180"/>
  <c r="I24" i="179"/>
  <c r="C31" i="179"/>
  <c r="I25" i="180"/>
  <c r="I44" i="179"/>
  <c r="I25" i="179"/>
  <c r="T44" i="179"/>
  <c r="W18" i="179"/>
  <c r="O44" i="180"/>
  <c r="G44" i="179"/>
  <c r="E18" i="179"/>
  <c r="X19" i="179"/>
  <c r="T32" i="180"/>
  <c r="T29" i="180"/>
  <c r="I30" i="180"/>
  <c r="K44" i="180"/>
  <c r="R18" i="179"/>
  <c r="V44" i="180"/>
  <c r="X38" i="180"/>
  <c r="X16" i="180"/>
  <c r="I29" i="179"/>
  <c r="N44" i="179"/>
  <c r="T24" i="180"/>
  <c r="N31" i="180"/>
  <c r="W18" i="180"/>
  <c r="T26" i="179"/>
  <c r="D31" i="180"/>
  <c r="R31" i="180"/>
  <c r="H31" i="180"/>
  <c r="W44" i="179"/>
  <c r="I24" i="180"/>
  <c r="C31" i="180"/>
  <c r="M18" i="179"/>
  <c r="P18" i="180"/>
  <c r="V18" i="180"/>
  <c r="K44" i="179"/>
  <c r="J18" i="180"/>
  <c r="L18" i="180"/>
  <c r="P18" i="179"/>
  <c r="T30" i="179"/>
  <c r="V18" i="179"/>
  <c r="R44" i="179"/>
  <c r="X41" i="180"/>
  <c r="E31" i="180"/>
  <c r="X39" i="179"/>
  <c r="S44" i="179"/>
  <c r="L44" i="180"/>
  <c r="R31" i="179"/>
  <c r="X42" i="180"/>
  <c r="V44" i="179"/>
  <c r="Q44" i="180"/>
  <c r="J18" i="179"/>
  <c r="X11" i="180"/>
  <c r="C18" i="180"/>
  <c r="M44" i="180"/>
  <c r="I32" i="179"/>
  <c r="X16" i="179"/>
  <c r="E44" i="180"/>
  <c r="X42" i="179"/>
  <c r="I28" i="179"/>
  <c r="F44" i="179"/>
  <c r="X14" i="180"/>
  <c r="H44" i="180"/>
  <c r="T25" i="179"/>
  <c r="M44" i="179"/>
  <c r="I30" i="179"/>
  <c r="I26" i="180"/>
  <c r="T18" i="179"/>
  <c r="E31" i="179"/>
  <c r="D44" i="180"/>
  <c r="X12" i="179"/>
  <c r="S18" i="180"/>
  <c r="I28" i="180"/>
  <c r="E18" i="180"/>
  <c r="X14" i="179"/>
  <c r="X15" i="180"/>
  <c r="R44" i="180"/>
  <c r="J44" i="179"/>
  <c r="J44" i="180"/>
  <c r="D18" i="179"/>
  <c r="L44" i="179"/>
  <c r="S44" i="180"/>
  <c r="O18" i="179"/>
  <c r="I26" i="179"/>
  <c r="X41" i="179"/>
  <c r="T25" i="180"/>
  <c r="T29" i="179"/>
  <c r="T27" i="179"/>
  <c r="Q44" i="179"/>
  <c r="S18" i="179"/>
  <c r="P44" i="180"/>
  <c r="X19" i="180"/>
  <c r="K18" i="179"/>
  <c r="I44" i="180"/>
  <c r="U18" i="179"/>
  <c r="H31" i="179"/>
  <c r="S31" i="179"/>
  <c r="W70" i="158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T31" i="179" l="1"/>
  <c r="I31" i="179"/>
  <c r="I31" i="180"/>
  <c r="X44" i="180"/>
  <c r="X18" i="179"/>
  <c r="X44" i="179"/>
  <c r="X18" i="180"/>
  <c r="T31" i="180"/>
  <c r="U49" i="157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<sst xmlns="http://schemas.openxmlformats.org/spreadsheetml/2006/main" count="7129" uniqueCount="137">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</sst>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#,##0.0"/>
  </numFmts>
  <fonts count="69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0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4" fillId="0" borderId="46" xfId="0" applyNumberFormat="1" applyFont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</cellXfs>
  <cellStyles count="11">
    <cellStyle name="Millares 2" xfId="3" xr:uid="{00000000-0005-0000-0000-000000000000}"/>
    <cellStyle name="Millares 2 2" xfId="9" xr:uid="{00000000-0005-0000-0000-000001000000}"/>
    <cellStyle name="Millares 3" xfId="4" xr:uid="{00000000-0005-0000-0000-000002000000}"/>
    <cellStyle name="Millares 3 2" xfId="10" xr:uid="{00000000-0005-0000-0000-000003000000}"/>
    <cellStyle name="Millares 4" xfId="2" xr:uid="{00000000-0005-0000-0000-000004000000}"/>
    <cellStyle name="Millares 4 2" xfId="8" xr:uid="{00000000-0005-0000-0000-000005000000}"/>
    <cellStyle name="Normal" xfId="0" builtinId="0"/>
    <cellStyle name="Normal 2 2" xfId="1" xr:uid="{00000000-0005-0000-0000-000007000000}"/>
    <cellStyle name="Normal 6 2" xfId="5" xr:uid="{00000000-0005-0000-0000-000008000000}"/>
    <cellStyle name="Porcentaje 2" xfId="7" xr:uid="{00000000-0005-0000-0000-000009000000}"/>
    <cellStyle name="Porcentaje 3 2" xfId="6" xr:uid="{00000000-0005-0000-0000-00000A000000}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3" t="s">
        <v>5</v>
      </c>
      <c r="N11" s="983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6" t="s">
        <v>17</v>
      </c>
      <c r="C15" s="987"/>
      <c r="D15" s="987"/>
      <c r="E15" s="987"/>
      <c r="F15" s="987"/>
      <c r="G15" s="987"/>
      <c r="H15" s="987"/>
      <c r="I15" s="987"/>
      <c r="J15" s="987"/>
      <c r="K15" s="987"/>
      <c r="L15" s="987" t="s">
        <v>8</v>
      </c>
      <c r="M15" s="987"/>
      <c r="N15" s="987"/>
      <c r="O15" s="987"/>
      <c r="P15" s="987"/>
      <c r="Q15" s="987"/>
      <c r="R15" s="987"/>
      <c r="S15" s="987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84" t="s">
        <v>17</v>
      </c>
      <c r="C36" s="985"/>
      <c r="D36" s="985"/>
      <c r="E36" s="985"/>
      <c r="F36" s="985"/>
      <c r="G36" s="985"/>
      <c r="H36" s="75"/>
      <c r="L36" s="44"/>
      <c r="M36" s="88" t="s">
        <v>18</v>
      </c>
      <c r="N36" s="977" t="s">
        <v>17</v>
      </c>
      <c r="O36" s="977"/>
      <c r="P36" s="977"/>
      <c r="Q36" s="977"/>
      <c r="R36" s="97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2" t="s">
        <v>27</v>
      </c>
      <c r="L37" s="982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79"/>
      <c r="M54" s="97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77" t="s">
        <v>30</v>
      </c>
      <c r="C55" s="977"/>
      <c r="D55" s="977"/>
      <c r="E55" s="977"/>
      <c r="F55" s="97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9:U9"/>
    <mergeCell ref="M11:N11"/>
    <mergeCell ref="B36:G36"/>
    <mergeCell ref="B15:K15"/>
    <mergeCell ref="L15:S15"/>
    <mergeCell ref="B55:F55"/>
    <mergeCell ref="L54:M54"/>
    <mergeCell ref="N36:R36"/>
    <mergeCell ref="A3:C3"/>
    <mergeCell ref="E9:G9"/>
    <mergeCell ref="K37:L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3" t="s">
        <v>52</v>
      </c>
      <c r="N11" s="983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6" t="s">
        <v>17</v>
      </c>
      <c r="C15" s="987"/>
      <c r="D15" s="987"/>
      <c r="E15" s="987"/>
      <c r="F15" s="987"/>
      <c r="G15" s="987"/>
      <c r="H15" s="987"/>
      <c r="I15" s="987"/>
      <c r="J15" s="987"/>
      <c r="K15" s="987"/>
      <c r="L15" s="987" t="s">
        <v>8</v>
      </c>
      <c r="M15" s="987"/>
      <c r="N15" s="987"/>
      <c r="O15" s="987"/>
      <c r="P15" s="987"/>
      <c r="Q15" s="987"/>
      <c r="R15" s="987"/>
      <c r="S15" s="987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84" t="s">
        <v>17</v>
      </c>
      <c r="C36" s="985"/>
      <c r="D36" s="985"/>
      <c r="E36" s="985"/>
      <c r="F36" s="985"/>
      <c r="G36" s="985"/>
      <c r="H36" s="75"/>
      <c r="L36" s="44"/>
      <c r="M36" s="88" t="s">
        <v>18</v>
      </c>
      <c r="N36" s="977" t="s">
        <v>17</v>
      </c>
      <c r="O36" s="977"/>
      <c r="P36" s="977"/>
      <c r="Q36" s="977"/>
      <c r="R36" s="97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2" t="s">
        <v>27</v>
      </c>
      <c r="L37" s="982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79"/>
      <c r="M54" s="97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77" t="s">
        <v>30</v>
      </c>
      <c r="C55" s="977"/>
      <c r="D55" s="977"/>
      <c r="E55" s="977"/>
      <c r="F55" s="97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3" t="s">
        <v>53</v>
      </c>
      <c r="N11" s="983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6" t="s">
        <v>17</v>
      </c>
      <c r="C15" s="987"/>
      <c r="D15" s="987"/>
      <c r="E15" s="987"/>
      <c r="F15" s="987"/>
      <c r="G15" s="987"/>
      <c r="H15" s="987"/>
      <c r="I15" s="987"/>
      <c r="J15" s="987"/>
      <c r="K15" s="987"/>
      <c r="L15" s="987" t="s">
        <v>8</v>
      </c>
      <c r="M15" s="987"/>
      <c r="N15" s="987"/>
      <c r="O15" s="987"/>
      <c r="P15" s="987"/>
      <c r="Q15" s="987"/>
      <c r="R15" s="987"/>
      <c r="S15" s="987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84" t="s">
        <v>17</v>
      </c>
      <c r="C36" s="985"/>
      <c r="D36" s="985"/>
      <c r="E36" s="985"/>
      <c r="F36" s="985"/>
      <c r="G36" s="985"/>
      <c r="H36" s="75"/>
      <c r="L36" s="44"/>
      <c r="M36" s="88" t="s">
        <v>18</v>
      </c>
      <c r="N36" s="977" t="s">
        <v>17</v>
      </c>
      <c r="O36" s="977"/>
      <c r="P36" s="977"/>
      <c r="Q36" s="977"/>
      <c r="R36" s="97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2" t="s">
        <v>27</v>
      </c>
      <c r="L37" s="982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79"/>
      <c r="M54" s="97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77" t="s">
        <v>30</v>
      </c>
      <c r="C55" s="977"/>
      <c r="D55" s="977"/>
      <c r="E55" s="977"/>
      <c r="F55" s="97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35</v>
      </c>
      <c r="U9" s="98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983" t="s">
        <v>56</v>
      </c>
      <c r="N11" s="983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9" t="s">
        <v>8</v>
      </c>
      <c r="C15" s="989"/>
      <c r="D15" s="989"/>
      <c r="E15" s="989"/>
      <c r="F15" s="989"/>
      <c r="G15" s="989"/>
      <c r="H15" s="989"/>
      <c r="I15" s="989"/>
      <c r="J15" s="990"/>
      <c r="K15" s="986" t="s">
        <v>29</v>
      </c>
      <c r="L15" s="987"/>
      <c r="M15" s="987"/>
      <c r="N15" s="987"/>
      <c r="O15" s="991"/>
      <c r="P15" s="986" t="s">
        <v>31</v>
      </c>
      <c r="Q15" s="987"/>
      <c r="R15" s="987"/>
      <c r="S15" s="987"/>
      <c r="T15" s="987"/>
      <c r="U15" s="991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84" t="s">
        <v>17</v>
      </c>
      <c r="C36" s="985"/>
      <c r="D36" s="985"/>
      <c r="E36" s="985"/>
      <c r="F36" s="985"/>
      <c r="G36" s="985"/>
      <c r="H36" s="75"/>
      <c r="L36" s="44"/>
      <c r="M36" s="88" t="s">
        <v>18</v>
      </c>
      <c r="N36" s="977" t="s">
        <v>17</v>
      </c>
      <c r="O36" s="977"/>
      <c r="P36" s="977"/>
      <c r="Q36" s="977"/>
      <c r="R36" s="97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8"/>
      <c r="L37" s="98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79"/>
      <c r="M54" s="97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77" t="s">
        <v>30</v>
      </c>
      <c r="C55" s="977"/>
      <c r="D55" s="977"/>
      <c r="E55" s="977"/>
      <c r="F55" s="97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56</v>
      </c>
      <c r="Q11" s="983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7" t="s">
        <v>17</v>
      </c>
      <c r="C15" s="987"/>
      <c r="D15" s="987"/>
      <c r="E15" s="987"/>
      <c r="F15" s="987"/>
      <c r="G15" s="987"/>
      <c r="H15" s="987"/>
      <c r="I15" s="987"/>
      <c r="J15" s="987"/>
      <c r="K15" s="987"/>
      <c r="L15" s="987"/>
      <c r="M15" s="174"/>
      <c r="N15" s="174"/>
      <c r="O15" s="987" t="s">
        <v>8</v>
      </c>
      <c r="P15" s="987"/>
      <c r="Q15" s="987"/>
      <c r="R15" s="987"/>
      <c r="S15" s="987"/>
      <c r="T15" s="987"/>
      <c r="U15" s="987"/>
      <c r="V15" s="987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2" t="s">
        <v>17</v>
      </c>
      <c r="C36" s="993"/>
      <c r="D36" s="993"/>
      <c r="E36" s="993"/>
      <c r="F36" s="993"/>
      <c r="G36" s="993"/>
      <c r="H36" s="994"/>
      <c r="I36" s="177"/>
      <c r="O36" s="44"/>
      <c r="P36" s="88" t="s">
        <v>18</v>
      </c>
      <c r="Q36" s="977" t="s">
        <v>17</v>
      </c>
      <c r="R36" s="977"/>
      <c r="S36" s="977"/>
      <c r="T36" s="977"/>
      <c r="U36" s="978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82" t="s">
        <v>27</v>
      </c>
      <c r="M37" s="982"/>
      <c r="N37" s="982"/>
      <c r="O37" s="982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79"/>
      <c r="P54" s="97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77" t="s">
        <v>30</v>
      </c>
      <c r="C55" s="977"/>
      <c r="D55" s="977"/>
      <c r="E55" s="977"/>
      <c r="F55" s="97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57</v>
      </c>
      <c r="Q11" s="983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7" t="s">
        <v>17</v>
      </c>
      <c r="C15" s="987"/>
      <c r="D15" s="987"/>
      <c r="E15" s="987"/>
      <c r="F15" s="987"/>
      <c r="G15" s="987"/>
      <c r="H15" s="987"/>
      <c r="I15" s="987"/>
      <c r="J15" s="987"/>
      <c r="K15" s="987"/>
      <c r="L15" s="987"/>
      <c r="M15" s="174"/>
      <c r="N15" s="174"/>
      <c r="O15" s="987" t="s">
        <v>8</v>
      </c>
      <c r="P15" s="987"/>
      <c r="Q15" s="987"/>
      <c r="R15" s="987"/>
      <c r="S15" s="987"/>
      <c r="T15" s="987"/>
      <c r="U15" s="987"/>
      <c r="V15" s="987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2" t="s">
        <v>17</v>
      </c>
      <c r="C36" s="993"/>
      <c r="D36" s="993"/>
      <c r="E36" s="993"/>
      <c r="F36" s="993"/>
      <c r="G36" s="993"/>
      <c r="H36" s="994"/>
      <c r="I36" s="177"/>
      <c r="O36" s="44"/>
      <c r="P36" s="88" t="s">
        <v>18</v>
      </c>
      <c r="Q36" s="977" t="s">
        <v>17</v>
      </c>
      <c r="R36" s="977"/>
      <c r="S36" s="977"/>
      <c r="T36" s="977"/>
      <c r="U36" s="978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82" t="s">
        <v>27</v>
      </c>
      <c r="M37" s="982"/>
      <c r="N37" s="982"/>
      <c r="O37" s="982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79"/>
      <c r="P54" s="97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77" t="s">
        <v>30</v>
      </c>
      <c r="C55" s="977"/>
      <c r="D55" s="977"/>
      <c r="E55" s="977"/>
      <c r="F55" s="97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59</v>
      </c>
      <c r="Q11" s="983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7" t="s">
        <v>17</v>
      </c>
      <c r="C15" s="987"/>
      <c r="D15" s="987"/>
      <c r="E15" s="987"/>
      <c r="F15" s="987"/>
      <c r="G15" s="987"/>
      <c r="H15" s="987"/>
      <c r="I15" s="987"/>
      <c r="J15" s="987"/>
      <c r="K15" s="987"/>
      <c r="L15" s="987"/>
      <c r="M15" s="174"/>
      <c r="N15" s="174"/>
      <c r="O15" s="987" t="s">
        <v>8</v>
      </c>
      <c r="P15" s="987"/>
      <c r="Q15" s="987"/>
      <c r="R15" s="987"/>
      <c r="S15" s="987"/>
      <c r="T15" s="987"/>
      <c r="U15" s="987"/>
      <c r="V15" s="987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2" t="s">
        <v>8</v>
      </c>
      <c r="C36" s="993"/>
      <c r="D36" s="993"/>
      <c r="E36" s="993"/>
      <c r="F36" s="993"/>
      <c r="G36" s="993"/>
      <c r="H36" s="994"/>
      <c r="I36" s="177"/>
      <c r="O36" s="44"/>
      <c r="P36" s="88" t="s">
        <v>18</v>
      </c>
      <c r="Q36" s="992" t="s">
        <v>8</v>
      </c>
      <c r="R36" s="993"/>
      <c r="S36" s="993"/>
      <c r="T36" s="994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82" t="s">
        <v>27</v>
      </c>
      <c r="M37" s="982"/>
      <c r="N37" s="982"/>
      <c r="O37" s="982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79"/>
      <c r="P54" s="97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77" t="s">
        <v>17</v>
      </c>
      <c r="C55" s="977"/>
      <c r="D55" s="977"/>
      <c r="E55" s="977"/>
      <c r="F55" s="97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7:O37"/>
    <mergeCell ref="O54:P54"/>
    <mergeCell ref="B55:F55"/>
    <mergeCell ref="Q36:T36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58</v>
      </c>
      <c r="Q11" s="983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7" t="s">
        <v>17</v>
      </c>
      <c r="C15" s="987"/>
      <c r="D15" s="987"/>
      <c r="E15" s="987"/>
      <c r="F15" s="987"/>
      <c r="G15" s="987"/>
      <c r="H15" s="987"/>
      <c r="I15" s="987"/>
      <c r="J15" s="987"/>
      <c r="K15" s="987"/>
      <c r="L15" s="987"/>
      <c r="M15" s="174"/>
      <c r="N15" s="174"/>
      <c r="O15" s="987" t="s">
        <v>8</v>
      </c>
      <c r="P15" s="987"/>
      <c r="Q15" s="987"/>
      <c r="R15" s="987"/>
      <c r="S15" s="987"/>
      <c r="T15" s="987"/>
      <c r="U15" s="987"/>
      <c r="V15" s="987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2" t="s">
        <v>8</v>
      </c>
      <c r="C36" s="993"/>
      <c r="D36" s="993"/>
      <c r="E36" s="993"/>
      <c r="F36" s="993"/>
      <c r="G36" s="993"/>
      <c r="H36" s="994"/>
      <c r="I36" s="177"/>
      <c r="O36" s="44"/>
      <c r="P36" s="88" t="s">
        <v>18</v>
      </c>
      <c r="Q36" s="992" t="s">
        <v>8</v>
      </c>
      <c r="R36" s="993"/>
      <c r="S36" s="993"/>
      <c r="T36" s="994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5"/>
      <c r="M37" s="995"/>
      <c r="N37" s="995"/>
      <c r="O37" s="995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79"/>
      <c r="P54" s="97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77" t="s">
        <v>17</v>
      </c>
      <c r="C55" s="977"/>
      <c r="D55" s="977"/>
      <c r="E55" s="977"/>
      <c r="F55" s="97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60</v>
      </c>
      <c r="Q11" s="983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7" t="s">
        <v>17</v>
      </c>
      <c r="C15" s="987"/>
      <c r="D15" s="987"/>
      <c r="E15" s="987"/>
      <c r="F15" s="987"/>
      <c r="G15" s="987"/>
      <c r="H15" s="987"/>
      <c r="I15" s="987"/>
      <c r="J15" s="987"/>
      <c r="K15" s="987"/>
      <c r="L15" s="987"/>
      <c r="M15" s="174"/>
      <c r="N15" s="174"/>
      <c r="O15" s="987" t="s">
        <v>8</v>
      </c>
      <c r="P15" s="987"/>
      <c r="Q15" s="987"/>
      <c r="R15" s="987"/>
      <c r="S15" s="987"/>
      <c r="T15" s="987"/>
      <c r="U15" s="987"/>
      <c r="V15" s="987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2" t="s">
        <v>8</v>
      </c>
      <c r="C36" s="993"/>
      <c r="D36" s="993"/>
      <c r="E36" s="993"/>
      <c r="F36" s="993"/>
      <c r="G36" s="993"/>
      <c r="H36" s="994"/>
      <c r="I36" s="177"/>
      <c r="O36" s="44"/>
      <c r="P36" s="88" t="s">
        <v>18</v>
      </c>
      <c r="Q36" s="992" t="s">
        <v>8</v>
      </c>
      <c r="R36" s="993"/>
      <c r="S36" s="993"/>
      <c r="T36" s="994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5"/>
      <c r="M37" s="995"/>
      <c r="N37" s="995"/>
      <c r="O37" s="995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79"/>
      <c r="P54" s="97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77" t="s">
        <v>17</v>
      </c>
      <c r="C55" s="977"/>
      <c r="D55" s="977"/>
      <c r="E55" s="977"/>
      <c r="F55" s="97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60</v>
      </c>
      <c r="Q11" s="983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7" t="s">
        <v>17</v>
      </c>
      <c r="C15" s="987"/>
      <c r="D15" s="987"/>
      <c r="E15" s="987"/>
      <c r="F15" s="987"/>
      <c r="G15" s="987"/>
      <c r="H15" s="987"/>
      <c r="I15" s="987"/>
      <c r="J15" s="987"/>
      <c r="K15" s="987"/>
      <c r="L15" s="987"/>
      <c r="M15" s="174"/>
      <c r="N15" s="174"/>
      <c r="O15" s="987" t="s">
        <v>8</v>
      </c>
      <c r="P15" s="987"/>
      <c r="Q15" s="987"/>
      <c r="R15" s="987"/>
      <c r="S15" s="987"/>
      <c r="T15" s="987"/>
      <c r="U15" s="987"/>
      <c r="V15" s="987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2" t="s">
        <v>8</v>
      </c>
      <c r="C36" s="993"/>
      <c r="D36" s="993"/>
      <c r="E36" s="993"/>
      <c r="F36" s="993"/>
      <c r="G36" s="993"/>
      <c r="H36" s="994"/>
      <c r="I36" s="177"/>
      <c r="O36" s="44"/>
      <c r="P36" s="88" t="s">
        <v>18</v>
      </c>
      <c r="Q36" s="992" t="s">
        <v>8</v>
      </c>
      <c r="R36" s="993"/>
      <c r="S36" s="993"/>
      <c r="T36" s="994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5"/>
      <c r="M37" s="995"/>
      <c r="N37" s="995"/>
      <c r="O37" s="995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79"/>
      <c r="P54" s="97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77" t="s">
        <v>17</v>
      </c>
      <c r="C55" s="977"/>
      <c r="D55" s="977"/>
      <c r="E55" s="977"/>
      <c r="F55" s="97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61</v>
      </c>
      <c r="Q11" s="983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90"/>
      <c r="L15" s="999" t="s">
        <v>63</v>
      </c>
      <c r="M15" s="989"/>
      <c r="N15" s="989"/>
      <c r="O15" s="990"/>
      <c r="P15" s="999" t="s">
        <v>8</v>
      </c>
      <c r="Q15" s="989"/>
      <c r="R15" s="989"/>
      <c r="S15" s="989"/>
      <c r="T15" s="989"/>
      <c r="U15" s="989"/>
      <c r="V15" s="989"/>
      <c r="W15" s="989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6" t="s">
        <v>8</v>
      </c>
      <c r="C36" s="997"/>
      <c r="D36" s="997"/>
      <c r="E36" s="997"/>
      <c r="F36" s="997"/>
      <c r="G36" s="997"/>
      <c r="H36" s="997"/>
      <c r="I36" s="997"/>
      <c r="J36" s="998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3"/>
      <c r="U36" s="994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79"/>
      <c r="P54" s="97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6" t="s">
        <v>63</v>
      </c>
      <c r="C55" s="997"/>
      <c r="D55" s="997"/>
      <c r="E55" s="997"/>
      <c r="F55" s="997"/>
      <c r="G55" s="997"/>
      <c r="H55" s="998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55:H55"/>
    <mergeCell ref="O54:P54"/>
    <mergeCell ref="Q36:U36"/>
    <mergeCell ref="P15:W15"/>
    <mergeCell ref="L15:O15"/>
    <mergeCell ref="B36:J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64</v>
      </c>
      <c r="Q11" s="983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90"/>
      <c r="L15" s="999" t="s">
        <v>63</v>
      </c>
      <c r="M15" s="989"/>
      <c r="N15" s="990"/>
      <c r="O15" s="999" t="s">
        <v>8</v>
      </c>
      <c r="P15" s="989"/>
      <c r="Q15" s="989"/>
      <c r="R15" s="989"/>
      <c r="S15" s="989"/>
      <c r="T15" s="989"/>
      <c r="U15" s="989"/>
      <c r="V15" s="989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6" t="s">
        <v>8</v>
      </c>
      <c r="C36" s="997"/>
      <c r="D36" s="997"/>
      <c r="E36" s="997"/>
      <c r="F36" s="997"/>
      <c r="G36" s="997"/>
      <c r="H36" s="997"/>
      <c r="I36" s="997"/>
      <c r="J36" s="998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3"/>
      <c r="U36" s="994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79"/>
      <c r="P54" s="97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6" t="s">
        <v>63</v>
      </c>
      <c r="C55" s="997"/>
      <c r="D55" s="997"/>
      <c r="E55" s="997"/>
      <c r="F55" s="997"/>
      <c r="G55" s="997"/>
      <c r="H55" s="998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L15:N15"/>
    <mergeCell ref="O15:V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66</v>
      </c>
      <c r="Q11" s="983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90"/>
      <c r="L15" s="999" t="s">
        <v>63</v>
      </c>
      <c r="M15" s="989"/>
      <c r="N15" s="990"/>
      <c r="O15" s="999" t="s">
        <v>8</v>
      </c>
      <c r="P15" s="989"/>
      <c r="Q15" s="989"/>
      <c r="R15" s="989"/>
      <c r="S15" s="989"/>
      <c r="T15" s="989"/>
      <c r="U15" s="989"/>
      <c r="V15" s="989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6" t="s">
        <v>8</v>
      </c>
      <c r="C36" s="997"/>
      <c r="D36" s="997"/>
      <c r="E36" s="997"/>
      <c r="F36" s="997"/>
      <c r="G36" s="997"/>
      <c r="H36" s="997"/>
      <c r="I36" s="997"/>
      <c r="J36" s="998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3"/>
      <c r="U36" s="994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79"/>
      <c r="P54" s="97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6" t="s">
        <v>63</v>
      </c>
      <c r="C55" s="997"/>
      <c r="D55" s="997"/>
      <c r="E55" s="997"/>
      <c r="F55" s="997"/>
      <c r="G55" s="997"/>
      <c r="H55" s="998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A3:C3"/>
    <mergeCell ref="E9:G9"/>
    <mergeCell ref="W9:X9"/>
    <mergeCell ref="P11:Q11"/>
    <mergeCell ref="B15:K1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67</v>
      </c>
      <c r="Q11" s="983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99" t="s">
        <v>63</v>
      </c>
      <c r="M15" s="989"/>
      <c r="N15" s="989"/>
      <c r="O15" s="990"/>
      <c r="P15" s="986" t="s">
        <v>8</v>
      </c>
      <c r="Q15" s="987"/>
      <c r="R15" s="987"/>
      <c r="S15" s="987"/>
      <c r="T15" s="987"/>
      <c r="U15" s="987"/>
      <c r="V15" s="987"/>
      <c r="W15" s="987"/>
      <c r="X15" s="991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6" t="s">
        <v>8</v>
      </c>
      <c r="C36" s="997"/>
      <c r="D36" s="997"/>
      <c r="E36" s="997"/>
      <c r="F36" s="997"/>
      <c r="G36" s="997"/>
      <c r="H36" s="997"/>
      <c r="I36" s="997"/>
      <c r="J36" s="998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4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79"/>
      <c r="P54" s="97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6" t="s">
        <v>63</v>
      </c>
      <c r="C55" s="997"/>
      <c r="D55" s="997"/>
      <c r="E55" s="997"/>
      <c r="F55" s="997"/>
      <c r="G55" s="998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O54:P54"/>
    <mergeCell ref="Q36:T36"/>
    <mergeCell ref="B55:G55"/>
    <mergeCell ref="A3:C3"/>
    <mergeCell ref="E9:G9"/>
    <mergeCell ref="W9:X9"/>
    <mergeCell ref="P11:Q11"/>
    <mergeCell ref="B15:K15"/>
    <mergeCell ref="L15:O15"/>
    <mergeCell ref="P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68</v>
      </c>
      <c r="Q11" s="983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99" t="s">
        <v>63</v>
      </c>
      <c r="M15" s="989"/>
      <c r="N15" s="989"/>
      <c r="O15" s="990"/>
      <c r="P15" s="999" t="s">
        <v>8</v>
      </c>
      <c r="Q15" s="989"/>
      <c r="R15" s="989"/>
      <c r="S15" s="989"/>
      <c r="T15" s="989"/>
      <c r="U15" s="989"/>
      <c r="V15" s="989"/>
      <c r="W15" s="989"/>
      <c r="X15" s="989"/>
      <c r="Y15" s="990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6" t="s">
        <v>8</v>
      </c>
      <c r="C36" s="997"/>
      <c r="D36" s="997"/>
      <c r="E36" s="997"/>
      <c r="F36" s="997"/>
      <c r="G36" s="997"/>
      <c r="H36" s="997"/>
      <c r="I36" s="997"/>
      <c r="J36" s="998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3"/>
      <c r="U36" s="994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979"/>
      <c r="P56" s="979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996" t="s">
        <v>63</v>
      </c>
      <c r="C57" s="997"/>
      <c r="D57" s="997"/>
      <c r="E57" s="997"/>
      <c r="F57" s="997"/>
      <c r="G57" s="998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W9:X9"/>
    <mergeCell ref="P11:Q11"/>
    <mergeCell ref="B15:K15"/>
    <mergeCell ref="L15:O15"/>
    <mergeCell ref="P15:Y15"/>
    <mergeCell ref="O56:P56"/>
    <mergeCell ref="B57:G57"/>
    <mergeCell ref="A3:C3"/>
    <mergeCell ref="E9:G9"/>
    <mergeCell ref="Q36:U36"/>
    <mergeCell ref="B36:J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68</v>
      </c>
      <c r="Q11" s="983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99" t="s">
        <v>63</v>
      </c>
      <c r="M15" s="989"/>
      <c r="N15" s="989"/>
      <c r="O15" s="990"/>
      <c r="P15" s="999" t="s">
        <v>8</v>
      </c>
      <c r="Q15" s="989"/>
      <c r="R15" s="989"/>
      <c r="S15" s="989"/>
      <c r="T15" s="989"/>
      <c r="U15" s="989"/>
      <c r="V15" s="989"/>
      <c r="W15" s="989"/>
      <c r="X15" s="989"/>
      <c r="Y15" s="990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6" t="s">
        <v>63</v>
      </c>
      <c r="C56" s="997"/>
      <c r="D56" s="997"/>
      <c r="E56" s="997"/>
      <c r="F56" s="997"/>
      <c r="G56" s="99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W9:X9"/>
    <mergeCell ref="P11:Q11"/>
    <mergeCell ref="B15:K15"/>
    <mergeCell ref="L15:O15"/>
    <mergeCell ref="P15:Y15"/>
    <mergeCell ref="B35:J35"/>
    <mergeCell ref="Q35:U35"/>
    <mergeCell ref="O55:P55"/>
    <mergeCell ref="B56:G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68</v>
      </c>
      <c r="Q11" s="983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99" t="s">
        <v>8</v>
      </c>
      <c r="R15" s="989"/>
      <c r="S15" s="989"/>
      <c r="T15" s="989"/>
      <c r="U15" s="989"/>
      <c r="V15" s="989"/>
      <c r="W15" s="989"/>
      <c r="X15" s="989"/>
      <c r="Y15" s="98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6" t="s">
        <v>63</v>
      </c>
      <c r="C56" s="997"/>
      <c r="D56" s="997"/>
      <c r="E56" s="997"/>
      <c r="F56" s="997"/>
      <c r="G56" s="99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A3:C3"/>
    <mergeCell ref="E9:G9"/>
    <mergeCell ref="W9:X9"/>
    <mergeCell ref="P11:Q11"/>
    <mergeCell ref="B15:K15"/>
    <mergeCell ref="B35:J35"/>
    <mergeCell ref="Q35:U35"/>
    <mergeCell ref="O55:P55"/>
    <mergeCell ref="B56:G56"/>
    <mergeCell ref="Q15:Y15"/>
    <mergeCell ref="L15:P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68</v>
      </c>
      <c r="Q11" s="983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00" t="s">
        <v>73</v>
      </c>
      <c r="M14" s="1000"/>
      <c r="N14" s="1000"/>
      <c r="O14" s="1000"/>
      <c r="P14" s="1000"/>
      <c r="Q14" s="1001" t="s">
        <v>71</v>
      </c>
      <c r="R14" s="1001"/>
      <c r="S14" s="1001"/>
      <c r="T14" s="1001"/>
      <c r="U14" s="1001"/>
      <c r="V14" s="1001"/>
      <c r="W14" s="1001"/>
      <c r="X14" s="1001"/>
      <c r="Y14" s="1001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99" t="s">
        <v>8</v>
      </c>
      <c r="R15" s="989"/>
      <c r="S15" s="989"/>
      <c r="T15" s="989"/>
      <c r="U15" s="989"/>
      <c r="V15" s="989"/>
      <c r="W15" s="989"/>
      <c r="X15" s="989"/>
      <c r="Y15" s="98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3"/>
      <c r="H56" s="994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W9:X9"/>
    <mergeCell ref="P11:Q11"/>
    <mergeCell ref="B15:K15"/>
    <mergeCell ref="L15:P15"/>
    <mergeCell ref="Q15:Y15"/>
    <mergeCell ref="L14:P14"/>
    <mergeCell ref="Q14:Y14"/>
    <mergeCell ref="B35:J35"/>
    <mergeCell ref="Q35:U35"/>
    <mergeCell ref="O55:P55"/>
    <mergeCell ref="B56:H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74</v>
      </c>
      <c r="Q11" s="983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99" t="s">
        <v>8</v>
      </c>
      <c r="R15" s="989"/>
      <c r="S15" s="989"/>
      <c r="T15" s="989"/>
      <c r="U15" s="989"/>
      <c r="V15" s="989"/>
      <c r="W15" s="989"/>
      <c r="X15" s="989"/>
      <c r="Y15" s="98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3"/>
      <c r="H56" s="994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75</v>
      </c>
      <c r="Q11" s="983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99" t="s">
        <v>8</v>
      </c>
      <c r="R15" s="989"/>
      <c r="S15" s="989"/>
      <c r="T15" s="989"/>
      <c r="U15" s="989"/>
      <c r="V15" s="989"/>
      <c r="W15" s="989"/>
      <c r="X15" s="989"/>
      <c r="Y15" s="98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3"/>
      <c r="H56" s="994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76</v>
      </c>
      <c r="Q11" s="983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99" t="s">
        <v>8</v>
      </c>
      <c r="R15" s="989"/>
      <c r="S15" s="989"/>
      <c r="T15" s="989"/>
      <c r="U15" s="989"/>
      <c r="V15" s="989"/>
      <c r="W15" s="989"/>
      <c r="X15" s="989"/>
      <c r="Y15" s="98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3"/>
      <c r="H56" s="994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77</v>
      </c>
      <c r="Q11" s="983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86" t="s">
        <v>8</v>
      </c>
      <c r="R15" s="987"/>
      <c r="S15" s="987"/>
      <c r="T15" s="987"/>
      <c r="U15" s="987"/>
      <c r="V15" s="987"/>
      <c r="W15" s="987"/>
      <c r="X15" s="987"/>
      <c r="Y15" s="987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78</v>
      </c>
      <c r="Q11" s="983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99" t="s">
        <v>8</v>
      </c>
      <c r="R15" s="989"/>
      <c r="S15" s="989"/>
      <c r="T15" s="989"/>
      <c r="U15" s="989"/>
      <c r="V15" s="989"/>
      <c r="W15" s="989"/>
      <c r="X15" s="989"/>
      <c r="Y15" s="98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Y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78</v>
      </c>
      <c r="Q11" s="983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86" t="s">
        <v>8</v>
      </c>
      <c r="R15" s="987"/>
      <c r="S15" s="987"/>
      <c r="T15" s="987"/>
      <c r="U15" s="987"/>
      <c r="V15" s="987"/>
      <c r="W15" s="987"/>
      <c r="X15" s="987"/>
      <c r="Y15" s="987"/>
      <c r="Z15" s="987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Q15:Z15"/>
    <mergeCell ref="B15:K15"/>
    <mergeCell ref="L15:P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78</v>
      </c>
      <c r="Q11" s="983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86" t="s">
        <v>8</v>
      </c>
      <c r="R15" s="987"/>
      <c r="S15" s="987"/>
      <c r="T15" s="987"/>
      <c r="U15" s="987"/>
      <c r="V15" s="987"/>
      <c r="W15" s="987"/>
      <c r="X15" s="987"/>
      <c r="Y15" s="987"/>
      <c r="Z15" s="987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03" t="s">
        <v>87</v>
      </c>
      <c r="AC28" s="1004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B56:G56"/>
    <mergeCell ref="AB28:AC28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78</v>
      </c>
      <c r="Q11" s="983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86" t="s">
        <v>8</v>
      </c>
      <c r="R15" s="987"/>
      <c r="S15" s="987"/>
      <c r="T15" s="987"/>
      <c r="U15" s="987"/>
      <c r="V15" s="987"/>
      <c r="W15" s="987"/>
      <c r="X15" s="987"/>
      <c r="Y15" s="987"/>
      <c r="Z15" s="987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03" t="s">
        <v>87</v>
      </c>
      <c r="AC28" s="1004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O55:P55"/>
    <mergeCell ref="B56:G56"/>
    <mergeCell ref="B15:K15"/>
    <mergeCell ref="L15:P15"/>
    <mergeCell ref="Q15:Z15"/>
    <mergeCell ref="AB28:AC28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88</v>
      </c>
      <c r="Q11" s="983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86" t="s">
        <v>8</v>
      </c>
      <c r="R15" s="987"/>
      <c r="S15" s="987"/>
      <c r="T15" s="987"/>
      <c r="U15" s="987"/>
      <c r="V15" s="987"/>
      <c r="W15" s="987"/>
      <c r="X15" s="987"/>
      <c r="Y15" s="987"/>
      <c r="Z15" s="987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88</v>
      </c>
      <c r="Q11" s="983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86" t="s">
        <v>8</v>
      </c>
      <c r="R15" s="987"/>
      <c r="S15" s="987"/>
      <c r="T15" s="987"/>
      <c r="U15" s="987"/>
      <c r="V15" s="987"/>
      <c r="W15" s="987"/>
      <c r="X15" s="987"/>
      <c r="Y15" s="987"/>
      <c r="Z15" s="987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88</v>
      </c>
      <c r="Q11" s="983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86" t="s">
        <v>8</v>
      </c>
      <c r="R15" s="987"/>
      <c r="S15" s="987"/>
      <c r="T15" s="987"/>
      <c r="U15" s="987"/>
      <c r="V15" s="987"/>
      <c r="W15" s="987"/>
      <c r="X15" s="987"/>
      <c r="Y15" s="987"/>
      <c r="Z15" s="987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79"/>
      <c r="P55" s="97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88</v>
      </c>
      <c r="Q11" s="983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86" t="s">
        <v>8</v>
      </c>
      <c r="R15" s="987"/>
      <c r="S15" s="987"/>
      <c r="T15" s="987"/>
      <c r="U15" s="987"/>
      <c r="V15" s="987"/>
      <c r="W15" s="987"/>
      <c r="X15" s="987"/>
      <c r="Y15" s="987"/>
      <c r="Z15" s="987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79"/>
      <c r="P55" s="97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 t="s">
        <v>88</v>
      </c>
      <c r="Q11" s="983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86" t="s">
        <v>8</v>
      </c>
      <c r="R15" s="987"/>
      <c r="S15" s="987"/>
      <c r="T15" s="987"/>
      <c r="U15" s="987"/>
      <c r="V15" s="987"/>
      <c r="W15" s="987"/>
      <c r="X15" s="987"/>
      <c r="Y15" s="987"/>
      <c r="Z15" s="987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79"/>
      <c r="P55" s="97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21</v>
      </c>
      <c r="Q11" s="983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86" t="s">
        <v>8</v>
      </c>
      <c r="R15" s="987"/>
      <c r="S15" s="987"/>
      <c r="T15" s="987"/>
      <c r="U15" s="987"/>
      <c r="V15" s="987"/>
      <c r="W15" s="987"/>
      <c r="X15" s="987"/>
      <c r="Y15" s="987"/>
      <c r="Z15" s="987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79"/>
      <c r="P55" s="97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22</v>
      </c>
      <c r="Q11" s="983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6" t="s">
        <v>63</v>
      </c>
      <c r="M15" s="987"/>
      <c r="N15" s="987"/>
      <c r="O15" s="987"/>
      <c r="P15" s="991"/>
      <c r="Q15" s="987" t="s">
        <v>8</v>
      </c>
      <c r="R15" s="987"/>
      <c r="S15" s="987"/>
      <c r="T15" s="987"/>
      <c r="U15" s="987"/>
      <c r="V15" s="987"/>
      <c r="W15" s="987"/>
      <c r="X15" s="987"/>
      <c r="Y15" s="987"/>
      <c r="Z15" s="987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79"/>
      <c r="P55" s="97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22</v>
      </c>
      <c r="Q11" s="983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05" t="s">
        <v>17</v>
      </c>
      <c r="C15" s="1006"/>
      <c r="D15" s="1006"/>
      <c r="E15" s="1006"/>
      <c r="F15" s="1006"/>
      <c r="G15" s="1006"/>
      <c r="H15" s="1006"/>
      <c r="I15" s="1006"/>
      <c r="J15" s="1006"/>
      <c r="K15" s="1006"/>
      <c r="L15" s="1007" t="s">
        <v>63</v>
      </c>
      <c r="M15" s="1008"/>
      <c r="N15" s="1008"/>
      <c r="O15" s="1008"/>
      <c r="P15" s="1009"/>
      <c r="Q15" s="1008" t="s">
        <v>8</v>
      </c>
      <c r="R15" s="1008"/>
      <c r="S15" s="1008"/>
      <c r="T15" s="1008"/>
      <c r="U15" s="1008"/>
      <c r="V15" s="1008"/>
      <c r="W15" s="1008"/>
      <c r="X15" s="1008"/>
      <c r="Y15" s="1008"/>
      <c r="Z15" s="1008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79"/>
      <c r="P55" s="97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1" t="s">
        <v>55</v>
      </c>
      <c r="X9" s="98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22</v>
      </c>
      <c r="Q11" s="983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999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99" t="s">
        <v>63</v>
      </c>
      <c r="M15" s="989"/>
      <c r="N15" s="989"/>
      <c r="O15" s="989"/>
      <c r="P15" s="990"/>
      <c r="Q15" s="989" t="s">
        <v>8</v>
      </c>
      <c r="R15" s="989"/>
      <c r="S15" s="989"/>
      <c r="T15" s="989"/>
      <c r="U15" s="989"/>
      <c r="V15" s="989"/>
      <c r="W15" s="989"/>
      <c r="X15" s="989"/>
      <c r="Y15" s="989"/>
      <c r="Z15" s="989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6" t="s">
        <v>8</v>
      </c>
      <c r="C35" s="997"/>
      <c r="D35" s="997"/>
      <c r="E35" s="997"/>
      <c r="F35" s="997"/>
      <c r="G35" s="997"/>
      <c r="H35" s="997"/>
      <c r="I35" s="997"/>
      <c r="J35" s="998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79"/>
      <c r="P55" s="97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10" t="s">
        <v>112</v>
      </c>
      <c r="I59" s="1011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10"/>
      <c r="I60" s="1011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W9:X9"/>
    <mergeCell ref="P11:Q11"/>
    <mergeCell ref="B15:K15"/>
    <mergeCell ref="L15:P15"/>
    <mergeCell ref="Q15:Z15"/>
    <mergeCell ref="B35:J35"/>
    <mergeCell ref="O55:P55"/>
    <mergeCell ref="Q35:U35"/>
    <mergeCell ref="H59:I60"/>
    <mergeCell ref="A3:C3"/>
    <mergeCell ref="E9:G9"/>
    <mergeCell ref="B56:G5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23</v>
      </c>
      <c r="Q11" s="983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6" t="s">
        <v>8</v>
      </c>
      <c r="C36" s="997"/>
      <c r="D36" s="997"/>
      <c r="E36" s="997"/>
      <c r="F36" s="997"/>
      <c r="G36" s="997"/>
      <c r="H36" s="997"/>
      <c r="I36" s="997"/>
      <c r="J36" s="998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4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79"/>
      <c r="P56" s="97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23</v>
      </c>
      <c r="Q11" s="983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6" t="s">
        <v>8</v>
      </c>
      <c r="C36" s="997"/>
      <c r="D36" s="997"/>
      <c r="E36" s="997"/>
      <c r="F36" s="997"/>
      <c r="G36" s="997"/>
      <c r="H36" s="997"/>
      <c r="I36" s="997"/>
      <c r="J36" s="998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4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79"/>
      <c r="P56" s="97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24</v>
      </c>
      <c r="Q11" s="983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6" t="s">
        <v>8</v>
      </c>
      <c r="C36" s="997"/>
      <c r="D36" s="997"/>
      <c r="E36" s="997"/>
      <c r="F36" s="997"/>
      <c r="G36" s="997"/>
      <c r="H36" s="997"/>
      <c r="I36" s="997"/>
      <c r="J36" s="998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4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79"/>
      <c r="P56" s="97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25</v>
      </c>
      <c r="Q11" s="983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79"/>
      <c r="P56" s="97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26</v>
      </c>
      <c r="Q11" s="983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79"/>
      <c r="P56" s="97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27</v>
      </c>
      <c r="Q11" s="983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79"/>
      <c r="P56" s="97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28</v>
      </c>
      <c r="Q11" s="983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11" t="s">
        <v>115</v>
      </c>
      <c r="C54" s="1011"/>
      <c r="D54" s="101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79"/>
      <c r="P56" s="97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  <mergeCell ref="B54:D5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29</v>
      </c>
      <c r="Q11" s="983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11" t="s">
        <v>115</v>
      </c>
      <c r="C54" s="1011"/>
      <c r="D54" s="101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79"/>
      <c r="P56" s="97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30</v>
      </c>
      <c r="Q11" s="983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11" t="s">
        <v>115</v>
      </c>
      <c r="C54" s="1011"/>
      <c r="D54" s="101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79"/>
      <c r="P56" s="97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30</v>
      </c>
      <c r="Q11" s="983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11" t="s">
        <v>115</v>
      </c>
      <c r="C54" s="1011"/>
      <c r="D54" s="101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79"/>
      <c r="P56" s="97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30</v>
      </c>
      <c r="Q11" s="983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11" t="s">
        <v>115</v>
      </c>
      <c r="C54" s="1011"/>
      <c r="D54" s="101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31</v>
      </c>
      <c r="Q11" s="983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32</v>
      </c>
      <c r="Q11" s="983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33</v>
      </c>
      <c r="Q11" s="983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34</v>
      </c>
      <c r="Q11" s="983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35</v>
      </c>
      <c r="Q11" s="983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36</v>
      </c>
      <c r="Q11" s="983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37</v>
      </c>
      <c r="Q11" s="983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37</v>
      </c>
      <c r="Q11" s="983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37</v>
      </c>
      <c r="Q11" s="983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37</v>
      </c>
      <c r="Q11" s="983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41</v>
      </c>
      <c r="Q11" s="983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42</v>
      </c>
      <c r="Q11" s="983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42</v>
      </c>
      <c r="Q11" s="983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44</v>
      </c>
      <c r="Q11" s="983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46</v>
      </c>
      <c r="Q11" s="983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46</v>
      </c>
      <c r="Q11" s="983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47</v>
      </c>
      <c r="Q11" s="983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48</v>
      </c>
      <c r="Q11" s="983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48</v>
      </c>
      <c r="Q11" s="983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48</v>
      </c>
      <c r="Q11" s="983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50</v>
      </c>
      <c r="Q11" s="983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50</v>
      </c>
      <c r="Q11" s="983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3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50</v>
      </c>
      <c r="Q11" s="983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3"/>
      <c r="U36" s="993"/>
      <c r="V36" s="994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3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V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50</v>
      </c>
      <c r="Q11" s="983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6" t="s">
        <v>8</v>
      </c>
      <c r="P36" s="997"/>
      <c r="Q36" s="997"/>
      <c r="R36" s="997"/>
      <c r="S36" s="997"/>
      <c r="T36" s="997"/>
      <c r="U36" s="997"/>
      <c r="V36" s="994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620" t="s">
        <v>126</v>
      </c>
      <c r="Q57" s="1012" t="s">
        <v>8</v>
      </c>
      <c r="R57" s="1013"/>
      <c r="S57" s="1013"/>
      <c r="T57" s="1013"/>
      <c r="U57" s="1013"/>
      <c r="V57" s="1013"/>
      <c r="W57" s="1014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50</v>
      </c>
      <c r="Q11" s="983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6" t="s">
        <v>8</v>
      </c>
      <c r="P36" s="997"/>
      <c r="Q36" s="997"/>
      <c r="R36" s="997"/>
      <c r="S36" s="997"/>
      <c r="T36" s="997"/>
      <c r="U36" s="997"/>
      <c r="V36" s="994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620" t="s">
        <v>126</v>
      </c>
      <c r="Q57" s="1012" t="s">
        <v>8</v>
      </c>
      <c r="R57" s="1013"/>
      <c r="S57" s="1013"/>
      <c r="T57" s="1013"/>
      <c r="U57" s="1013"/>
      <c r="V57" s="1013"/>
      <c r="W57" s="1014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52</v>
      </c>
      <c r="Q11" s="983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6" t="s">
        <v>8</v>
      </c>
      <c r="P36" s="997"/>
      <c r="Q36" s="997"/>
      <c r="R36" s="997"/>
      <c r="S36" s="997"/>
      <c r="T36" s="997"/>
      <c r="U36" s="997"/>
      <c r="V36" s="994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620" t="s">
        <v>126</v>
      </c>
      <c r="Q57" s="1012" t="s">
        <v>8</v>
      </c>
      <c r="R57" s="1013"/>
      <c r="S57" s="1013"/>
      <c r="T57" s="1013"/>
      <c r="U57" s="1013"/>
      <c r="V57" s="1013"/>
      <c r="W57" s="1014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53</v>
      </c>
      <c r="Q11" s="983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6" t="s">
        <v>8</v>
      </c>
      <c r="P36" s="997"/>
      <c r="Q36" s="997"/>
      <c r="R36" s="997"/>
      <c r="S36" s="997"/>
      <c r="T36" s="997"/>
      <c r="U36" s="997"/>
      <c r="V36" s="994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620" t="s">
        <v>126</v>
      </c>
      <c r="Q57" s="1012" t="s">
        <v>8</v>
      </c>
      <c r="R57" s="1013"/>
      <c r="S57" s="1013"/>
      <c r="T57" s="1013"/>
      <c r="U57" s="1013"/>
      <c r="V57" s="1013"/>
      <c r="W57" s="1014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53</v>
      </c>
      <c r="Q11" s="983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6" t="s">
        <v>8</v>
      </c>
      <c r="P36" s="997"/>
      <c r="Q36" s="997"/>
      <c r="R36" s="997"/>
      <c r="S36" s="997"/>
      <c r="T36" s="997"/>
      <c r="U36" s="997"/>
      <c r="V36" s="994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620" t="s">
        <v>126</v>
      </c>
      <c r="Q57" s="1012" t="s">
        <v>8</v>
      </c>
      <c r="R57" s="1013"/>
      <c r="S57" s="1013"/>
      <c r="T57" s="1013"/>
      <c r="U57" s="1013"/>
      <c r="V57" s="1013"/>
      <c r="W57" s="1014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>
        <v>53</v>
      </c>
      <c r="Q11" s="983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3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T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/>
      <c r="Q11" s="983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3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/>
      <c r="Q11" s="983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3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/>
      <c r="Q11" s="983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3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0" t="s">
        <v>0</v>
      </c>
      <c r="B3" s="980"/>
      <c r="C3" s="98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1" t="s">
        <v>2</v>
      </c>
      <c r="F9" s="981"/>
      <c r="G9" s="98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1" t="s">
        <v>55</v>
      </c>
      <c r="U9" s="98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3"/>
      <c r="Q11" s="983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992" t="s">
        <v>8</v>
      </c>
      <c r="C38" s="993"/>
      <c r="D38" s="993"/>
      <c r="E38" s="993"/>
      <c r="F38" s="993"/>
      <c r="G38" s="993"/>
      <c r="H38" s="481"/>
      <c r="I38" s="244"/>
      <c r="J38" s="42"/>
      <c r="K38" s="42"/>
      <c r="L38" s="42"/>
      <c r="M38" s="44"/>
      <c r="N38" s="88" t="s">
        <v>18</v>
      </c>
      <c r="O38" s="992" t="s">
        <v>8</v>
      </c>
      <c r="P38" s="993"/>
      <c r="Q38" s="993"/>
      <c r="R38" s="993"/>
      <c r="S38" s="993"/>
      <c r="T38" s="993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20" t="s">
        <v>113</v>
      </c>
      <c r="C59" s="1021"/>
      <c r="D59" s="1021"/>
      <c r="E59" s="1021"/>
      <c r="F59" s="1021"/>
      <c r="G59" s="1021"/>
      <c r="H59" s="1021"/>
      <c r="I59" s="1015" t="s">
        <v>63</v>
      </c>
      <c r="J59" s="1016"/>
      <c r="K59" s="1016"/>
      <c r="L59" s="1016"/>
      <c r="M59" s="1016"/>
      <c r="N59" s="1016"/>
      <c r="O59" s="1016"/>
      <c r="P59" s="1012" t="s">
        <v>8</v>
      </c>
      <c r="Q59" s="1013"/>
      <c r="R59" s="1013"/>
      <c r="S59" s="1013"/>
      <c r="T59" s="1013"/>
      <c r="U59" s="1013"/>
      <c r="V59" s="1014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8:G38"/>
    <mergeCell ref="O38:T38"/>
    <mergeCell ref="B59:H59"/>
    <mergeCell ref="I59:O59"/>
    <mergeCell ref="P59:V59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33" t="s">
        <v>2</v>
      </c>
      <c r="Q2" s="1033"/>
      <c r="R2" s="1033"/>
      <c r="S2" s="767"/>
      <c r="T2" s="767" t="s">
        <v>3</v>
      </c>
      <c r="U2" s="1033" t="s">
        <v>55</v>
      </c>
      <c r="V2" s="1033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42">
        <v>45777</v>
      </c>
      <c r="U3" s="1042"/>
      <c r="V3" s="1042">
        <f>T3+6</f>
        <v>45783</v>
      </c>
      <c r="W3" s="1042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34" t="s">
        <v>113</v>
      </c>
      <c r="C5" s="1035"/>
      <c r="D5" s="1035"/>
      <c r="E5" s="1035"/>
      <c r="F5" s="1035"/>
      <c r="G5" s="1035"/>
      <c r="H5" s="1035"/>
      <c r="I5" s="1036" t="s">
        <v>63</v>
      </c>
      <c r="J5" s="1037"/>
      <c r="K5" s="1037"/>
      <c r="L5" s="1037"/>
      <c r="M5" s="1037"/>
      <c r="N5" s="1037"/>
      <c r="O5" s="1038"/>
      <c r="P5" s="1039" t="s">
        <v>8</v>
      </c>
      <c r="Q5" s="1040"/>
      <c r="R5" s="1040"/>
      <c r="S5" s="1040"/>
      <c r="T5" s="1040"/>
      <c r="U5" s="1040"/>
      <c r="V5" s="1041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43" t="s">
        <v>8</v>
      </c>
      <c r="C27" s="1044"/>
      <c r="D27" s="1044"/>
      <c r="E27" s="1044"/>
      <c r="F27" s="1044"/>
      <c r="G27" s="1044"/>
      <c r="H27" s="832"/>
      <c r="J27" s="829"/>
      <c r="K27" s="829"/>
      <c r="L27" s="829"/>
      <c r="M27" s="1047" t="s">
        <v>18</v>
      </c>
      <c r="N27" s="1048"/>
      <c r="O27" s="1044" t="s">
        <v>8</v>
      </c>
      <c r="P27" s="1044"/>
      <c r="Q27" s="1044"/>
      <c r="R27" s="1044"/>
      <c r="S27" s="1044"/>
      <c r="T27" s="1044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49" t="s">
        <v>33</v>
      </c>
      <c r="N28" s="1050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51" t="s">
        <v>10</v>
      </c>
      <c r="N29" s="1052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53" t="s">
        <v>51</v>
      </c>
      <c r="N30" s="1054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53" t="s">
        <v>24</v>
      </c>
      <c r="N31" s="1054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53" t="s">
        <v>20</v>
      </c>
      <c r="N32" s="1054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53" t="s">
        <v>28</v>
      </c>
      <c r="N33" s="1054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53" t="s">
        <v>21</v>
      </c>
      <c r="N34" s="1054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53" t="s">
        <v>22</v>
      </c>
      <c r="N35" s="1054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53" t="s">
        <v>23</v>
      </c>
      <c r="N36" s="1054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51" t="s">
        <v>9</v>
      </c>
      <c r="N37" s="1052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23" t="s">
        <v>11</v>
      </c>
      <c r="N38" s="1024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25" t="s">
        <v>12</v>
      </c>
      <c r="N39" s="1026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27" t="s">
        <v>13</v>
      </c>
      <c r="N40" s="1028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29" t="s">
        <v>14</v>
      </c>
      <c r="N41" s="1030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31" t="s">
        <v>15</v>
      </c>
      <c r="N42" s="1032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45" t="s">
        <v>113</v>
      </c>
      <c r="C49" s="1046"/>
      <c r="D49" s="1046"/>
      <c r="E49" s="1046"/>
      <c r="F49" s="1046"/>
      <c r="G49" s="1046"/>
      <c r="H49" s="1046"/>
      <c r="I49" s="1036" t="s">
        <v>63</v>
      </c>
      <c r="J49" s="1037"/>
      <c r="K49" s="1037"/>
      <c r="L49" s="1037"/>
      <c r="M49" s="1037"/>
      <c r="N49" s="1037"/>
      <c r="O49" s="1037"/>
      <c r="P49" s="1039" t="s">
        <v>8</v>
      </c>
      <c r="Q49" s="1040"/>
      <c r="R49" s="1040"/>
      <c r="S49" s="1040"/>
      <c r="T49" s="1040"/>
      <c r="U49" s="1040"/>
      <c r="V49" s="1041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P2:R2"/>
    <mergeCell ref="U2:V2"/>
    <mergeCell ref="B5:H5"/>
    <mergeCell ref="I5:O5"/>
    <mergeCell ref="P5:V5"/>
    <mergeCell ref="T3:U3"/>
    <mergeCell ref="V3:W3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69"/>
  <sheetViews>
    <sheetView tabSelected="1" topLeftCell="A19"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33" t="s">
        <v>2</v>
      </c>
      <c r="Q2" s="1033"/>
      <c r="R2" s="1033"/>
      <c r="S2" s="767"/>
      <c r="T2" s="767" t="s">
        <v>3</v>
      </c>
      <c r="U2" s="1033" t="s">
        <v>55</v>
      </c>
      <c r="V2" s="1033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42">
        <v>45768</v>
      </c>
      <c r="U3" s="1042"/>
      <c r="V3" s="1042">
        <f>T3+6</f>
        <v>45774</v>
      </c>
      <c r="W3" s="1042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34" t="s">
        <v>113</v>
      </c>
      <c r="C5" s="1035"/>
      <c r="D5" s="1035"/>
      <c r="E5" s="1035"/>
      <c r="F5" s="1035"/>
      <c r="G5" s="1035"/>
      <c r="H5" s="1035"/>
      <c r="I5" s="1036" t="s">
        <v>63</v>
      </c>
      <c r="J5" s="1037"/>
      <c r="K5" s="1037"/>
      <c r="L5" s="1037"/>
      <c r="M5" s="1037"/>
      <c r="N5" s="1037"/>
      <c r="O5" s="1038"/>
      <c r="P5" s="1039" t="s">
        <v>8</v>
      </c>
      <c r="Q5" s="1040"/>
      <c r="R5" s="1040"/>
      <c r="S5" s="1040"/>
      <c r="T5" s="1040"/>
      <c r="U5" s="1040"/>
      <c r="V5" s="1041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43" t="s">
        <v>8</v>
      </c>
      <c r="C27" s="1044"/>
      <c r="D27" s="1044"/>
      <c r="E27" s="1044"/>
      <c r="F27" s="1044"/>
      <c r="G27" s="1044"/>
      <c r="H27" s="832"/>
      <c r="J27" s="829"/>
      <c r="K27" s="829"/>
      <c r="L27" s="829"/>
      <c r="M27" s="1047" t="s">
        <v>18</v>
      </c>
      <c r="N27" s="1048"/>
      <c r="O27" s="1044" t="s">
        <v>8</v>
      </c>
      <c r="P27" s="1044"/>
      <c r="Q27" s="1044"/>
      <c r="R27" s="1044"/>
      <c r="S27" s="1044"/>
      <c r="T27" s="1044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51" t="s">
        <v>10</v>
      </c>
      <c r="N28" s="1052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51" t="s">
        <v>10</v>
      </c>
      <c r="N29" s="1052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53" t="s">
        <v>51</v>
      </c>
      <c r="N30" s="1054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53" t="s">
        <v>24</v>
      </c>
      <c r="N31" s="1054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53" t="s">
        <v>20</v>
      </c>
      <c r="N32" s="1054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53" t="s">
        <v>28</v>
      </c>
      <c r="N33" s="1054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53" t="s">
        <v>21</v>
      </c>
      <c r="N34" s="1054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53" t="s">
        <v>22</v>
      </c>
      <c r="N35" s="1054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53" t="s">
        <v>23</v>
      </c>
      <c r="N36" s="1054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6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51" t="s">
        <v>9</v>
      </c>
      <c r="N37" s="1052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23" t="s">
        <v>11</v>
      </c>
      <c r="N38" s="1024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25" t="s">
        <v>12</v>
      </c>
      <c r="N39" s="1026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27" t="s">
        <v>13</v>
      </c>
      <c r="N40" s="1028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29" t="s">
        <v>14</v>
      </c>
      <c r="N41" s="1030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31" t="s">
        <v>15</v>
      </c>
      <c r="N42" s="1032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45" t="s">
        <v>113</v>
      </c>
      <c r="C49" s="1046"/>
      <c r="D49" s="1046"/>
      <c r="E49" s="1046"/>
      <c r="F49" s="1046"/>
      <c r="G49" s="1046"/>
      <c r="H49" s="1046"/>
      <c r="I49" s="1036" t="s">
        <v>63</v>
      </c>
      <c r="J49" s="1037"/>
      <c r="K49" s="1037"/>
      <c r="L49" s="1037"/>
      <c r="M49" s="1037"/>
      <c r="N49" s="1037"/>
      <c r="O49" s="1037"/>
      <c r="P49" s="1039" t="s">
        <v>8</v>
      </c>
      <c r="Q49" s="1040"/>
      <c r="R49" s="1040"/>
      <c r="S49" s="1040"/>
      <c r="T49" s="1040"/>
      <c r="U49" s="1040"/>
      <c r="V49" s="1041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M7" sqref="M7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84"/>
      <c r="C1" s="1086" t="s">
        <v>36</v>
      </c>
      <c r="D1" s="1086"/>
      <c r="E1" s="1086"/>
      <c r="F1" s="1086"/>
      <c r="G1" s="1086"/>
      <c r="H1" s="1086"/>
      <c r="I1" s="1086"/>
      <c r="J1" s="1086"/>
      <c r="K1" s="1086"/>
      <c r="L1" s="1086"/>
      <c r="M1" s="1086"/>
      <c r="N1" s="1086"/>
      <c r="O1" s="1086"/>
      <c r="P1" s="1086"/>
      <c r="Q1" s="1086"/>
      <c r="R1" s="1086"/>
      <c r="S1" s="1086"/>
      <c r="T1" s="1086"/>
      <c r="U1" s="1086"/>
      <c r="V1" s="1086"/>
      <c r="W1" s="1087"/>
      <c r="X1" s="1088" t="s">
        <v>37</v>
      </c>
      <c r="Y1" s="1089"/>
    </row>
    <row r="2" spans="1:28" x14ac:dyDescent="0.55000000000000004">
      <c r="A2" s="577"/>
      <c r="B2" s="1085"/>
      <c r="C2" s="1090" t="s">
        <v>38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0"/>
      <c r="V2" s="1090"/>
      <c r="W2" s="1091"/>
      <c r="X2" s="1093" t="s">
        <v>39</v>
      </c>
      <c r="Y2" s="1094"/>
    </row>
    <row r="3" spans="1:28" x14ac:dyDescent="0.55000000000000004">
      <c r="A3" s="577"/>
      <c r="B3" s="1085"/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1083"/>
      <c r="O3" s="1083"/>
      <c r="P3" s="1083"/>
      <c r="Q3" s="1083"/>
      <c r="R3" s="1083"/>
      <c r="S3" s="1083"/>
      <c r="T3" s="1083"/>
      <c r="U3" s="1083"/>
      <c r="V3" s="1083"/>
      <c r="W3" s="1092"/>
      <c r="X3" s="1093" t="s">
        <v>40</v>
      </c>
      <c r="Y3" s="1094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083">
        <v>2</v>
      </c>
      <c r="D5" s="1083"/>
      <c r="E5" s="435"/>
      <c r="F5" s="435"/>
      <c r="G5" s="435" t="s">
        <v>42</v>
      </c>
      <c r="H5" s="1095" t="s">
        <v>54</v>
      </c>
      <c r="I5" s="1095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62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098" t="s">
        <v>135</v>
      </c>
      <c r="Y6" s="1099"/>
      <c r="Z6" s="917"/>
    </row>
    <row r="7" spans="1:28" ht="39" customHeight="1" thickBot="1" x14ac:dyDescent="0.6">
      <c r="A7" s="577"/>
      <c r="B7" s="580" t="s">
        <v>44</v>
      </c>
      <c r="C7" s="1096" t="s">
        <v>2</v>
      </c>
      <c r="D7" s="1096"/>
      <c r="E7" s="436"/>
      <c r="F7" s="436"/>
      <c r="G7" s="435" t="s">
        <v>45</v>
      </c>
      <c r="H7" s="1097">
        <v>45805</v>
      </c>
      <c r="I7" s="1097"/>
      <c r="J7" s="437"/>
      <c r="K7" s="437"/>
      <c r="L7" s="437"/>
      <c r="M7" s="437"/>
      <c r="N7" s="437"/>
      <c r="O7" s="437"/>
      <c r="P7" s="1082" t="s">
        <v>46</v>
      </c>
      <c r="Q7" s="1082"/>
      <c r="R7" s="1082"/>
      <c r="S7" s="1083" t="s">
        <v>116</v>
      </c>
      <c r="T7" s="1083"/>
      <c r="U7" s="1083"/>
      <c r="V7" s="1083"/>
      <c r="W7" s="438"/>
      <c r="X7" s="1100">
        <v>45805</v>
      </c>
      <c r="Y7" s="1101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75" t="s">
        <v>47</v>
      </c>
      <c r="B9" s="1076"/>
      <c r="C9" s="1077" t="s">
        <v>65</v>
      </c>
      <c r="D9" s="1078"/>
      <c r="E9" s="1078"/>
      <c r="F9" s="1078"/>
      <c r="G9" s="1078"/>
      <c r="H9" s="1078"/>
      <c r="I9" s="1079"/>
      <c r="J9" s="1077" t="s">
        <v>63</v>
      </c>
      <c r="K9" s="1078"/>
      <c r="L9" s="1078"/>
      <c r="M9" s="1078"/>
      <c r="N9" s="1078"/>
      <c r="O9" s="1078"/>
      <c r="P9" s="1079"/>
      <c r="Q9" s="1080" t="s">
        <v>8</v>
      </c>
      <c r="R9" s="1081"/>
      <c r="S9" s="1081"/>
      <c r="T9" s="1081"/>
      <c r="U9" s="1081"/>
      <c r="V9" s="1081"/>
      <c r="W9" s="1081"/>
      <c r="X9" s="1079"/>
    </row>
    <row r="10" spans="1:28" ht="48" customHeight="1" thickBot="1" x14ac:dyDescent="0.6">
      <c r="A10" s="1073" t="s">
        <v>48</v>
      </c>
      <c r="B10" s="107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>H7</f>
        <v>45805</v>
      </c>
      <c r="C11" s="360">
        <f ca="1">INDIRECT("'SEM " &amp; $R$5 &amp; "'!" &amp; ADDRESS(ROW(B8), COLUMN(B8)))</f>
        <v>83.7</v>
      </c>
      <c r="D11" s="282">
        <f t="shared" ref="D11:X11" ca="1" si="0">INDIRECT("'SEM " &amp; $R$5 &amp; "'!" &amp; ADDRESS(ROW(C8), COLUMN(C8)))</f>
        <v>82.7</v>
      </c>
      <c r="E11" s="282">
        <f t="shared" ca="1" si="0"/>
        <v>82.6</v>
      </c>
      <c r="F11" s="282">
        <f t="shared" ca="1" si="0"/>
        <v>13.1</v>
      </c>
      <c r="G11" s="282">
        <f t="shared" ca="1" si="0"/>
        <v>85</v>
      </c>
      <c r="H11" s="282">
        <f t="shared" ca="1" si="0"/>
        <v>82.9</v>
      </c>
      <c r="I11" s="284">
        <f t="shared" ca="1" si="0"/>
        <v>83.7</v>
      </c>
      <c r="J11" s="285">
        <f t="shared" ca="1" si="0"/>
        <v>87.1</v>
      </c>
      <c r="K11" s="282">
        <f t="shared" ca="1" si="0"/>
        <v>88.6</v>
      </c>
      <c r="L11" s="282">
        <f t="shared" ca="1" si="0"/>
        <v>90.8</v>
      </c>
      <c r="M11" s="282">
        <f t="shared" ca="1" si="0"/>
        <v>15.7</v>
      </c>
      <c r="N11" s="282">
        <f t="shared" ca="1" si="0"/>
        <v>89.3</v>
      </c>
      <c r="O11" s="282">
        <f t="shared" ca="1" si="0"/>
        <v>89.1</v>
      </c>
      <c r="P11" s="282">
        <f t="shared" ca="1" si="0"/>
        <v>90.2</v>
      </c>
      <c r="Q11" s="281">
        <f t="shared" ca="1" si="0"/>
        <v>89.9</v>
      </c>
      <c r="R11" s="282">
        <f t="shared" ca="1" si="0"/>
        <v>88.3</v>
      </c>
      <c r="S11" s="282">
        <f t="shared" ca="1" si="0"/>
        <v>88.3</v>
      </c>
      <c r="T11" s="282">
        <f t="shared" ca="1" si="0"/>
        <v>18.3</v>
      </c>
      <c r="U11" s="282">
        <f t="shared" ca="1" si="0"/>
        <v>89.3</v>
      </c>
      <c r="V11" s="282">
        <f t="shared" ca="1" si="0"/>
        <v>88.7</v>
      </c>
      <c r="W11" s="284">
        <f t="shared" ca="1" si="0"/>
        <v>89.7</v>
      </c>
      <c r="X11" s="732">
        <f t="shared" ca="1" si="0"/>
        <v>1617</v>
      </c>
      <c r="Y11" s="573"/>
    </row>
    <row r="12" spans="1:28" ht="48" customHeight="1" x14ac:dyDescent="0.55000000000000004">
      <c r="A12" s="574" t="s">
        <v>117</v>
      </c>
      <c r="B12" s="575">
        <f>B11+1</f>
        <v>45806</v>
      </c>
      <c r="C12" s="281">
        <f t="shared" ref="C12:X12" ca="1" si="1">INDIRECT("'SEM " &amp; $R$5 &amp; "'!" &amp; ADDRESS(ROW(B9), COLUMN(B9)))</f>
        <v>83.5</v>
      </c>
      <c r="D12" s="282">
        <f t="shared" ca="1" si="1"/>
        <v>82.3</v>
      </c>
      <c r="E12" s="282">
        <f t="shared" ca="1" si="1"/>
        <v>82.7</v>
      </c>
      <c r="F12" s="282">
        <f t="shared" ca="1" si="1"/>
        <v>12.5</v>
      </c>
      <c r="G12" s="282">
        <f t="shared" ca="1" si="1"/>
        <v>84.9</v>
      </c>
      <c r="H12" s="282">
        <f t="shared" ca="1" si="1"/>
        <v>82.7</v>
      </c>
      <c r="I12" s="284">
        <f t="shared" ca="1" si="1"/>
        <v>83.3</v>
      </c>
      <c r="J12" s="285">
        <f t="shared" ca="1" si="1"/>
        <v>86.7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15.5</v>
      </c>
      <c r="N12" s="282">
        <f t="shared" ca="1" si="1"/>
        <v>89.5</v>
      </c>
      <c r="O12" s="282">
        <f t="shared" ca="1" si="1"/>
        <v>88.7</v>
      </c>
      <c r="P12" s="282">
        <f t="shared" ca="1" si="1"/>
        <v>90.3</v>
      </c>
      <c r="Q12" s="281">
        <f t="shared" ca="1" si="1"/>
        <v>89.9</v>
      </c>
      <c r="R12" s="282">
        <f t="shared" ca="1" si="1"/>
        <v>88.2</v>
      </c>
      <c r="S12" s="282">
        <f t="shared" ca="1" si="1"/>
        <v>88.2</v>
      </c>
      <c r="T12" s="282">
        <f t="shared" ca="1" si="1"/>
        <v>18.3</v>
      </c>
      <c r="U12" s="282">
        <f t="shared" ca="1" si="1"/>
        <v>89</v>
      </c>
      <c r="V12" s="282">
        <f t="shared" ca="1" si="1"/>
        <v>88.3</v>
      </c>
      <c r="W12" s="284">
        <f t="shared" ca="1" si="1"/>
        <v>89.5</v>
      </c>
      <c r="X12" s="733">
        <f t="shared" ca="1" si="1"/>
        <v>1613.2</v>
      </c>
      <c r="Y12" s="573"/>
    </row>
    <row r="13" spans="1:28" ht="48" customHeight="1" x14ac:dyDescent="0.55000000000000004">
      <c r="A13" s="574" t="s">
        <v>121</v>
      </c>
      <c r="B13" s="575">
        <f t="shared" ref="B13:B17" si="2">B12+1</f>
        <v>45807</v>
      </c>
      <c r="C13" s="281">
        <f t="shared" ref="C13:X13" ca="1" si="3">INDIRECT("'SEM " &amp; $R$5 &amp; "'!" &amp; ADDRESS(ROW(B10), COLUMN(B10)))</f>
        <v>0</v>
      </c>
      <c r="D13" s="282">
        <f t="shared" ca="1" si="3"/>
        <v>0</v>
      </c>
      <c r="E13" s="282">
        <f t="shared" ca="1" si="3"/>
        <v>0</v>
      </c>
      <c r="F13" s="282">
        <f t="shared" ca="1" si="3"/>
        <v>0</v>
      </c>
      <c r="G13" s="282">
        <f t="shared" ca="1" si="3"/>
        <v>0</v>
      </c>
      <c r="H13" s="282">
        <f t="shared" ca="1" si="3"/>
        <v>0</v>
      </c>
      <c r="I13" s="284">
        <f t="shared" ca="1" si="3"/>
        <v>0</v>
      </c>
      <c r="J13" s="285">
        <f t="shared" ca="1" si="3"/>
        <v>0</v>
      </c>
      <c r="K13" s="282">
        <f t="shared" ca="1" si="3"/>
        <v>0</v>
      </c>
      <c r="L13" s="282">
        <f t="shared" ca="1" si="3"/>
        <v>0</v>
      </c>
      <c r="M13" s="282">
        <f t="shared" ca="1" si="3"/>
        <v>0</v>
      </c>
      <c r="N13" s="282">
        <f t="shared" ca="1" si="3"/>
        <v>0</v>
      </c>
      <c r="O13" s="282">
        <f t="shared" ca="1" si="3"/>
        <v>0</v>
      </c>
      <c r="P13" s="282">
        <f t="shared" ca="1" si="3"/>
        <v>0</v>
      </c>
      <c r="Q13" s="281">
        <f t="shared" ca="1" si="3"/>
        <v>0</v>
      </c>
      <c r="R13" s="282">
        <f t="shared" ca="1" si="3"/>
        <v>0</v>
      </c>
      <c r="S13" s="282">
        <f t="shared" ca="1" si="3"/>
        <v>0</v>
      </c>
      <c r="T13" s="282">
        <f t="shared" ca="1" si="3"/>
        <v>0</v>
      </c>
      <c r="U13" s="282">
        <f t="shared" ca="1" si="3"/>
        <v>0</v>
      </c>
      <c r="V13" s="282">
        <f t="shared" ca="1" si="3"/>
        <v>0</v>
      </c>
      <c r="W13" s="284">
        <f t="shared" ca="1" si="3"/>
        <v>0</v>
      </c>
      <c r="X13" s="733">
        <f t="shared" ca="1" si="3"/>
        <v>0</v>
      </c>
      <c r="Y13" s="573"/>
    </row>
    <row r="14" spans="1:28" ht="48" customHeight="1" x14ac:dyDescent="0.55000000000000004">
      <c r="A14" s="574" t="s">
        <v>122</v>
      </c>
      <c r="B14" s="575">
        <f t="shared" si="2"/>
        <v>45808</v>
      </c>
      <c r="C14" s="281">
        <f t="shared" ref="C14:X14" ca="1" si="4">INDIRECT("'SEM " &amp; $R$5 &amp; "'!" &amp; ADDRESS(ROW(B11), COLUMN(B11)))</f>
        <v>0</v>
      </c>
      <c r="D14" s="282">
        <f t="shared" ca="1" si="4"/>
        <v>0</v>
      </c>
      <c r="E14" s="282">
        <f t="shared" ca="1" si="4"/>
        <v>0</v>
      </c>
      <c r="F14" s="282">
        <f t="shared" ca="1" si="4"/>
        <v>0</v>
      </c>
      <c r="G14" s="282">
        <f t="shared" ca="1" si="4"/>
        <v>0</v>
      </c>
      <c r="H14" s="282">
        <f t="shared" ca="1" si="4"/>
        <v>0</v>
      </c>
      <c r="I14" s="284">
        <f t="shared" ca="1" si="4"/>
        <v>0</v>
      </c>
      <c r="J14" s="285">
        <f t="shared" ca="1" si="4"/>
        <v>0</v>
      </c>
      <c r="K14" s="282">
        <f t="shared" ca="1" si="4"/>
        <v>0</v>
      </c>
      <c r="L14" s="282">
        <f t="shared" ca="1" si="4"/>
        <v>0</v>
      </c>
      <c r="M14" s="282">
        <f t="shared" ca="1" si="4"/>
        <v>0</v>
      </c>
      <c r="N14" s="282">
        <f t="shared" ca="1" si="4"/>
        <v>0</v>
      </c>
      <c r="O14" s="282">
        <f t="shared" ca="1" si="4"/>
        <v>0</v>
      </c>
      <c r="P14" s="282">
        <f t="shared" ca="1" si="4"/>
        <v>0</v>
      </c>
      <c r="Q14" s="281">
        <f t="shared" ca="1" si="4"/>
        <v>0</v>
      </c>
      <c r="R14" s="282">
        <f t="shared" ca="1" si="4"/>
        <v>0</v>
      </c>
      <c r="S14" s="282">
        <f t="shared" ca="1" si="4"/>
        <v>0</v>
      </c>
      <c r="T14" s="282">
        <f t="shared" ca="1" si="4"/>
        <v>0</v>
      </c>
      <c r="U14" s="282">
        <f t="shared" ca="1" si="4"/>
        <v>0</v>
      </c>
      <c r="V14" s="282">
        <f t="shared" ca="1" si="4"/>
        <v>0</v>
      </c>
      <c r="W14" s="284">
        <f t="shared" ca="1" si="4"/>
        <v>0</v>
      </c>
      <c r="X14" s="733">
        <f t="shared" ca="1" si="4"/>
        <v>0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2"/>
        <v>45809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2"/>
        <v>45810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2"/>
        <v>45811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55" t="s">
        <v>9</v>
      </c>
      <c r="B18" s="1056"/>
      <c r="C18" s="736">
        <f t="shared" ref="C18:X18" ca="1" si="8">INDIRECT("'SEM " &amp; $R$5 &amp; "'!" &amp; ADDRESS(ROW(B15), COLUMN(B15)))</f>
        <v>167.2</v>
      </c>
      <c r="D18" s="737">
        <f t="shared" ca="1" si="8"/>
        <v>165</v>
      </c>
      <c r="E18" s="737">
        <f t="shared" ca="1" si="8"/>
        <v>165.3</v>
      </c>
      <c r="F18" s="737">
        <f t="shared" ca="1" si="8"/>
        <v>25.6</v>
      </c>
      <c r="G18" s="737">
        <f t="shared" ca="1" si="8"/>
        <v>169.9</v>
      </c>
      <c r="H18" s="737">
        <f t="shared" ca="1" si="8"/>
        <v>165.60000000000002</v>
      </c>
      <c r="I18" s="738">
        <f t="shared" ca="1" si="8"/>
        <v>167</v>
      </c>
      <c r="J18" s="736">
        <f t="shared" ca="1" si="8"/>
        <v>173.8</v>
      </c>
      <c r="K18" s="737">
        <f t="shared" ca="1" si="8"/>
        <v>177</v>
      </c>
      <c r="L18" s="737">
        <f t="shared" ca="1" si="8"/>
        <v>181.6</v>
      </c>
      <c r="M18" s="737">
        <f t="shared" ca="1" si="8"/>
        <v>31.2</v>
      </c>
      <c r="N18" s="737">
        <f t="shared" ca="1" si="8"/>
        <v>178.8</v>
      </c>
      <c r="O18" s="737">
        <f t="shared" ca="1" si="8"/>
        <v>177.8</v>
      </c>
      <c r="P18" s="738">
        <f t="shared" ca="1" si="8"/>
        <v>180.5</v>
      </c>
      <c r="Q18" s="736">
        <f t="shared" ca="1" si="8"/>
        <v>179.8</v>
      </c>
      <c r="R18" s="737">
        <f t="shared" ca="1" si="8"/>
        <v>176.5</v>
      </c>
      <c r="S18" s="737">
        <f t="shared" ca="1" si="8"/>
        <v>176.5</v>
      </c>
      <c r="T18" s="737">
        <f t="shared" ca="1" si="8"/>
        <v>36.6</v>
      </c>
      <c r="U18" s="737">
        <f t="shared" ca="1" si="8"/>
        <v>178.3</v>
      </c>
      <c r="V18" s="737">
        <f t="shared" ca="1" si="8"/>
        <v>177</v>
      </c>
      <c r="W18" s="738">
        <f t="shared" ca="1" si="8"/>
        <v>179.2</v>
      </c>
      <c r="X18" s="735">
        <f t="shared" ca="1" si="8"/>
        <v>3230.2</v>
      </c>
    </row>
    <row r="19" spans="1:28" ht="48" customHeight="1" thickBot="1" x14ac:dyDescent="0.6">
      <c r="A19" s="1057" t="s">
        <v>50</v>
      </c>
      <c r="B19" s="1058"/>
      <c r="C19" s="739">
        <f ca="1">INDIRECT("'SEM " &amp; $R$5 &amp; "'!" &amp; ADDRESS(ROW(B17), COLUMN(B17)))</f>
        <v>543</v>
      </c>
      <c r="D19" s="740">
        <f t="shared" ref="D19:X19" ca="1" si="9">INDIRECT("'SEM " &amp; $R$5 &amp; "'!" &amp; ADDRESS(ROW(C17), COLUMN(C17)))</f>
        <v>536</v>
      </c>
      <c r="E19" s="740">
        <f t="shared" ca="1" si="9"/>
        <v>537</v>
      </c>
      <c r="F19" s="740">
        <f t="shared" ca="1" si="9"/>
        <v>83</v>
      </c>
      <c r="G19" s="740">
        <f t="shared" ca="1" si="9"/>
        <v>552</v>
      </c>
      <c r="H19" s="740">
        <f t="shared" ca="1" si="9"/>
        <v>538</v>
      </c>
      <c r="I19" s="741">
        <f t="shared" ca="1" si="9"/>
        <v>543</v>
      </c>
      <c r="J19" s="739">
        <f t="shared" ca="1" si="9"/>
        <v>565</v>
      </c>
      <c r="K19" s="740">
        <f t="shared" ca="1" si="9"/>
        <v>575</v>
      </c>
      <c r="L19" s="740">
        <f t="shared" ca="1" si="9"/>
        <v>590</v>
      </c>
      <c r="M19" s="740">
        <f t="shared" ca="1" si="9"/>
        <v>102</v>
      </c>
      <c r="N19" s="740">
        <f t="shared" ca="1" si="9"/>
        <v>581</v>
      </c>
      <c r="O19" s="740">
        <f t="shared" ca="1" si="9"/>
        <v>577</v>
      </c>
      <c r="P19" s="741">
        <f t="shared" ca="1" si="9"/>
        <v>586</v>
      </c>
      <c r="Q19" s="739">
        <f t="shared" ca="1" si="9"/>
        <v>584</v>
      </c>
      <c r="R19" s="740">
        <f t="shared" ca="1" si="9"/>
        <v>573</v>
      </c>
      <c r="S19" s="740">
        <f t="shared" ca="1" si="9"/>
        <v>573</v>
      </c>
      <c r="T19" s="740">
        <f t="shared" ca="1" si="9"/>
        <v>119</v>
      </c>
      <c r="U19" s="740">
        <f t="shared" ca="1" si="9"/>
        <v>579</v>
      </c>
      <c r="V19" s="740">
        <f t="shared" ca="1" si="9"/>
        <v>575</v>
      </c>
      <c r="W19" s="741">
        <f t="shared" ca="1" si="9"/>
        <v>582</v>
      </c>
      <c r="X19" s="730">
        <f t="shared" ca="1" si="9"/>
        <v>10493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59"/>
      <c r="N20" s="1059"/>
      <c r="O20" s="1059"/>
      <c r="P20" s="1059"/>
      <c r="Q20" s="1060"/>
      <c r="R20" s="1060"/>
      <c r="S20" s="1060"/>
      <c r="T20" s="1060"/>
      <c r="U20" s="1060"/>
      <c r="V20" s="1060"/>
      <c r="W20" s="1060"/>
      <c r="X20" s="1059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66" t="s">
        <v>27</v>
      </c>
      <c r="B22" s="1067"/>
      <c r="C22" s="1068" t="s">
        <v>8</v>
      </c>
      <c r="D22" s="1069"/>
      <c r="E22" s="1069"/>
      <c r="F22" s="1069"/>
      <c r="G22" s="1069"/>
      <c r="H22" s="1069"/>
      <c r="I22" s="1070"/>
      <c r="J22" s="446"/>
      <c r="K22" s="445"/>
      <c r="L22" s="1071" t="s">
        <v>49</v>
      </c>
      <c r="M22" s="1072"/>
      <c r="N22" s="1068" t="s">
        <v>8</v>
      </c>
      <c r="O22" s="1069"/>
      <c r="P22" s="1069"/>
      <c r="Q22" s="1069"/>
      <c r="R22" s="1069"/>
      <c r="S22" s="1069"/>
      <c r="T22" s="1070"/>
      <c r="U22" s="548"/>
      <c r="V22" s="549"/>
      <c r="W22" s="549"/>
      <c r="X22" s="550"/>
      <c r="Y22" s="549"/>
    </row>
    <row r="23" spans="1:28" ht="48" customHeight="1" thickBot="1" x14ac:dyDescent="0.6">
      <c r="A23" s="1073" t="s">
        <v>48</v>
      </c>
      <c r="B23" s="107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73" t="s">
        <v>48</v>
      </c>
      <c r="M23" s="107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45805</v>
      </c>
      <c r="C24" s="360">
        <f ca="1">INDIRECT("'SEM " &amp; $R$5 &amp; "'!" &amp; ADDRESS(ROW(B30), COLUMN(B30)))</f>
        <v>76.099999999999994</v>
      </c>
      <c r="D24" s="338">
        <f t="shared" ref="D24:I24" ca="1" si="10">INDIRECT("'SEM " &amp; $R$5 &amp; "'!" &amp; ADDRESS(ROW(C30), COLUMN(C30)))</f>
        <v>74.400000000000006</v>
      </c>
      <c r="E24" s="338">
        <f t="shared" ca="1" si="10"/>
        <v>3.5</v>
      </c>
      <c r="F24" s="338">
        <f t="shared" ca="1" si="10"/>
        <v>80.400000000000006</v>
      </c>
      <c r="G24" s="338">
        <f t="shared" ca="1" si="10"/>
        <v>82</v>
      </c>
      <c r="H24" s="355">
        <f t="shared" ca="1" si="10"/>
        <v>83.5</v>
      </c>
      <c r="I24" s="731">
        <f t="shared" ca="1" si="10"/>
        <v>399.9</v>
      </c>
      <c r="J24" s="573"/>
      <c r="K24" s="445"/>
      <c r="L24" s="574" t="s">
        <v>120</v>
      </c>
      <c r="M24" s="575">
        <f>B11</f>
        <v>45805</v>
      </c>
      <c r="N24" s="360">
        <f ca="1">INDIRECT("'SEM " &amp; $R$5 &amp; "'!" &amp; ADDRESS(ROW(O30), COLUMN(O30)))</f>
        <v>5.8</v>
      </c>
      <c r="O24" s="282">
        <f t="shared" ref="O24:T24" ca="1" si="11">INDIRECT("'SEM " &amp; $R$5 &amp; "'!" &amp; ADDRESS(ROW(P30), COLUMN(P30)))</f>
        <v>5.7</v>
      </c>
      <c r="P24" s="282">
        <f t="shared" ca="1" si="11"/>
        <v>0.7</v>
      </c>
      <c r="Q24" s="282">
        <f t="shared" ca="1" si="11"/>
        <v>6.3</v>
      </c>
      <c r="R24" s="282">
        <f t="shared" ca="1" si="11"/>
        <v>6.5</v>
      </c>
      <c r="S24" s="282">
        <f t="shared" ca="1" si="11"/>
        <v>6.2</v>
      </c>
      <c r="T24" s="483">
        <f t="shared" ca="1" si="11"/>
        <v>31.2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45806</v>
      </c>
      <c r="C25" s="281">
        <f t="shared" ref="C25:I25" ca="1" si="12">INDIRECT("'SEM " &amp; $R$5 &amp; "'!" &amp; ADDRESS(ROW(B31), COLUMN(B31)))</f>
        <v>76.400000000000006</v>
      </c>
      <c r="D25" s="282">
        <f t="shared" ca="1" si="12"/>
        <v>74.400000000000006</v>
      </c>
      <c r="E25" s="282">
        <f t="shared" ca="1" si="12"/>
        <v>3.6</v>
      </c>
      <c r="F25" s="282">
        <f t="shared" ca="1" si="12"/>
        <v>81.7</v>
      </c>
      <c r="G25" s="282">
        <f t="shared" ca="1" si="12"/>
        <v>83.2</v>
      </c>
      <c r="H25" s="284">
        <f t="shared" ca="1" si="12"/>
        <v>83.8</v>
      </c>
      <c r="I25" s="731">
        <f t="shared" ca="1" si="12"/>
        <v>403.1</v>
      </c>
      <c r="J25" s="573"/>
      <c r="K25" s="445"/>
      <c r="L25" s="574" t="s">
        <v>117</v>
      </c>
      <c r="M25" s="575">
        <f>M24+1</f>
        <v>45806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0.4</v>
      </c>
      <c r="Q25" s="282">
        <f t="shared" ca="1" si="13"/>
        <v>6.4</v>
      </c>
      <c r="R25" s="282">
        <f t="shared" ca="1" si="13"/>
        <v>6.4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4">B25+1</f>
        <v>45807</v>
      </c>
      <c r="C26" s="281">
        <f t="shared" ref="C26:I26" ca="1" si="15">INDIRECT("'SEM " &amp; $R$5 &amp; "'!" &amp; ADDRESS(ROW(B32), COLUMN(B32)))</f>
        <v>0</v>
      </c>
      <c r="D26" s="282">
        <f t="shared" ca="1" si="15"/>
        <v>0</v>
      </c>
      <c r="E26" s="282">
        <f t="shared" ca="1" si="15"/>
        <v>0</v>
      </c>
      <c r="F26" s="282">
        <f t="shared" ca="1" si="15"/>
        <v>0</v>
      </c>
      <c r="G26" s="282">
        <f t="shared" ca="1" si="15"/>
        <v>0</v>
      </c>
      <c r="H26" s="284">
        <f t="shared" ca="1" si="15"/>
        <v>0</v>
      </c>
      <c r="I26" s="731">
        <f t="shared" ca="1" si="15"/>
        <v>0</v>
      </c>
      <c r="J26" s="573"/>
      <c r="K26" s="445"/>
      <c r="L26" s="574" t="s">
        <v>121</v>
      </c>
      <c r="M26" s="575">
        <f t="shared" ref="M26:M30" si="16">M25+1</f>
        <v>45807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0.4</v>
      </c>
      <c r="Q26" s="282">
        <f t="shared" ca="1" si="17"/>
        <v>6.5</v>
      </c>
      <c r="R26" s="282">
        <f t="shared" ca="1" si="17"/>
        <v>6.4</v>
      </c>
      <c r="S26" s="282">
        <f t="shared" ca="1" si="17"/>
        <v>6.2</v>
      </c>
      <c r="T26" s="483">
        <f t="shared" ca="1" si="17"/>
        <v>30.900000000000002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4"/>
        <v>45808</v>
      </c>
      <c r="C27" s="281">
        <f t="shared" ref="C27:I27" ca="1" si="18">INDIRECT("'SEM " &amp; $R$5 &amp; "'!" &amp; ADDRESS(ROW(B33), COLUMN(B33)))</f>
        <v>0</v>
      </c>
      <c r="D27" s="282">
        <f t="shared" ca="1" si="18"/>
        <v>0</v>
      </c>
      <c r="E27" s="282">
        <f t="shared" ca="1" si="18"/>
        <v>0</v>
      </c>
      <c r="F27" s="282">
        <f t="shared" ca="1" si="18"/>
        <v>0</v>
      </c>
      <c r="G27" s="282">
        <f t="shared" ca="1" si="18"/>
        <v>0</v>
      </c>
      <c r="H27" s="284">
        <f t="shared" ca="1" si="18"/>
        <v>0</v>
      </c>
      <c r="I27" s="731">
        <f t="shared" ca="1" si="18"/>
        <v>0</v>
      </c>
      <c r="J27" s="573"/>
      <c r="K27" s="445"/>
      <c r="L27" s="574" t="s">
        <v>122</v>
      </c>
      <c r="M27" s="575">
        <f t="shared" si="16"/>
        <v>45808</v>
      </c>
      <c r="N27" s="281">
        <f t="shared" ref="N27:T27" ca="1" si="19">INDIRECT("'SEM " &amp; $R$5 &amp; "'!" &amp; ADDRESS(ROW(O33), COLUMN(O33)))</f>
        <v>5.7</v>
      </c>
      <c r="O27" s="282">
        <f t="shared" ca="1" si="19"/>
        <v>5.8</v>
      </c>
      <c r="P27" s="282">
        <f t="shared" ca="1" si="19"/>
        <v>0.4</v>
      </c>
      <c r="Q27" s="282">
        <f t="shared" ca="1" si="19"/>
        <v>6.5</v>
      </c>
      <c r="R27" s="282">
        <f t="shared" ca="1" si="19"/>
        <v>6.4</v>
      </c>
      <c r="S27" s="282">
        <f t="shared" ca="1" si="19"/>
        <v>6.2</v>
      </c>
      <c r="T27" s="483">
        <f t="shared" ca="1" si="19"/>
        <v>30.999999999999996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4"/>
        <v>45809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si="16"/>
        <v>45809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0.5</v>
      </c>
      <c r="Q28" s="282">
        <f t="shared" ca="1" si="21"/>
        <v>6.6</v>
      </c>
      <c r="R28" s="282">
        <f t="shared" ca="1" si="21"/>
        <v>6.6</v>
      </c>
      <c r="S28" s="282">
        <f t="shared" ca="1" si="21"/>
        <v>6.3</v>
      </c>
      <c r="T28" s="483">
        <f t="shared" ca="1" si="21"/>
        <v>31.599999999999998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4"/>
        <v>45810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si="16"/>
        <v>45810</v>
      </c>
      <c r="N29" s="281">
        <f t="shared" ref="N29:T29" ca="1" si="23">INDIRECT("'SEM " &amp; $R$5 &amp; "'!" &amp; ADDRESS(ROW(O35), COLUMN(O35)))</f>
        <v>5.9</v>
      </c>
      <c r="O29" s="282">
        <f t="shared" ca="1" si="23"/>
        <v>5.8</v>
      </c>
      <c r="P29" s="282">
        <f t="shared" ca="1" si="23"/>
        <v>0.5</v>
      </c>
      <c r="Q29" s="282">
        <f t="shared" ca="1" si="23"/>
        <v>6.6</v>
      </c>
      <c r="R29" s="282">
        <f t="shared" ca="1" si="23"/>
        <v>6.6</v>
      </c>
      <c r="S29" s="282">
        <f t="shared" ca="1" si="23"/>
        <v>6.3</v>
      </c>
      <c r="T29" s="483">
        <f t="shared" ca="1" si="23"/>
        <v>31.7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4"/>
        <v>45811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si="16"/>
        <v>45811</v>
      </c>
      <c r="N30" s="281">
        <f t="shared" ref="N30:T30" ca="1" si="25">INDIRECT("'SEM " &amp; $R$5 &amp; "'!" &amp; ADDRESS(ROW(O36), COLUMN(O36)))</f>
        <v>5.9</v>
      </c>
      <c r="O30" s="282">
        <f t="shared" ca="1" si="25"/>
        <v>5.8</v>
      </c>
      <c r="P30" s="282">
        <f t="shared" ca="1" si="25"/>
        <v>0.5</v>
      </c>
      <c r="Q30" s="282">
        <f t="shared" ca="1" si="25"/>
        <v>6.6</v>
      </c>
      <c r="R30" s="282">
        <f t="shared" ca="1" si="25"/>
        <v>6.6</v>
      </c>
      <c r="S30" s="282">
        <f t="shared" ca="1" si="25"/>
        <v>6.3</v>
      </c>
      <c r="T30" s="483">
        <f t="shared" ca="1" si="25"/>
        <v>31.7</v>
      </c>
      <c r="U30" s="573"/>
      <c r="V30" s="553"/>
      <c r="W30" s="551"/>
      <c r="X30" s="552"/>
      <c r="Y30" s="549"/>
    </row>
    <row r="31" spans="1:28" ht="48" customHeight="1" thickBot="1" x14ac:dyDescent="0.6">
      <c r="A31" s="1055" t="s">
        <v>9</v>
      </c>
      <c r="B31" s="1056"/>
      <c r="C31" s="727">
        <f t="shared" ref="C31:I31" ca="1" si="26">INDIRECT("'SEM " &amp; $R$5 &amp; "'!" &amp; ADDRESS(ROW(B37), COLUMN(B37)))</f>
        <v>152.5</v>
      </c>
      <c r="D31" s="728">
        <f t="shared" ca="1" si="26"/>
        <v>148.80000000000001</v>
      </c>
      <c r="E31" s="728">
        <f t="shared" ca="1" si="26"/>
        <v>7.1</v>
      </c>
      <c r="F31" s="728">
        <f t="shared" ca="1" si="26"/>
        <v>162.10000000000002</v>
      </c>
      <c r="G31" s="728">
        <f t="shared" ca="1" si="26"/>
        <v>165.2</v>
      </c>
      <c r="H31" s="728">
        <f t="shared" ca="1" si="26"/>
        <v>167.3</v>
      </c>
      <c r="I31" s="726">
        <f t="shared" ca="1" si="26"/>
        <v>803</v>
      </c>
      <c r="J31" s="450"/>
      <c r="K31" s="450"/>
      <c r="L31" s="1055" t="s">
        <v>9</v>
      </c>
      <c r="M31" s="1056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3.4</v>
      </c>
      <c r="Q31" s="737">
        <f t="shared" ca="1" si="27"/>
        <v>45.5</v>
      </c>
      <c r="R31" s="737">
        <f t="shared" ca="1" si="27"/>
        <v>45.500000000000007</v>
      </c>
      <c r="S31" s="758">
        <f t="shared" ca="1" si="27"/>
        <v>43.699999999999996</v>
      </c>
      <c r="T31" s="726">
        <f t="shared" ca="1" si="27"/>
        <v>218.89999999999998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057" t="s">
        <v>50</v>
      </c>
      <c r="B32" s="1058"/>
      <c r="C32" s="739">
        <f ca="1">INDIRECT("'SEM " &amp; $R$5 &amp; "'!" &amp; ADDRESS(ROW(B39), COLUMN(B39)))</f>
        <v>499</v>
      </c>
      <c r="D32" s="740">
        <f t="shared" ref="D32:I32" ca="1" si="28">INDIRECT("'SEM " &amp; $R$5 &amp; "'!" &amp; ADDRESS(ROW(C39), COLUMN(C39)))</f>
        <v>487</v>
      </c>
      <c r="E32" s="740">
        <f t="shared" ca="1" si="28"/>
        <v>24</v>
      </c>
      <c r="F32" s="740">
        <f t="shared" ca="1" si="28"/>
        <v>530</v>
      </c>
      <c r="G32" s="740">
        <f t="shared" ca="1" si="28"/>
        <v>540</v>
      </c>
      <c r="H32" s="741">
        <f t="shared" ca="1" si="28"/>
        <v>548</v>
      </c>
      <c r="I32" s="729">
        <f t="shared" ca="1" si="28"/>
        <v>2628</v>
      </c>
      <c r="J32" s="450"/>
      <c r="K32" s="450"/>
      <c r="L32" s="1057" t="s">
        <v>50</v>
      </c>
      <c r="M32" s="1058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41</v>
      </c>
      <c r="R32" s="742">
        <f t="shared" ca="1" si="29"/>
        <v>41</v>
      </c>
      <c r="S32" s="759">
        <f t="shared" ca="1" si="29"/>
        <v>39</v>
      </c>
      <c r="T32" s="760">
        <f t="shared" ca="1" si="29"/>
        <v>198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61" t="s">
        <v>19</v>
      </c>
      <c r="B35" s="1062"/>
      <c r="C35" s="1063" t="s">
        <v>113</v>
      </c>
      <c r="D35" s="1064"/>
      <c r="E35" s="1064"/>
      <c r="F35" s="1064"/>
      <c r="G35" s="1064"/>
      <c r="H35" s="1064"/>
      <c r="I35" s="1065"/>
      <c r="J35" s="1063" t="s">
        <v>63</v>
      </c>
      <c r="K35" s="1064"/>
      <c r="L35" s="1064"/>
      <c r="M35" s="1064"/>
      <c r="N35" s="1064"/>
      <c r="O35" s="1064"/>
      <c r="P35" s="1065"/>
      <c r="Q35" s="1063" t="s">
        <v>8</v>
      </c>
      <c r="R35" s="1064"/>
      <c r="S35" s="1064"/>
      <c r="T35" s="1064"/>
      <c r="U35" s="1064"/>
      <c r="V35" s="1064"/>
      <c r="W35" s="1064"/>
      <c r="X35" s="1065"/>
      <c r="Y35" s="434"/>
    </row>
    <row r="36" spans="1:25" ht="48" customHeight="1" thickBot="1" x14ac:dyDescent="0.6">
      <c r="A36" s="1073" t="s">
        <v>48</v>
      </c>
      <c r="B36" s="107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45805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6.9</v>
      </c>
      <c r="H37" s="282">
        <f t="shared" ca="1" si="30"/>
        <v>6.9</v>
      </c>
      <c r="I37" s="283">
        <f t="shared" ca="1" si="30"/>
        <v>6.9</v>
      </c>
      <c r="J37" s="281">
        <f t="shared" ca="1" si="30"/>
        <v>7.1</v>
      </c>
      <c r="K37" s="561">
        <f t="shared" ca="1" si="30"/>
        <v>7.1</v>
      </c>
      <c r="L37" s="282">
        <f t="shared" ca="1" si="30"/>
        <v>7.3</v>
      </c>
      <c r="M37" s="561">
        <f t="shared" ca="1" si="30"/>
        <v>1.5</v>
      </c>
      <c r="N37" s="561">
        <f t="shared" ca="1" si="30"/>
        <v>6.9</v>
      </c>
      <c r="O37" s="282">
        <f t="shared" ca="1" si="30"/>
        <v>7.2</v>
      </c>
      <c r="P37" s="474">
        <f t="shared" ca="1" si="30"/>
        <v>6.9</v>
      </c>
      <c r="Q37" s="360">
        <f t="shared" ca="1" si="30"/>
        <v>7.2</v>
      </c>
      <c r="R37" s="338">
        <f t="shared" ca="1" si="30"/>
        <v>7.2</v>
      </c>
      <c r="S37" s="338">
        <f t="shared" ca="1" si="30"/>
        <v>7.1</v>
      </c>
      <c r="T37" s="338">
        <f t="shared" ca="1" si="30"/>
        <v>1.4</v>
      </c>
      <c r="U37" s="338">
        <f t="shared" ca="1" si="30"/>
        <v>7.1</v>
      </c>
      <c r="V37" s="338">
        <f t="shared" ca="1" si="30"/>
        <v>7.2</v>
      </c>
      <c r="W37" s="743">
        <f t="shared" ca="1" si="30"/>
        <v>6.7</v>
      </c>
      <c r="X37" s="489">
        <f t="shared" ca="1" si="30"/>
        <v>130.20000000000002</v>
      </c>
      <c r="Y37" s="573"/>
    </row>
    <row r="38" spans="1:25" ht="48" customHeight="1" x14ac:dyDescent="0.55000000000000004">
      <c r="A38" s="574" t="s">
        <v>117</v>
      </c>
      <c r="B38" s="575">
        <f>B37+1</f>
        <v>45806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6.7</v>
      </c>
      <c r="H38" s="282">
        <f t="shared" ca="1" si="31"/>
        <v>6.7</v>
      </c>
      <c r="I38" s="283">
        <f t="shared" ca="1" si="31"/>
        <v>6.8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6.8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</v>
      </c>
      <c r="T38" s="282">
        <f t="shared" ca="1" si="31"/>
        <v>1.4</v>
      </c>
      <c r="U38" s="282">
        <f t="shared" ca="1" si="31"/>
        <v>7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129.20000000000002</v>
      </c>
      <c r="Y38" s="573"/>
    </row>
    <row r="39" spans="1:25" ht="48" customHeight="1" x14ac:dyDescent="0.55000000000000004">
      <c r="A39" s="574" t="s">
        <v>121</v>
      </c>
      <c r="B39" s="575">
        <f t="shared" ref="B39:B43" si="32">B38+1</f>
        <v>45807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6.7</v>
      </c>
      <c r="I39" s="283">
        <f t="shared" ca="1" si="33"/>
        <v>6.9</v>
      </c>
      <c r="J39" s="281">
        <f t="shared" ca="1" si="33"/>
        <v>7.2</v>
      </c>
      <c r="K39" s="561">
        <f t="shared" ca="1" si="33"/>
        <v>7.2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7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130.10000000000002</v>
      </c>
      <c r="Y39" s="573"/>
    </row>
    <row r="40" spans="1:25" ht="48" customHeight="1" x14ac:dyDescent="0.55000000000000004">
      <c r="A40" s="574" t="s">
        <v>122</v>
      </c>
      <c r="B40" s="575">
        <f t="shared" si="32"/>
        <v>45808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6.7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7.3</v>
      </c>
      <c r="R40" s="282">
        <f t="shared" ca="1" si="34"/>
        <v>7.3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130.30000000000001</v>
      </c>
      <c r="Y40" s="573"/>
    </row>
    <row r="41" spans="1:25" ht="48" customHeight="1" x14ac:dyDescent="0.55000000000000004">
      <c r="A41" s="574" t="s">
        <v>123</v>
      </c>
      <c r="B41" s="575">
        <f t="shared" si="32"/>
        <v>45809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6.7</v>
      </c>
      <c r="I41" s="283">
        <f t="shared" ca="1" si="35"/>
        <v>7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7.3</v>
      </c>
      <c r="P41" s="474">
        <f t="shared" ca="1" si="35"/>
        <v>7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7.2</v>
      </c>
      <c r="T41" s="282">
        <f t="shared" ca="1" si="35"/>
        <v>1.5</v>
      </c>
      <c r="U41" s="282">
        <f t="shared" ca="1" si="35"/>
        <v>7.2</v>
      </c>
      <c r="V41" s="282">
        <f t="shared" ca="1" si="35"/>
        <v>7.2</v>
      </c>
      <c r="W41" s="283">
        <f t="shared" ca="1" si="35"/>
        <v>6.8</v>
      </c>
      <c r="X41" s="484">
        <f t="shared" ca="1" si="35"/>
        <v>131.10000000000002</v>
      </c>
      <c r="Y41" s="573"/>
    </row>
    <row r="42" spans="1:25" ht="48" customHeight="1" x14ac:dyDescent="0.55000000000000004">
      <c r="A42" s="574" t="s">
        <v>118</v>
      </c>
      <c r="B42" s="575">
        <f t="shared" si="32"/>
        <v>45810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6.8</v>
      </c>
      <c r="I42" s="283">
        <f t="shared" ca="1" si="36"/>
        <v>7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7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7.2</v>
      </c>
      <c r="T42" s="282">
        <f t="shared" ca="1" si="36"/>
        <v>1.5</v>
      </c>
      <c r="U42" s="282">
        <f t="shared" ca="1" si="36"/>
        <v>7.2</v>
      </c>
      <c r="V42" s="282">
        <f t="shared" ca="1" si="36"/>
        <v>7.3</v>
      </c>
      <c r="W42" s="283">
        <f t="shared" ca="1" si="36"/>
        <v>6.8</v>
      </c>
      <c r="X42" s="484">
        <f t="shared" ca="1" si="36"/>
        <v>131.30000000000001</v>
      </c>
      <c r="Y42" s="573"/>
    </row>
    <row r="43" spans="1:25" ht="48" customHeight="1" thickBot="1" x14ac:dyDescent="0.6">
      <c r="A43" s="574" t="s">
        <v>119</v>
      </c>
      <c r="B43" s="575">
        <f t="shared" si="32"/>
        <v>45811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6.8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7.4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1.6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131.5</v>
      </c>
      <c r="Y43" s="573"/>
    </row>
    <row r="44" spans="1:25" ht="48" customHeight="1" thickBot="1" x14ac:dyDescent="0.6">
      <c r="A44" s="1055" t="s">
        <v>9</v>
      </c>
      <c r="B44" s="1056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47.3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50.8</v>
      </c>
      <c r="R44" s="750">
        <f t="shared" ca="1" si="38"/>
        <v>50.8</v>
      </c>
      <c r="S44" s="750">
        <f t="shared" ca="1" si="38"/>
        <v>49.900000000000006</v>
      </c>
      <c r="T44" s="750">
        <f t="shared" ca="1" si="38"/>
        <v>10.199999999999999</v>
      </c>
      <c r="U44" s="750">
        <f t="shared" ca="1" si="38"/>
        <v>49.900000000000006</v>
      </c>
      <c r="V44" s="750">
        <f t="shared" ca="1" si="38"/>
        <v>50.599999999999994</v>
      </c>
      <c r="W44" s="751">
        <f t="shared" ca="1" si="38"/>
        <v>47.199999999999996</v>
      </c>
      <c r="X44" s="566">
        <f t="shared" ca="1" si="38"/>
        <v>913.7</v>
      </c>
      <c r="Y44" s="434"/>
    </row>
    <row r="45" spans="1:25" ht="48" customHeight="1" thickBot="1" x14ac:dyDescent="0.6">
      <c r="A45" s="1057" t="s">
        <v>50</v>
      </c>
      <c r="B45" s="1058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42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805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VkYdpgSgCYvVgyJDRkMbcnODQVmuO4tkN2Bk5spk1Gqt+Zz0F8fFRByLHfyMeUb+s5/OPs4wlWUlZtsh4YIxPg==" saltValue="E7fSSaVjymopA1yL04YWeQ==" spinCount="100000" sheet="1" objects="1" scenarios="1"/>
  <protectedRanges>
    <protectedRange sqref="X7:Z7" name="Rango2"/>
    <protectedRange sqref="R5" name="Rango1"/>
  </protectedRanges>
  <mergeCells count="40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Z69"/>
  <sheetViews>
    <sheetView zoomScale="85" zoomScaleNormal="85" workbookViewId="0">
      <pane xSplit="1" topLeftCell="B1" activePane="topRight" state="frozen"/>
      <selection pane="topRight" activeCell="T3" sqref="T3:U3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33" t="s">
        <v>2</v>
      </c>
      <c r="Q2" s="1033"/>
      <c r="R2" s="1033"/>
      <c r="S2" s="767"/>
      <c r="T2" s="767" t="s">
        <v>3</v>
      </c>
      <c r="U2" s="1033" t="s">
        <v>55</v>
      </c>
      <c r="V2" s="1033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42">
        <v>45805</v>
      </c>
      <c r="U3" s="1042"/>
      <c r="V3" s="1042">
        <f>T3+6</f>
        <v>45811</v>
      </c>
      <c r="W3" s="1042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34" t="s">
        <v>113</v>
      </c>
      <c r="C5" s="1035"/>
      <c r="D5" s="1035"/>
      <c r="E5" s="1035"/>
      <c r="F5" s="1035"/>
      <c r="G5" s="1035"/>
      <c r="H5" s="1035"/>
      <c r="I5" s="1036" t="s">
        <v>63</v>
      </c>
      <c r="J5" s="1037"/>
      <c r="K5" s="1037"/>
      <c r="L5" s="1037"/>
      <c r="M5" s="1037"/>
      <c r="N5" s="1037"/>
      <c r="O5" s="1038"/>
      <c r="P5" s="1039" t="s">
        <v>8</v>
      </c>
      <c r="Q5" s="1040"/>
      <c r="R5" s="1040"/>
      <c r="S5" s="1040"/>
      <c r="T5" s="1040"/>
      <c r="U5" s="1040"/>
      <c r="V5" s="1041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3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37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72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897">
        <v>82.7</v>
      </c>
      <c r="E9" s="897">
        <v>12.5</v>
      </c>
      <c r="F9" s="897">
        <v>84.9</v>
      </c>
      <c r="G9" s="897">
        <v>82.7</v>
      </c>
      <c r="H9" s="898">
        <v>83.3</v>
      </c>
      <c r="I9" s="899">
        <v>86.7</v>
      </c>
      <c r="J9" s="897">
        <v>88.4</v>
      </c>
      <c r="K9" s="897">
        <v>90.8</v>
      </c>
      <c r="L9" s="897">
        <v>15.5</v>
      </c>
      <c r="M9" s="897">
        <v>89.5</v>
      </c>
      <c r="N9" s="897">
        <v>88.7</v>
      </c>
      <c r="O9" s="897">
        <v>90.3</v>
      </c>
      <c r="P9" s="896">
        <v>89.9</v>
      </c>
      <c r="Q9" s="897">
        <v>88.2</v>
      </c>
      <c r="R9" s="897">
        <v>88.2</v>
      </c>
      <c r="S9" s="897">
        <v>18.3</v>
      </c>
      <c r="T9" s="897">
        <v>89</v>
      </c>
      <c r="U9" s="897">
        <v>88.3</v>
      </c>
      <c r="V9" s="898">
        <v>89.5</v>
      </c>
      <c r="W9" s="802">
        <f t="shared" si="0"/>
        <v>1613.2</v>
      </c>
      <c r="X9" s="800">
        <f>W9-W8</f>
        <v>-3.7999999999999545</v>
      </c>
      <c r="Y9" s="803">
        <v>3</v>
      </c>
    </row>
    <row r="10" spans="1:25" x14ac:dyDescent="0.25">
      <c r="A10" s="793" t="s">
        <v>20</v>
      </c>
      <c r="B10" s="896"/>
      <c r="C10" s="897"/>
      <c r="D10" s="897"/>
      <c r="E10" s="897"/>
      <c r="F10" s="897"/>
      <c r="G10" s="897"/>
      <c r="H10" s="898"/>
      <c r="I10" s="899"/>
      <c r="J10" s="897"/>
      <c r="K10" s="897"/>
      <c r="L10" s="897"/>
      <c r="M10" s="897"/>
      <c r="N10" s="897"/>
      <c r="O10" s="897"/>
      <c r="P10" s="896"/>
      <c r="Q10" s="897"/>
      <c r="R10" s="897"/>
      <c r="S10" s="897"/>
      <c r="T10" s="897"/>
      <c r="U10" s="897"/>
      <c r="V10" s="898"/>
      <c r="W10" s="802">
        <f t="shared" si="0"/>
        <v>0</v>
      </c>
      <c r="X10" s="800">
        <f t="shared" ref="X10:X14" si="1">W10-W9</f>
        <v>-1613.2</v>
      </c>
      <c r="Y10" s="804">
        <v>4</v>
      </c>
    </row>
    <row r="11" spans="1:25" x14ac:dyDescent="0.25">
      <c r="A11" s="785" t="s">
        <v>28</v>
      </c>
      <c r="B11" s="896"/>
      <c r="C11" s="897"/>
      <c r="D11" s="897"/>
      <c r="E11" s="897"/>
      <c r="F11" s="897"/>
      <c r="G11" s="897"/>
      <c r="H11" s="898"/>
      <c r="I11" s="899"/>
      <c r="J11" s="897"/>
      <c r="K11" s="897"/>
      <c r="L11" s="897"/>
      <c r="M11" s="897"/>
      <c r="N11" s="897"/>
      <c r="O11" s="897"/>
      <c r="P11" s="896"/>
      <c r="Q11" s="897"/>
      <c r="R11" s="897"/>
      <c r="S11" s="897"/>
      <c r="T11" s="897"/>
      <c r="U11" s="897"/>
      <c r="V11" s="898"/>
      <c r="W11" s="802">
        <f t="shared" si="0"/>
        <v>0</v>
      </c>
      <c r="X11" s="800">
        <f t="shared" si="1"/>
        <v>0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0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x14ac:dyDescent="0.25">
      <c r="A15" s="785" t="s">
        <v>9</v>
      </c>
      <c r="B15" s="808">
        <f>SUM(B8:B14)</f>
        <v>167.2</v>
      </c>
      <c r="C15" s="809">
        <f>SUM(C8:C14)</f>
        <v>165</v>
      </c>
      <c r="D15" s="809">
        <f t="shared" ref="D15:V15" si="2">SUM(D8:D14)</f>
        <v>165.3</v>
      </c>
      <c r="E15" s="809">
        <f>SUM(E8:E14)</f>
        <v>25.6</v>
      </c>
      <c r="F15" s="809">
        <f t="shared" si="2"/>
        <v>169.9</v>
      </c>
      <c r="G15" s="809">
        <f t="shared" si="2"/>
        <v>165.60000000000002</v>
      </c>
      <c r="H15" s="810">
        <f t="shared" si="2"/>
        <v>167</v>
      </c>
      <c r="I15" s="808">
        <f t="shared" si="2"/>
        <v>173.8</v>
      </c>
      <c r="J15" s="809">
        <f t="shared" si="2"/>
        <v>177</v>
      </c>
      <c r="K15" s="809">
        <f t="shared" si="2"/>
        <v>181.6</v>
      </c>
      <c r="L15" s="809">
        <f t="shared" si="2"/>
        <v>31.2</v>
      </c>
      <c r="M15" s="809">
        <f t="shared" si="2"/>
        <v>178.8</v>
      </c>
      <c r="N15" s="809">
        <f t="shared" si="2"/>
        <v>177.8</v>
      </c>
      <c r="O15" s="810">
        <f t="shared" si="2"/>
        <v>180.5</v>
      </c>
      <c r="P15" s="808">
        <f t="shared" si="2"/>
        <v>179.8</v>
      </c>
      <c r="Q15" s="809">
        <f t="shared" si="2"/>
        <v>176.5</v>
      </c>
      <c r="R15" s="809">
        <f t="shared" si="2"/>
        <v>176.5</v>
      </c>
      <c r="S15" s="809">
        <f>SUM(S8:S14)</f>
        <v>36.6</v>
      </c>
      <c r="T15" s="809">
        <f t="shared" si="2"/>
        <v>178.3</v>
      </c>
      <c r="U15" s="809">
        <f t="shared" si="2"/>
        <v>177</v>
      </c>
      <c r="V15" s="810">
        <f t="shared" si="2"/>
        <v>179.2</v>
      </c>
      <c r="W15" s="811">
        <f>SUM(W8:W14)</f>
        <v>3230.2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43.977617731548925</v>
      </c>
    </row>
    <row r="17" spans="1:24" s="765" customFormat="1" ht="14.25" x14ac:dyDescent="0.25">
      <c r="A17" s="817" t="s">
        <v>12</v>
      </c>
      <c r="B17" s="818">
        <v>543</v>
      </c>
      <c r="C17" s="819">
        <v>536</v>
      </c>
      <c r="D17" s="819">
        <v>537</v>
      </c>
      <c r="E17" s="819">
        <v>83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573</v>
      </c>
      <c r="R17" s="819">
        <v>573</v>
      </c>
      <c r="S17" s="819">
        <v>119</v>
      </c>
      <c r="T17" s="819">
        <v>579</v>
      </c>
      <c r="U17" s="819">
        <v>575</v>
      </c>
      <c r="V17" s="820">
        <v>582</v>
      </c>
      <c r="W17" s="821">
        <f>SUM(B17:V17)</f>
        <v>10493</v>
      </c>
    </row>
    <row r="18" spans="1:24" s="765" customFormat="1" ht="14.25" x14ac:dyDescent="0.25">
      <c r="A18" s="822" t="s">
        <v>13</v>
      </c>
      <c r="B18" s="794">
        <f>((((B16*7)*B17)/1000-B8)/6)</f>
        <v>83.570989999999867</v>
      </c>
      <c r="C18" s="795">
        <f t="shared" ref="C18:V18" si="3">((((C16*7)*C17)/1000-C8)/6)</f>
        <v>82.480479999999858</v>
      </c>
      <c r="D18" s="795">
        <f t="shared" si="3"/>
        <v>82.676743333333206</v>
      </c>
      <c r="E18" s="795">
        <f t="shared" si="3"/>
        <v>12.723189999999981</v>
      </c>
      <c r="F18" s="795">
        <f t="shared" si="3"/>
        <v>84.970693333333202</v>
      </c>
      <c r="G18" s="795">
        <f t="shared" si="3"/>
        <v>82.806339999999878</v>
      </c>
      <c r="H18" s="797">
        <f t="shared" si="3"/>
        <v>83.570989999999867</v>
      </c>
      <c r="I18" s="794">
        <f t="shared" si="3"/>
        <v>86.955449999999857</v>
      </c>
      <c r="J18" s="795">
        <f t="shared" si="3"/>
        <v>88.501416666666515</v>
      </c>
      <c r="K18" s="795">
        <f t="shared" si="3"/>
        <v>90.828699999999856</v>
      </c>
      <c r="L18" s="795">
        <f t="shared" si="3"/>
        <v>15.702193333333311</v>
      </c>
      <c r="M18" s="795">
        <f t="shared" si="3"/>
        <v>89.462329999999881</v>
      </c>
      <c r="N18" s="795">
        <f t="shared" si="3"/>
        <v>88.777276666666523</v>
      </c>
      <c r="O18" s="797">
        <f t="shared" si="3"/>
        <v>90.21031333333319</v>
      </c>
      <c r="P18" s="794">
        <f t="shared" si="3"/>
        <v>89.901119999999864</v>
      </c>
      <c r="Q18" s="795">
        <f t="shared" si="3"/>
        <v>88.192223333333189</v>
      </c>
      <c r="R18" s="795">
        <f t="shared" si="3"/>
        <v>88.192223333333189</v>
      </c>
      <c r="S18" s="795">
        <f t="shared" si="3"/>
        <v>18.322003333333306</v>
      </c>
      <c r="T18" s="795">
        <f t="shared" si="3"/>
        <v>89.103136666666543</v>
      </c>
      <c r="U18" s="795">
        <f t="shared" si="3"/>
        <v>88.484749999999849</v>
      </c>
      <c r="V18" s="797">
        <f t="shared" si="3"/>
        <v>89.575259999999844</v>
      </c>
      <c r="W18" s="802">
        <f>((W15*1000)/7)/W17</f>
        <v>43.977617731548925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577.58287999999925</v>
      </c>
      <c r="D19" s="795">
        <f t="shared" ref="D19:V19" si="4">((D17*D16)*7)/1000</f>
        <v>578.66045999999926</v>
      </c>
      <c r="E19" s="795">
        <f t="shared" si="4"/>
        <v>89.439139999999881</v>
      </c>
      <c r="F19" s="795">
        <f t="shared" si="4"/>
        <v>594.82415999999921</v>
      </c>
      <c r="G19" s="795">
        <f t="shared" si="4"/>
        <v>579.73803999999927</v>
      </c>
      <c r="H19" s="797">
        <f t="shared" si="4"/>
        <v>585.12593999999922</v>
      </c>
      <c r="I19" s="794">
        <f t="shared" si="4"/>
        <v>608.83269999999925</v>
      </c>
      <c r="J19" s="795">
        <f t="shared" si="4"/>
        <v>619.60849999999914</v>
      </c>
      <c r="K19" s="795">
        <f t="shared" si="4"/>
        <v>635.77219999999909</v>
      </c>
      <c r="L19" s="795">
        <f t="shared" si="4"/>
        <v>109.91315999999986</v>
      </c>
      <c r="M19" s="795">
        <f t="shared" si="4"/>
        <v>626.07397999999921</v>
      </c>
      <c r="N19" s="795">
        <f t="shared" si="4"/>
        <v>621.76365999999916</v>
      </c>
      <c r="O19" s="797">
        <f t="shared" si="4"/>
        <v>631.46187999999916</v>
      </c>
      <c r="P19" s="794">
        <f t="shared" si="4"/>
        <v>629.30671999999913</v>
      </c>
      <c r="Q19" s="795">
        <f t="shared" si="4"/>
        <v>617.45333999999912</v>
      </c>
      <c r="R19" s="795">
        <f t="shared" si="4"/>
        <v>617.45333999999912</v>
      </c>
      <c r="S19" s="795">
        <f t="shared" si="4"/>
        <v>128.23201999999984</v>
      </c>
      <c r="T19" s="795">
        <f t="shared" si="4"/>
        <v>623.91881999999919</v>
      </c>
      <c r="U19" s="795">
        <f t="shared" si="4"/>
        <v>619.60849999999914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43.988424098921335</v>
      </c>
      <c r="C20" s="826">
        <f t="shared" ref="C20:V20" si="5">+(C15/C17)/7*1000</f>
        <v>43.976545842217483</v>
      </c>
      <c r="D20" s="826">
        <f t="shared" si="5"/>
        <v>43.974461292897054</v>
      </c>
      <c r="E20" s="826">
        <f t="shared" si="5"/>
        <v>44.061962134251296</v>
      </c>
      <c r="F20" s="826">
        <f t="shared" si="5"/>
        <v>43.969979296066256</v>
      </c>
      <c r="G20" s="826">
        <f t="shared" si="5"/>
        <v>43.972384492830592</v>
      </c>
      <c r="H20" s="827">
        <f t="shared" si="5"/>
        <v>43.935806366745595</v>
      </c>
      <c r="I20" s="825">
        <f t="shared" si="5"/>
        <v>43.944374209860932</v>
      </c>
      <c r="J20" s="826">
        <f t="shared" si="5"/>
        <v>43.975155279503113</v>
      </c>
      <c r="K20" s="826">
        <f t="shared" si="5"/>
        <v>43.970944309927361</v>
      </c>
      <c r="L20" s="826">
        <f t="shared" si="5"/>
        <v>43.697478991596633</v>
      </c>
      <c r="M20" s="826">
        <f t="shared" si="5"/>
        <v>43.963609540201624</v>
      </c>
      <c r="N20" s="826">
        <f t="shared" si="5"/>
        <v>44.020797227036397</v>
      </c>
      <c r="O20" s="827">
        <f t="shared" si="5"/>
        <v>44.002925402242809</v>
      </c>
      <c r="P20" s="825">
        <f t="shared" si="5"/>
        <v>43.982387475538161</v>
      </c>
      <c r="Q20" s="826">
        <f t="shared" si="5"/>
        <v>44.003989030167041</v>
      </c>
      <c r="R20" s="826">
        <f t="shared" si="5"/>
        <v>44.003989030167041</v>
      </c>
      <c r="S20" s="826">
        <f t="shared" si="5"/>
        <v>43.937575030012006</v>
      </c>
      <c r="T20" s="826">
        <f t="shared" si="5"/>
        <v>43.992104613866275</v>
      </c>
      <c r="U20" s="826">
        <f t="shared" si="5"/>
        <v>43.975155279503113</v>
      </c>
      <c r="V20" s="827">
        <f t="shared" si="5"/>
        <v>43.986254295532639</v>
      </c>
      <c r="W20" s="40"/>
    </row>
    <row r="21" spans="1:24" x14ac:dyDescent="0.25">
      <c r="A21" s="765"/>
      <c r="B21" s="828">
        <f t="shared" ref="B21:V21" si="6">B19-B15</f>
        <v>417.92593999999923</v>
      </c>
      <c r="C21" s="828">
        <f t="shared" si="6"/>
        <v>412.58287999999925</v>
      </c>
      <c r="D21" s="828">
        <f t="shared" si="6"/>
        <v>413.36045999999925</v>
      </c>
      <c r="E21" s="828">
        <f t="shared" si="6"/>
        <v>63.83913999999988</v>
      </c>
      <c r="F21" s="828">
        <f t="shared" si="6"/>
        <v>424.92415999999923</v>
      </c>
      <c r="G21" s="828">
        <f t="shared" si="6"/>
        <v>414.13803999999925</v>
      </c>
      <c r="H21" s="828">
        <f t="shared" si="6"/>
        <v>418.12593999999922</v>
      </c>
      <c r="I21" s="828">
        <f t="shared" si="6"/>
        <v>435.03269999999924</v>
      </c>
      <c r="J21" s="828">
        <f t="shared" si="6"/>
        <v>442.60849999999914</v>
      </c>
      <c r="K21" s="828">
        <f t="shared" si="6"/>
        <v>454.17219999999907</v>
      </c>
      <c r="L21" s="828">
        <f t="shared" si="6"/>
        <v>78.71315999999986</v>
      </c>
      <c r="M21" s="828">
        <f t="shared" si="6"/>
        <v>447.2739799999992</v>
      </c>
      <c r="N21" s="828">
        <f t="shared" si="6"/>
        <v>443.96365999999915</v>
      </c>
      <c r="O21" s="828">
        <f t="shared" si="6"/>
        <v>450.96187999999916</v>
      </c>
      <c r="P21" s="828">
        <f t="shared" si="6"/>
        <v>449.50671999999912</v>
      </c>
      <c r="Q21" s="828">
        <f t="shared" si="6"/>
        <v>440.95333999999912</v>
      </c>
      <c r="R21" s="828">
        <f t="shared" si="6"/>
        <v>440.95333999999912</v>
      </c>
      <c r="S21" s="828">
        <f t="shared" si="6"/>
        <v>91.632019999999841</v>
      </c>
      <c r="T21" s="828">
        <f t="shared" si="6"/>
        <v>445.61881999999918</v>
      </c>
      <c r="U21" s="828">
        <f t="shared" si="6"/>
        <v>442.60849999999914</v>
      </c>
      <c r="V21" s="828">
        <f t="shared" si="6"/>
        <v>447.95155999999923</v>
      </c>
      <c r="W21" s="829"/>
      <c r="X21" s="829"/>
    </row>
    <row r="22" spans="1:24" x14ac:dyDescent="0.25">
      <c r="A22" s="765"/>
      <c r="B22" s="894">
        <f>(B21+B25)/$A$2</f>
        <v>69.625313333333082</v>
      </c>
      <c r="C22" s="894">
        <f t="shared" ref="C22:V22" si="7">(C21+C25)/$A$2</f>
        <v>68.623889999999747</v>
      </c>
      <c r="D22" s="894">
        <f t="shared" si="7"/>
        <v>68.92015333333309</v>
      </c>
      <c r="E22" s="894">
        <f t="shared" si="7"/>
        <v>10.225976666666627</v>
      </c>
      <c r="F22" s="894">
        <f t="shared" si="7"/>
        <v>70.791386666666412</v>
      </c>
      <c r="G22" s="894">
        <f t="shared" si="7"/>
        <v>68.946013333333099</v>
      </c>
      <c r="H22" s="894">
        <f t="shared" si="7"/>
        <v>69.325313333333057</v>
      </c>
      <c r="I22" s="894">
        <f t="shared" si="7"/>
        <v>72.227566666666419</v>
      </c>
      <c r="J22" s="894">
        <f t="shared" si="7"/>
        <v>73.669499999999701</v>
      </c>
      <c r="K22" s="894">
        <f t="shared" si="7"/>
        <v>75.674066666666363</v>
      </c>
      <c r="L22" s="894">
        <f t="shared" si="7"/>
        <v>12.77105333333329</v>
      </c>
      <c r="M22" s="894">
        <f t="shared" si="7"/>
        <v>74.557993333333087</v>
      </c>
      <c r="N22" s="894">
        <f t="shared" si="7"/>
        <v>73.954553333333038</v>
      </c>
      <c r="O22" s="894">
        <f t="shared" si="7"/>
        <v>75.237293333333056</v>
      </c>
      <c r="P22" s="894">
        <f t="shared" si="7"/>
        <v>74.952239999999719</v>
      </c>
      <c r="Q22" s="894">
        <f t="shared" si="7"/>
        <v>73.530709999999729</v>
      </c>
      <c r="R22" s="894">
        <f t="shared" si="7"/>
        <v>73.517779999999718</v>
      </c>
      <c r="S22" s="894">
        <f t="shared" si="7"/>
        <v>15.240269999999947</v>
      </c>
      <c r="T22" s="894">
        <f t="shared" si="7"/>
        <v>74.056273333333067</v>
      </c>
      <c r="U22" s="894">
        <f t="shared" si="7"/>
        <v>73.486166666666392</v>
      </c>
      <c r="V22" s="894">
        <f t="shared" si="7"/>
        <v>74.550519999999736</v>
      </c>
      <c r="W22" s="830"/>
    </row>
    <row r="23" spans="1:24" x14ac:dyDescent="0.25">
      <c r="A23" s="765"/>
      <c r="B23" s="894">
        <f>B22 + SUMIF($A$8:$A$14, $A$3,B8:B14)</f>
        <v>153.12531333333308</v>
      </c>
      <c r="C23" s="894">
        <f t="shared" ref="C23:V23" si="8">C22 + SUMIF($A$8:$A$14, $A$3,C8:C14)</f>
        <v>150.92388999999974</v>
      </c>
      <c r="D23" s="894">
        <f t="shared" si="8"/>
        <v>151.62015333333309</v>
      </c>
      <c r="E23" s="894">
        <f t="shared" si="8"/>
        <v>22.725976666666625</v>
      </c>
      <c r="F23" s="894">
        <f t="shared" si="8"/>
        <v>155.6913866666664</v>
      </c>
      <c r="G23" s="894">
        <f t="shared" si="8"/>
        <v>151.64601333333309</v>
      </c>
      <c r="H23" s="894">
        <f t="shared" si="8"/>
        <v>152.62531333333305</v>
      </c>
      <c r="I23" s="894">
        <f t="shared" si="8"/>
        <v>158.92756666666642</v>
      </c>
      <c r="J23" s="894">
        <f t="shared" si="8"/>
        <v>162.06949999999972</v>
      </c>
      <c r="K23" s="894">
        <f t="shared" si="8"/>
        <v>166.47406666666637</v>
      </c>
      <c r="L23" s="894">
        <f t="shared" si="8"/>
        <v>28.271053333333292</v>
      </c>
      <c r="M23" s="894">
        <f t="shared" si="8"/>
        <v>164.05799333333309</v>
      </c>
      <c r="N23" s="894">
        <f t="shared" si="8"/>
        <v>162.65455333333304</v>
      </c>
      <c r="O23" s="894">
        <f t="shared" si="8"/>
        <v>165.53729333333305</v>
      </c>
      <c r="P23" s="894">
        <f t="shared" si="8"/>
        <v>164.85223999999971</v>
      </c>
      <c r="Q23" s="894">
        <f t="shared" si="8"/>
        <v>161.73070999999973</v>
      </c>
      <c r="R23" s="894">
        <f t="shared" si="8"/>
        <v>161.71777999999972</v>
      </c>
      <c r="S23" s="894">
        <f t="shared" si="8"/>
        <v>33.54026999999995</v>
      </c>
      <c r="T23" s="894">
        <f t="shared" si="8"/>
        <v>163.05627333333308</v>
      </c>
      <c r="U23" s="894">
        <f t="shared" si="8"/>
        <v>161.78616666666639</v>
      </c>
      <c r="V23" s="894">
        <f t="shared" si="8"/>
        <v>164.05051999999972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>
        <v>-0.17406000000073618</v>
      </c>
      <c r="C25" s="830">
        <v>-0.83954000000073847</v>
      </c>
      <c r="D25" s="830">
        <v>0.16045999999926153</v>
      </c>
      <c r="E25" s="830">
        <v>-2.4832800000001214</v>
      </c>
      <c r="F25" s="830">
        <v>-0.17584000000078959</v>
      </c>
      <c r="G25" s="830">
        <v>-0.46196000000065851</v>
      </c>
      <c r="H25" s="830">
        <v>-2.1740600000008499</v>
      </c>
      <c r="I25" s="830">
        <v>-1.6673000000007505</v>
      </c>
      <c r="J25" s="830">
        <v>-0.59150000000090586</v>
      </c>
      <c r="K25" s="830">
        <v>-0.12780000000088876</v>
      </c>
      <c r="L25" s="830">
        <v>-2.086840000000123</v>
      </c>
      <c r="M25" s="830">
        <v>7.3979999999323809E-2</v>
      </c>
      <c r="N25" s="830">
        <v>-0.23634000000095057</v>
      </c>
      <c r="O25" s="830">
        <v>0.46187999999915519</v>
      </c>
      <c r="P25" s="830">
        <v>0.20671999999922264</v>
      </c>
      <c r="Q25" s="830">
        <v>0.23091999999928703</v>
      </c>
      <c r="R25" s="830">
        <v>0.15333999999916159</v>
      </c>
      <c r="S25" s="830">
        <v>-0.19040000000015311</v>
      </c>
      <c r="T25" s="830">
        <v>-1.2811800000007452</v>
      </c>
      <c r="U25" s="830">
        <v>-1.6915000000008149</v>
      </c>
      <c r="V25" s="830">
        <v>-0.64844000000084634</v>
      </c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43" t="s">
        <v>8</v>
      </c>
      <c r="C27" s="1044"/>
      <c r="D27" s="1044"/>
      <c r="E27" s="1044"/>
      <c r="F27" s="1044"/>
      <c r="G27" s="1044"/>
      <c r="H27" s="832"/>
      <c r="J27" s="829"/>
      <c r="K27" s="829"/>
      <c r="L27" s="829"/>
      <c r="M27" s="1047" t="s">
        <v>18</v>
      </c>
      <c r="N27" s="1048"/>
      <c r="O27" s="1044" t="s">
        <v>8</v>
      </c>
      <c r="P27" s="1044"/>
      <c r="Q27" s="1044"/>
      <c r="R27" s="1044"/>
      <c r="S27" s="1044"/>
      <c r="T27" s="1044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51" t="s">
        <v>10</v>
      </c>
      <c r="N28" s="1052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4">
        <v>3.8</v>
      </c>
      <c r="E29" s="943">
        <v>80.400000000000006</v>
      </c>
      <c r="F29" s="943">
        <v>82</v>
      </c>
      <c r="G29" s="948">
        <v>83.5</v>
      </c>
      <c r="H29" s="975">
        <f t="shared" ref="H29:H37" si="9">SUM(B29:G29)</f>
        <v>400.20000000000005</v>
      </c>
      <c r="I29" s="836"/>
      <c r="J29" s="829"/>
      <c r="K29" s="829"/>
      <c r="L29" s="829"/>
      <c r="M29" s="1051" t="s">
        <v>10</v>
      </c>
      <c r="N29" s="1052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5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872">
        <f t="shared" si="9"/>
        <v>399.9</v>
      </c>
      <c r="I30" s="800">
        <f>H30-H29</f>
        <v>-0.30000000000006821</v>
      </c>
      <c r="J30" s="829"/>
      <c r="K30" s="829"/>
      <c r="L30" s="829"/>
      <c r="M30" s="1053" t="s">
        <v>51</v>
      </c>
      <c r="N30" s="1054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879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802">
        <f t="shared" si="9"/>
        <v>403.1</v>
      </c>
      <c r="I31" s="800">
        <f>H31-H30</f>
        <v>3.2000000000000455</v>
      </c>
      <c r="J31" s="829"/>
      <c r="K31" s="829"/>
      <c r="L31" s="829"/>
      <c r="M31" s="1053" t="s">
        <v>24</v>
      </c>
      <c r="N31" s="1054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888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/>
      <c r="C32" s="795"/>
      <c r="D32" s="846"/>
      <c r="E32" s="795"/>
      <c r="F32" s="795"/>
      <c r="G32" s="797"/>
      <c r="H32" s="802">
        <f t="shared" si="9"/>
        <v>0</v>
      </c>
      <c r="I32" s="800">
        <f t="shared" ref="I32:I36" si="11">H32-H31</f>
        <v>-403.1</v>
      </c>
      <c r="J32" s="847"/>
      <c r="K32" s="847"/>
      <c r="L32" s="847"/>
      <c r="M32" s="1053" t="s">
        <v>20</v>
      </c>
      <c r="N32" s="1054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888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/>
      <c r="C33" s="795"/>
      <c r="D33" s="846"/>
      <c r="E33" s="795"/>
      <c r="F33" s="795"/>
      <c r="G33" s="797"/>
      <c r="H33" s="802">
        <f t="shared" si="9"/>
        <v>0</v>
      </c>
      <c r="I33" s="800">
        <f t="shared" si="11"/>
        <v>0</v>
      </c>
      <c r="J33" s="765"/>
      <c r="K33" s="765"/>
      <c r="L33" s="765"/>
      <c r="M33" s="1053" t="s">
        <v>28</v>
      </c>
      <c r="N33" s="1054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888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0</v>
      </c>
      <c r="J34" s="839"/>
      <c r="K34" s="839"/>
      <c r="L34" s="839"/>
      <c r="M34" s="1053" t="s">
        <v>21</v>
      </c>
      <c r="N34" s="1054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888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53" t="s">
        <v>22</v>
      </c>
      <c r="N35" s="1054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888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53" t="s">
        <v>23</v>
      </c>
      <c r="N36" s="1054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62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152.5</v>
      </c>
      <c r="C37" s="906">
        <f t="shared" si="13"/>
        <v>148.80000000000001</v>
      </c>
      <c r="D37" s="906">
        <f>SUM(D30:D36)</f>
        <v>7.1</v>
      </c>
      <c r="E37" s="906">
        <f t="shared" si="13"/>
        <v>162.10000000000002</v>
      </c>
      <c r="F37" s="906">
        <f t="shared" si="13"/>
        <v>165.2</v>
      </c>
      <c r="G37" s="911">
        <f t="shared" si="13"/>
        <v>167.3</v>
      </c>
      <c r="H37" s="912">
        <f t="shared" si="9"/>
        <v>803</v>
      </c>
      <c r="I37" s="848"/>
      <c r="J37" s="829"/>
      <c r="K37" s="829"/>
      <c r="L37" s="829"/>
      <c r="M37" s="1051" t="s">
        <v>9</v>
      </c>
      <c r="N37" s="1052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43.650793650793652</v>
      </c>
      <c r="I38" s="848"/>
      <c r="J38" s="829"/>
      <c r="K38" s="829"/>
      <c r="L38" s="829"/>
      <c r="M38" s="1023" t="s">
        <v>11</v>
      </c>
      <c r="N38" s="1024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157.93650793650789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24</v>
      </c>
      <c r="E39" s="819">
        <v>530</v>
      </c>
      <c r="F39" s="819">
        <v>540</v>
      </c>
      <c r="G39" s="820">
        <v>548</v>
      </c>
      <c r="H39" s="854">
        <f>SUM(B39:G39)</f>
        <v>2628</v>
      </c>
      <c r="I39" s="848"/>
      <c r="J39" s="765"/>
      <c r="K39" s="765"/>
      <c r="L39" s="829"/>
      <c r="M39" s="1025" t="s">
        <v>12</v>
      </c>
      <c r="N39" s="1026"/>
      <c r="O39" s="916">
        <v>37</v>
      </c>
      <c r="P39" s="855">
        <v>37</v>
      </c>
      <c r="Q39" s="855">
        <v>3</v>
      </c>
      <c r="R39" s="855">
        <v>41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76.283376666666655</v>
      </c>
      <c r="C40" s="795">
        <f t="shared" ref="C40:G40" si="15">((((C38*7)*C39)/1000-C30)/6)</f>
        <v>74.427230000000009</v>
      </c>
      <c r="D40" s="795">
        <f t="shared" si="15"/>
        <v>3.6956266666666671</v>
      </c>
      <c r="E40" s="795">
        <f t="shared" si="15"/>
        <v>81.093699999999998</v>
      </c>
      <c r="F40" s="795">
        <f t="shared" si="15"/>
        <v>82.609933333333331</v>
      </c>
      <c r="G40" s="797">
        <f t="shared" si="15"/>
        <v>83.786253333333335</v>
      </c>
      <c r="H40" s="858">
        <f>((H37*1000)/H39)/7</f>
        <v>43.650793650793652</v>
      </c>
      <c r="I40" s="859"/>
      <c r="J40" s="859"/>
      <c r="K40" s="765"/>
      <c r="L40" s="829"/>
      <c r="M40" s="1027" t="s">
        <v>13</v>
      </c>
      <c r="N40" s="1028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6.5179</v>
      </c>
      <c r="T40" s="797">
        <f t="shared" si="16"/>
        <v>6.2559999999999993</v>
      </c>
      <c r="U40" s="860">
        <f>((U37*1000)/U39)/7</f>
        <v>157.93650793650792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17">((C39*C38)*7)/1000</f>
        <v>520.96338000000003</v>
      </c>
      <c r="D41" s="795">
        <f t="shared" si="17"/>
        <v>25.673759999999998</v>
      </c>
      <c r="E41" s="795">
        <f t="shared" si="17"/>
        <v>566.96219999999994</v>
      </c>
      <c r="F41" s="795">
        <f t="shared" si="17"/>
        <v>577.65959999999995</v>
      </c>
      <c r="G41" s="797">
        <f t="shared" si="17"/>
        <v>586.21752000000004</v>
      </c>
      <c r="H41" s="862"/>
      <c r="I41" s="766"/>
      <c r="J41" s="766"/>
      <c r="K41" s="765"/>
      <c r="L41" s="829"/>
      <c r="M41" s="1029" t="s">
        <v>14</v>
      </c>
      <c r="N41" s="1030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45.4895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43.658746063555682</v>
      </c>
      <c r="C42" s="826">
        <f t="shared" si="19"/>
        <v>43.649163977706074</v>
      </c>
      <c r="D42" s="826">
        <f t="shared" si="19"/>
        <v>42.261904761904766</v>
      </c>
      <c r="E42" s="826">
        <f t="shared" si="19"/>
        <v>43.692722371967662</v>
      </c>
      <c r="F42" s="826">
        <f t="shared" si="19"/>
        <v>43.703703703703695</v>
      </c>
      <c r="G42" s="827">
        <f t="shared" si="19"/>
        <v>43.613138686131393</v>
      </c>
      <c r="H42" s="864"/>
      <c r="I42" s="765"/>
      <c r="J42" s="765"/>
      <c r="K42" s="859" t="s">
        <v>133</v>
      </c>
      <c r="L42" s="829"/>
      <c r="M42" s="1031" t="s">
        <v>15</v>
      </c>
      <c r="N42" s="1032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158.53658536585365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381.30025999999998</v>
      </c>
      <c r="C43" s="828">
        <f t="shared" si="21"/>
        <v>372.16338000000002</v>
      </c>
      <c r="D43" s="828">
        <f t="shared" si="21"/>
        <v>18.57376</v>
      </c>
      <c r="E43" s="828">
        <f t="shared" si="21"/>
        <v>404.86219999999992</v>
      </c>
      <c r="F43" s="828">
        <f t="shared" si="21"/>
        <v>412.45959999999997</v>
      </c>
      <c r="G43" s="828">
        <f t="shared" si="21"/>
        <v>418.91752000000002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-1.0500000000007503E-2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3.6585365853653684E-2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63.666753333333325</v>
      </c>
      <c r="C45" s="894">
        <f t="shared" ref="C45:G45" si="23">(C43+C47)/$A$2</f>
        <v>62.021126666666675</v>
      </c>
      <c r="D45" s="894">
        <f>(D43+D47)/$A$2</f>
        <v>2.9629633333333327</v>
      </c>
      <c r="E45" s="894">
        <f t="shared" si="23"/>
        <v>68.093979999999988</v>
      </c>
      <c r="F45" s="894">
        <f t="shared" si="23"/>
        <v>69.36482333333332</v>
      </c>
      <c r="G45" s="894">
        <f t="shared" si="23"/>
        <v>69.872506666666681</v>
      </c>
      <c r="I45" s="765"/>
      <c r="J45" s="765"/>
      <c r="K45" s="765"/>
      <c r="L45" s="765"/>
      <c r="M45" s="829"/>
      <c r="N45" s="829"/>
      <c r="O45" s="894">
        <f t="shared" ref="O45:T45" si="24">(O43+O47)/$A$2</f>
        <v>5.5833333333327557E-3</v>
      </c>
      <c r="P45" s="894">
        <f t="shared" si="24"/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-1.7500000000012506E-3</v>
      </c>
      <c r="T45" s="894">
        <f t="shared" si="24"/>
        <v>-3.33333333333267E-3</v>
      </c>
      <c r="V45" s="765"/>
    </row>
    <row r="46" spans="1:26" x14ac:dyDescent="0.25">
      <c r="A46" s="765"/>
      <c r="B46" s="894">
        <f>B45 + SUMIF($A$30:$A$36, $A$3,B30:B36)</f>
        <v>140.06675333333334</v>
      </c>
      <c r="C46" s="894">
        <f t="shared" ref="C46:F46" si="25">C45 + SUMIF($A$30:$A$36, $A$3,C30:C36)</f>
        <v>136.42112666666668</v>
      </c>
      <c r="D46" s="894">
        <f t="shared" si="25"/>
        <v>6.5629633333333324</v>
      </c>
      <c r="E46" s="894">
        <f t="shared" si="25"/>
        <v>149.79397999999998</v>
      </c>
      <c r="F46" s="894">
        <f t="shared" si="25"/>
        <v>152.56482333333332</v>
      </c>
      <c r="G46" s="894">
        <f>G45 + SUMIF($A$30:$A$36, $A$3,G30:G36)</f>
        <v>153.67250666666666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6.3982499999999991</v>
      </c>
      <c r="T46" s="894">
        <f t="shared" ca="1" si="26"/>
        <v>6.1966666666666672</v>
      </c>
      <c r="U46" s="765"/>
      <c r="V46" s="765"/>
      <c r="W46" s="765"/>
    </row>
    <row r="47" spans="1:26" x14ac:dyDescent="0.25">
      <c r="A47" s="765"/>
      <c r="B47" s="829">
        <v>0.70025999999995747</v>
      </c>
      <c r="C47" s="829">
        <v>-3.6619999999970787E-2</v>
      </c>
      <c r="D47" s="829">
        <v>-0.79598000000000368</v>
      </c>
      <c r="E47" s="829">
        <v>3.7016800000000103</v>
      </c>
      <c r="F47" s="829">
        <v>3.7293399999999792</v>
      </c>
      <c r="G47" s="829">
        <v>0.31752000000005864</v>
      </c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45" t="s">
        <v>113</v>
      </c>
      <c r="C49" s="1046"/>
      <c r="D49" s="1046"/>
      <c r="E49" s="1046"/>
      <c r="F49" s="1046"/>
      <c r="G49" s="1046"/>
      <c r="H49" s="1046"/>
      <c r="I49" s="1036" t="s">
        <v>63</v>
      </c>
      <c r="J49" s="1037"/>
      <c r="K49" s="1037"/>
      <c r="L49" s="1037"/>
      <c r="M49" s="1037"/>
      <c r="N49" s="1037"/>
      <c r="O49" s="1037"/>
      <c r="P49" s="1039" t="s">
        <v>8</v>
      </c>
      <c r="Q49" s="1040"/>
      <c r="R49" s="1040"/>
      <c r="S49" s="1040"/>
      <c r="T49" s="1040"/>
      <c r="U49" s="1040"/>
      <c r="V49" s="1041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5">
        <f t="shared" ref="W51" si="27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872">
        <f t="shared" ref="W52:W58" si="28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872">
        <f t="shared" si="28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872">
        <f t="shared" si="28"/>
        <v>130.10000000000002</v>
      </c>
      <c r="X54" s="800">
        <f t="shared" ref="X54:X58" si="29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872">
        <f t="shared" si="28"/>
        <v>130.30000000000001</v>
      </c>
      <c r="X55" s="800">
        <f t="shared" si="29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872">
        <f t="shared" si="28"/>
        <v>131.10000000000002</v>
      </c>
      <c r="X56" s="800">
        <f t="shared" si="29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8"/>
        <v>131.30000000000001</v>
      </c>
      <c r="X57" s="800">
        <f t="shared" si="29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6.8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8"/>
        <v>131.5</v>
      </c>
      <c r="X58" s="800">
        <f t="shared" si="29"/>
        <v>0.19999999999998863</v>
      </c>
      <c r="Y58" s="800"/>
    </row>
    <row r="59" spans="1:25" x14ac:dyDescent="0.25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0">SUM(D52:D58)</f>
        <v>47.599999999999994</v>
      </c>
      <c r="E59" s="850">
        <f t="shared" si="30"/>
        <v>9.1</v>
      </c>
      <c r="F59" s="850">
        <f t="shared" si="30"/>
        <v>47.599999999999994</v>
      </c>
      <c r="G59" s="850">
        <f t="shared" si="30"/>
        <v>47.3</v>
      </c>
      <c r="H59" s="876">
        <f t="shared" si="30"/>
        <v>48.5</v>
      </c>
      <c r="I59" s="877">
        <f t="shared" si="30"/>
        <v>50.2</v>
      </c>
      <c r="J59" s="850">
        <f t="shared" si="30"/>
        <v>50.2</v>
      </c>
      <c r="K59" s="850">
        <f t="shared" si="30"/>
        <v>51.199999999999996</v>
      </c>
      <c r="L59" s="850">
        <f t="shared" si="30"/>
        <v>10.199999999999999</v>
      </c>
      <c r="M59" s="850">
        <f t="shared" si="30"/>
        <v>48.8</v>
      </c>
      <c r="N59" s="850">
        <f t="shared" si="30"/>
        <v>50.699999999999996</v>
      </c>
      <c r="O59" s="878">
        <f t="shared" si="30"/>
        <v>48.5</v>
      </c>
      <c r="P59" s="808">
        <f t="shared" si="30"/>
        <v>50.8</v>
      </c>
      <c r="Q59" s="809">
        <f t="shared" si="30"/>
        <v>50.8</v>
      </c>
      <c r="R59" s="809">
        <f t="shared" si="30"/>
        <v>49.900000000000006</v>
      </c>
      <c r="S59" s="809">
        <f t="shared" si="30"/>
        <v>10.199999999999999</v>
      </c>
      <c r="T59" s="809">
        <f t="shared" si="30"/>
        <v>49.900000000000006</v>
      </c>
      <c r="U59" s="809">
        <f t="shared" si="30"/>
        <v>50.599999999999994</v>
      </c>
      <c r="V59" s="810">
        <f t="shared" si="30"/>
        <v>47.199999999999996</v>
      </c>
      <c r="W59" s="879">
        <f>SUM(W52:W58)</f>
        <v>913.7</v>
      </c>
    </row>
    <row r="60" spans="1:25" x14ac:dyDescent="0.25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162.14729370008874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42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805</v>
      </c>
    </row>
    <row r="62" spans="1:25" x14ac:dyDescent="0.25">
      <c r="A62" s="822" t="s">
        <v>13</v>
      </c>
      <c r="B62" s="794">
        <f t="shared" ref="B62:V62" si="31">((((B60*7)*B61)/1000-B52-B53)/5)</f>
        <v>7.0025000000000004</v>
      </c>
      <c r="C62" s="794">
        <f t="shared" si="31"/>
        <v>6.5</v>
      </c>
      <c r="D62" s="794">
        <f t="shared" si="31"/>
        <v>6.805600000000001</v>
      </c>
      <c r="E62" s="794">
        <f t="shared" si="31"/>
        <v>1.2944</v>
      </c>
      <c r="F62" s="794">
        <f t="shared" si="31"/>
        <v>6.8056000000000001</v>
      </c>
      <c r="G62" s="794">
        <f t="shared" si="31"/>
        <v>6.7468000000000004</v>
      </c>
      <c r="H62" s="794">
        <f t="shared" si="31"/>
        <v>6.9522000000000004</v>
      </c>
      <c r="I62" s="794">
        <f t="shared" si="31"/>
        <v>7.2007999999999992</v>
      </c>
      <c r="J62" s="794">
        <f t="shared" si="31"/>
        <v>7.2007999999999992</v>
      </c>
      <c r="K62" s="794">
        <f t="shared" si="31"/>
        <v>7.3175000000000008</v>
      </c>
      <c r="L62" s="794">
        <f t="shared" si="31"/>
        <v>1.4675</v>
      </c>
      <c r="M62" s="794">
        <f t="shared" si="31"/>
        <v>6.9924000000000008</v>
      </c>
      <c r="N62" s="794">
        <f t="shared" si="31"/>
        <v>7.2629999999999999</v>
      </c>
      <c r="O62" s="886">
        <f t="shared" si="31"/>
        <v>6.9522000000000004</v>
      </c>
      <c r="P62" s="794">
        <f t="shared" si="31"/>
        <v>7.2839999999999989</v>
      </c>
      <c r="Q62" s="794">
        <f t="shared" si="31"/>
        <v>7.2839999999999989</v>
      </c>
      <c r="R62" s="794">
        <f t="shared" si="31"/>
        <v>7.1592000000000002</v>
      </c>
      <c r="S62" s="794">
        <f t="shared" si="31"/>
        <v>1.4811999999999999</v>
      </c>
      <c r="T62" s="794">
        <f t="shared" si="31"/>
        <v>7.1592000000000002</v>
      </c>
      <c r="U62" s="794">
        <f t="shared" si="31"/>
        <v>7.2314999999999987</v>
      </c>
      <c r="V62" s="887">
        <f t="shared" si="31"/>
        <v>6.7573999999999987</v>
      </c>
      <c r="W62" s="888">
        <f>((W59*1000)/7)/W61</f>
        <v>162.14729370008874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2">((D61*D60)*7)/1000</f>
        <v>47.628</v>
      </c>
      <c r="E63" s="795">
        <f t="shared" si="32"/>
        <v>9.0719999999999992</v>
      </c>
      <c r="F63" s="795">
        <f t="shared" si="32"/>
        <v>47.628</v>
      </c>
      <c r="G63" s="795">
        <f t="shared" si="32"/>
        <v>47.334000000000003</v>
      </c>
      <c r="H63" s="797">
        <f t="shared" si="32"/>
        <v>48.460999999999999</v>
      </c>
      <c r="I63" s="798">
        <f t="shared" si="32"/>
        <v>50.204000000000001</v>
      </c>
      <c r="J63" s="795">
        <f t="shared" si="32"/>
        <v>50.204000000000001</v>
      </c>
      <c r="K63" s="795">
        <f t="shared" si="32"/>
        <v>51.1875</v>
      </c>
      <c r="L63" s="795">
        <f t="shared" si="32"/>
        <v>10.237500000000001</v>
      </c>
      <c r="M63" s="795">
        <f t="shared" si="32"/>
        <v>48.762</v>
      </c>
      <c r="N63" s="795">
        <f t="shared" si="32"/>
        <v>50.715000000000003</v>
      </c>
      <c r="O63" s="889">
        <f t="shared" si="32"/>
        <v>48.460999999999999</v>
      </c>
      <c r="P63" s="794">
        <f t="shared" si="32"/>
        <v>50.82</v>
      </c>
      <c r="Q63" s="795">
        <f t="shared" si="32"/>
        <v>50.82</v>
      </c>
      <c r="R63" s="795">
        <f t="shared" si="32"/>
        <v>49.896000000000001</v>
      </c>
      <c r="S63" s="795">
        <f t="shared" si="32"/>
        <v>10.206</v>
      </c>
      <c r="T63" s="795">
        <f t="shared" si="32"/>
        <v>49.896000000000001</v>
      </c>
      <c r="U63" s="795">
        <f t="shared" si="32"/>
        <v>50.557499999999997</v>
      </c>
      <c r="V63" s="797">
        <f t="shared" si="32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3">+(C59/C61)/7*1000</f>
        <v>162.5</v>
      </c>
      <c r="D64" s="826">
        <f t="shared" si="33"/>
        <v>161.90476190476193</v>
      </c>
      <c r="E64" s="826">
        <f>+(E59/E61)/7*1000</f>
        <v>162.5</v>
      </c>
      <c r="F64" s="826">
        <f t="shared" si="33"/>
        <v>161.90476190476193</v>
      </c>
      <c r="G64" s="826">
        <f t="shared" si="33"/>
        <v>160.8843537414966</v>
      </c>
      <c r="H64" s="827">
        <f t="shared" si="33"/>
        <v>161.12956810631229</v>
      </c>
      <c r="I64" s="890">
        <f t="shared" si="33"/>
        <v>162.98701298701297</v>
      </c>
      <c r="J64" s="826">
        <f t="shared" si="33"/>
        <v>162.98701298701297</v>
      </c>
      <c r="K64" s="826">
        <f t="shared" si="33"/>
        <v>162.53968253968253</v>
      </c>
      <c r="L64" s="826">
        <f t="shared" si="33"/>
        <v>161.90476190476193</v>
      </c>
      <c r="M64" s="826">
        <f t="shared" si="33"/>
        <v>162.12624584717608</v>
      </c>
      <c r="N64" s="826">
        <f t="shared" si="33"/>
        <v>160.95238095238093</v>
      </c>
      <c r="O64" s="891">
        <f t="shared" si="33"/>
        <v>161.12956810631229</v>
      </c>
      <c r="P64" s="825">
        <f t="shared" si="33"/>
        <v>164.93506493506493</v>
      </c>
      <c r="Q64" s="826">
        <f t="shared" si="33"/>
        <v>164.93506493506493</v>
      </c>
      <c r="R64" s="826">
        <f t="shared" si="33"/>
        <v>162.01298701298703</v>
      </c>
      <c r="S64" s="826">
        <f t="shared" si="33"/>
        <v>161.90476190476193</v>
      </c>
      <c r="T64" s="826">
        <f t="shared" si="33"/>
        <v>162.01298701298703</v>
      </c>
      <c r="U64" s="826">
        <f t="shared" si="33"/>
        <v>160.63492063492063</v>
      </c>
      <c r="V64" s="827">
        <f t="shared" si="33"/>
        <v>160.54421768707482</v>
      </c>
      <c r="W64" s="237"/>
    </row>
    <row r="65" spans="1:24" x14ac:dyDescent="0.25">
      <c r="A65" s="765"/>
      <c r="B65" s="828">
        <f t="shared" ref="B65:V65" si="34">B63-B59</f>
        <v>1.2500000000002842E-2</v>
      </c>
      <c r="C65" s="828">
        <f t="shared" si="34"/>
        <v>0</v>
      </c>
      <c r="D65" s="828">
        <f t="shared" si="34"/>
        <v>2.8000000000005798E-2</v>
      </c>
      <c r="E65" s="828">
        <f t="shared" si="34"/>
        <v>-2.8000000000000469E-2</v>
      </c>
      <c r="F65" s="828">
        <f t="shared" si="34"/>
        <v>2.8000000000005798E-2</v>
      </c>
      <c r="G65" s="828">
        <f t="shared" si="34"/>
        <v>3.4000000000006025E-2</v>
      </c>
      <c r="H65" s="828">
        <f t="shared" si="34"/>
        <v>-3.9000000000001478E-2</v>
      </c>
      <c r="I65" s="828">
        <f t="shared" si="34"/>
        <v>3.9999999999977831E-3</v>
      </c>
      <c r="J65" s="828">
        <f t="shared" si="34"/>
        <v>3.9999999999977831E-3</v>
      </c>
      <c r="K65" s="828">
        <f t="shared" si="34"/>
        <v>-1.2499999999995737E-2</v>
      </c>
      <c r="L65" s="828">
        <f t="shared" si="34"/>
        <v>3.7500000000001421E-2</v>
      </c>
      <c r="M65" s="828">
        <f t="shared" si="34"/>
        <v>-3.7999999999996703E-2</v>
      </c>
      <c r="N65" s="828">
        <f t="shared" si="34"/>
        <v>1.5000000000007674E-2</v>
      </c>
      <c r="O65" s="828">
        <f t="shared" si="34"/>
        <v>-3.9000000000001478E-2</v>
      </c>
      <c r="P65" s="828">
        <f t="shared" si="34"/>
        <v>2.0000000000003126E-2</v>
      </c>
      <c r="Q65" s="828">
        <f t="shared" si="34"/>
        <v>2.0000000000003126E-2</v>
      </c>
      <c r="R65" s="828">
        <f t="shared" si="34"/>
        <v>-4.0000000000048885E-3</v>
      </c>
      <c r="S65" s="828">
        <f t="shared" si="34"/>
        <v>6.0000000000002274E-3</v>
      </c>
      <c r="T65" s="828">
        <f t="shared" si="34"/>
        <v>-4.0000000000048885E-3</v>
      </c>
      <c r="U65" s="828">
        <f t="shared" si="34"/>
        <v>-4.2499999999996874E-2</v>
      </c>
      <c r="V65" s="828">
        <f t="shared" si="34"/>
        <v>-1.2999999999998124E-2</v>
      </c>
    </row>
    <row r="66" spans="1:24" x14ac:dyDescent="0.25">
      <c r="A66" s="765"/>
      <c r="B66" s="894">
        <f t="shared" ref="B66:V66" si="35">(B65+B68)/$A$2</f>
        <v>2.0833333333338069E-3</v>
      </c>
      <c r="C66" s="894">
        <f t="shared" si="35"/>
        <v>0</v>
      </c>
      <c r="D66" s="894">
        <f t="shared" si="35"/>
        <v>4.6666666666676333E-3</v>
      </c>
      <c r="E66" s="894">
        <f t="shared" si="35"/>
        <v>-4.6666666666667451E-3</v>
      </c>
      <c r="F66" s="894">
        <f t="shared" si="35"/>
        <v>4.6666666666676333E-3</v>
      </c>
      <c r="G66" s="894">
        <f t="shared" si="35"/>
        <v>5.6666666666676706E-3</v>
      </c>
      <c r="H66" s="894">
        <f t="shared" si="35"/>
        <v>-6.500000000000246E-3</v>
      </c>
      <c r="I66" s="894">
        <f t="shared" si="35"/>
        <v>6.6666666666629715E-4</v>
      </c>
      <c r="J66" s="894">
        <f t="shared" si="35"/>
        <v>6.6666666666629715E-4</v>
      </c>
      <c r="K66" s="894">
        <f t="shared" si="35"/>
        <v>-2.0833333333326229E-3</v>
      </c>
      <c r="L66" s="894">
        <f t="shared" si="35"/>
        <v>6.2500000000002371E-3</v>
      </c>
      <c r="M66" s="894">
        <f t="shared" si="35"/>
        <v>-6.3333333333327841E-3</v>
      </c>
      <c r="N66" s="894">
        <f t="shared" si="35"/>
        <v>2.500000000001279E-3</v>
      </c>
      <c r="O66" s="894">
        <f t="shared" si="35"/>
        <v>-6.500000000000246E-3</v>
      </c>
      <c r="P66" s="894">
        <f t="shared" si="35"/>
        <v>3.3333333333338544E-3</v>
      </c>
      <c r="Q66" s="894">
        <f t="shared" si="35"/>
        <v>3.3333333333338544E-3</v>
      </c>
      <c r="R66" s="894">
        <f t="shared" si="35"/>
        <v>-6.6666666666748142E-4</v>
      </c>
      <c r="S66" s="894">
        <f t="shared" si="35"/>
        <v>1.000000000000038E-3</v>
      </c>
      <c r="T66" s="894">
        <f t="shared" si="35"/>
        <v>-6.6666666666748142E-4</v>
      </c>
      <c r="U66" s="894">
        <f t="shared" si="35"/>
        <v>-7.0833333333328126E-3</v>
      </c>
      <c r="V66" s="894">
        <f t="shared" si="35"/>
        <v>-2.1666666666663539E-3</v>
      </c>
    </row>
    <row r="67" spans="1:24" x14ac:dyDescent="0.25">
      <c r="B67" s="894">
        <f>B66 + SUMIF($A$52:$A$58, $A$3,B52:B58)</f>
        <v>6.9020833333333345</v>
      </c>
      <c r="C67" s="894">
        <f t="shared" ref="C67:V67" si="36">C66 + SUMIF($A$52:$A$58, $A$3,C52:C58)</f>
        <v>6.5</v>
      </c>
      <c r="D67" s="894">
        <f t="shared" si="36"/>
        <v>6.8046666666666678</v>
      </c>
      <c r="E67" s="894">
        <f t="shared" si="36"/>
        <v>1.2953333333333332</v>
      </c>
      <c r="F67" s="894">
        <f t="shared" si="36"/>
        <v>6.7046666666666681</v>
      </c>
      <c r="G67" s="894">
        <f t="shared" si="36"/>
        <v>6.7056666666666676</v>
      </c>
      <c r="H67" s="894">
        <f t="shared" si="36"/>
        <v>6.7934999999999999</v>
      </c>
      <c r="I67" s="894">
        <f t="shared" si="36"/>
        <v>7.1006666666666662</v>
      </c>
      <c r="J67" s="894">
        <f t="shared" si="36"/>
        <v>7.1006666666666662</v>
      </c>
      <c r="K67" s="894">
        <f t="shared" si="36"/>
        <v>7.2979166666666675</v>
      </c>
      <c r="L67" s="894">
        <f t="shared" si="36"/>
        <v>1.4062500000000002</v>
      </c>
      <c r="M67" s="894">
        <f t="shared" si="36"/>
        <v>6.8936666666666673</v>
      </c>
      <c r="N67" s="894">
        <f t="shared" si="36"/>
        <v>7.2025000000000015</v>
      </c>
      <c r="O67" s="894">
        <f t="shared" si="36"/>
        <v>6.7934999999999999</v>
      </c>
      <c r="P67" s="894">
        <f t="shared" si="36"/>
        <v>7.203333333333334</v>
      </c>
      <c r="Q67" s="894">
        <f t="shared" si="36"/>
        <v>7.203333333333334</v>
      </c>
      <c r="R67" s="894">
        <f t="shared" si="36"/>
        <v>6.9993333333333325</v>
      </c>
      <c r="S67" s="894">
        <f t="shared" si="36"/>
        <v>1.401</v>
      </c>
      <c r="T67" s="894">
        <f t="shared" si="36"/>
        <v>6.9993333333333325</v>
      </c>
      <c r="U67" s="894">
        <f t="shared" si="36"/>
        <v>7.1929166666666671</v>
      </c>
      <c r="V67" s="894">
        <f t="shared" si="36"/>
        <v>6.6978333333333335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84"/>
      <c r="C1" s="1086" t="s">
        <v>36</v>
      </c>
      <c r="D1" s="1086"/>
      <c r="E1" s="1086"/>
      <c r="F1" s="1086"/>
      <c r="G1" s="1086"/>
      <c r="H1" s="1086"/>
      <c r="I1" s="1086"/>
      <c r="J1" s="1086"/>
      <c r="K1" s="1086"/>
      <c r="L1" s="1086"/>
      <c r="M1" s="1086"/>
      <c r="N1" s="1086"/>
      <c r="O1" s="1086"/>
      <c r="P1" s="1086"/>
      <c r="Q1" s="1086"/>
      <c r="R1" s="1086"/>
      <c r="S1" s="1086"/>
      <c r="T1" s="1086"/>
      <c r="U1" s="1086"/>
      <c r="V1" s="1086"/>
      <c r="W1" s="1087"/>
      <c r="X1" s="1088" t="s">
        <v>37</v>
      </c>
      <c r="Y1" s="1089"/>
    </row>
    <row r="2" spans="1:28" x14ac:dyDescent="0.55000000000000004">
      <c r="A2" s="577"/>
      <c r="B2" s="1085"/>
      <c r="C2" s="1090" t="s">
        <v>38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0"/>
      <c r="V2" s="1090"/>
      <c r="W2" s="1091"/>
      <c r="X2" s="1093" t="s">
        <v>39</v>
      </c>
      <c r="Y2" s="1094"/>
    </row>
    <row r="3" spans="1:28" x14ac:dyDescent="0.55000000000000004">
      <c r="A3" s="577"/>
      <c r="B3" s="1085"/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1083"/>
      <c r="O3" s="1083"/>
      <c r="P3" s="1083"/>
      <c r="Q3" s="1083"/>
      <c r="R3" s="1083"/>
      <c r="S3" s="1083"/>
      <c r="T3" s="1083"/>
      <c r="U3" s="1083"/>
      <c r="V3" s="1083"/>
      <c r="W3" s="1092"/>
      <c r="X3" s="1093" t="s">
        <v>40</v>
      </c>
      <c r="Y3" s="1094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83">
        <v>2</v>
      </c>
      <c r="D5" s="1083"/>
      <c r="E5" s="435"/>
      <c r="F5" s="435"/>
      <c r="G5" s="435" t="s">
        <v>42</v>
      </c>
      <c r="H5" s="1095" t="s">
        <v>54</v>
      </c>
      <c r="I5" s="1095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96" t="s">
        <v>2</v>
      </c>
      <c r="D7" s="1096"/>
      <c r="E7" s="436"/>
      <c r="F7" s="436"/>
      <c r="G7" s="435" t="s">
        <v>45</v>
      </c>
      <c r="H7" s="1097">
        <v>45773</v>
      </c>
      <c r="I7" s="1097"/>
      <c r="J7" s="437"/>
      <c r="K7" s="437"/>
      <c r="L7" s="437"/>
      <c r="M7" s="437"/>
      <c r="N7" s="437"/>
      <c r="O7" s="437"/>
      <c r="P7" s="1082" t="s">
        <v>46</v>
      </c>
      <c r="Q7" s="1082"/>
      <c r="R7" s="1082"/>
      <c r="S7" s="1083" t="s">
        <v>116</v>
      </c>
      <c r="T7" s="1083"/>
      <c r="U7" s="1083"/>
      <c r="V7" s="1083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75" t="s">
        <v>47</v>
      </c>
      <c r="B9" s="1076"/>
      <c r="C9" s="1077" t="s">
        <v>65</v>
      </c>
      <c r="D9" s="1078"/>
      <c r="E9" s="1078"/>
      <c r="F9" s="1078"/>
      <c r="G9" s="1078"/>
      <c r="H9" s="1078"/>
      <c r="I9" s="1079"/>
      <c r="J9" s="1077" t="s">
        <v>63</v>
      </c>
      <c r="K9" s="1078"/>
      <c r="L9" s="1078"/>
      <c r="M9" s="1078"/>
      <c r="N9" s="1078"/>
      <c r="O9" s="1078"/>
      <c r="P9" s="1079"/>
      <c r="Q9" s="1080" t="s">
        <v>8</v>
      </c>
      <c r="R9" s="1081"/>
      <c r="S9" s="1081"/>
      <c r="T9" s="1081"/>
      <c r="U9" s="1081"/>
      <c r="V9" s="1081"/>
      <c r="W9" s="1081"/>
      <c r="X9" s="1079"/>
    </row>
    <row r="10" spans="1:28" ht="48" customHeight="1" thickBot="1" x14ac:dyDescent="0.6">
      <c r="A10" s="1073" t="s">
        <v>48</v>
      </c>
      <c r="B10" s="107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55" t="s">
        <v>9</v>
      </c>
      <c r="B18" s="1056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57" t="s">
        <v>50</v>
      </c>
      <c r="B19" s="1058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59"/>
      <c r="N20" s="1059"/>
      <c r="O20" s="1059"/>
      <c r="P20" s="1059"/>
      <c r="Q20" s="1060"/>
      <c r="R20" s="1060"/>
      <c r="S20" s="1060"/>
      <c r="T20" s="1060"/>
      <c r="U20" s="1060"/>
      <c r="V20" s="1060"/>
      <c r="W20" s="1060"/>
      <c r="X20" s="1059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66" t="s">
        <v>27</v>
      </c>
      <c r="B22" s="1067"/>
      <c r="C22" s="1068" t="s">
        <v>8</v>
      </c>
      <c r="D22" s="1069"/>
      <c r="E22" s="1069"/>
      <c r="F22" s="1069"/>
      <c r="G22" s="1069"/>
      <c r="H22" s="1069"/>
      <c r="I22" s="1070"/>
      <c r="J22" s="446"/>
      <c r="K22" s="445"/>
      <c r="L22" s="1071" t="s">
        <v>49</v>
      </c>
      <c r="M22" s="1072"/>
      <c r="N22" s="1068" t="s">
        <v>8</v>
      </c>
      <c r="O22" s="1069"/>
      <c r="P22" s="1069"/>
      <c r="Q22" s="1069"/>
      <c r="R22" s="1069"/>
      <c r="S22" s="1069"/>
      <c r="T22" s="1070"/>
      <c r="U22" s="548"/>
      <c r="V22" s="549"/>
      <c r="W22" s="549"/>
      <c r="X22" s="550"/>
      <c r="Y22" s="549"/>
    </row>
    <row r="23" spans="1:28" ht="48" customHeight="1" thickBot="1" x14ac:dyDescent="0.6">
      <c r="A23" s="1073" t="s">
        <v>48</v>
      </c>
      <c r="B23" s="107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73" t="s">
        <v>48</v>
      </c>
      <c r="M23" s="107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55" t="s">
        <v>9</v>
      </c>
      <c r="B31" s="1056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55" t="s">
        <v>9</v>
      </c>
      <c r="M31" s="1056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57" t="s">
        <v>50</v>
      </c>
      <c r="B32" s="1058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57" t="s">
        <v>50</v>
      </c>
      <c r="M32" s="1058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61" t="s">
        <v>19</v>
      </c>
      <c r="B35" s="1062"/>
      <c r="C35" s="1063" t="s">
        <v>113</v>
      </c>
      <c r="D35" s="1064"/>
      <c r="E35" s="1064"/>
      <c r="F35" s="1064"/>
      <c r="G35" s="1064"/>
      <c r="H35" s="1064"/>
      <c r="I35" s="1065"/>
      <c r="J35" s="1063" t="s">
        <v>63</v>
      </c>
      <c r="K35" s="1064"/>
      <c r="L35" s="1064"/>
      <c r="M35" s="1064"/>
      <c r="N35" s="1064"/>
      <c r="O35" s="1064"/>
      <c r="P35" s="1065"/>
      <c r="Q35" s="1063" t="s">
        <v>8</v>
      </c>
      <c r="R35" s="1064"/>
      <c r="S35" s="1064"/>
      <c r="T35" s="1064"/>
      <c r="U35" s="1064"/>
      <c r="V35" s="1064"/>
      <c r="W35" s="1064"/>
      <c r="X35" s="1065"/>
      <c r="Y35" s="434"/>
    </row>
    <row r="36" spans="1:25" ht="48" customHeight="1" thickBot="1" x14ac:dyDescent="0.6">
      <c r="A36" s="1073" t="s">
        <v>48</v>
      </c>
      <c r="B36" s="107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55" t="s">
        <v>9</v>
      </c>
      <c r="B44" s="1056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57" t="s">
        <v>50</v>
      </c>
      <c r="B45" s="1058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84"/>
      <c r="C1" s="1086" t="s">
        <v>36</v>
      </c>
      <c r="D1" s="1086"/>
      <c r="E1" s="1086"/>
      <c r="F1" s="1086"/>
      <c r="G1" s="1086"/>
      <c r="H1" s="1086"/>
      <c r="I1" s="1086"/>
      <c r="J1" s="1086"/>
      <c r="K1" s="1086"/>
      <c r="L1" s="1086"/>
      <c r="M1" s="1086"/>
      <c r="N1" s="1086"/>
      <c r="O1" s="1086"/>
      <c r="P1" s="1086"/>
      <c r="Q1" s="1086"/>
      <c r="R1" s="1086"/>
      <c r="S1" s="1086"/>
      <c r="T1" s="1086"/>
      <c r="U1" s="1086"/>
      <c r="V1" s="1086"/>
      <c r="W1" s="1087"/>
      <c r="X1" s="1088" t="s">
        <v>37</v>
      </c>
      <c r="Y1" s="1089"/>
    </row>
    <row r="2" spans="1:28" x14ac:dyDescent="0.55000000000000004">
      <c r="A2" s="577"/>
      <c r="B2" s="1085"/>
      <c r="C2" s="1090" t="s">
        <v>38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0"/>
      <c r="V2" s="1090"/>
      <c r="W2" s="1091"/>
      <c r="X2" s="1093" t="s">
        <v>39</v>
      </c>
      <c r="Y2" s="1094"/>
    </row>
    <row r="3" spans="1:28" x14ac:dyDescent="0.55000000000000004">
      <c r="A3" s="577"/>
      <c r="B3" s="1085"/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1083"/>
      <c r="O3" s="1083"/>
      <c r="P3" s="1083"/>
      <c r="Q3" s="1083"/>
      <c r="R3" s="1083"/>
      <c r="S3" s="1083"/>
      <c r="T3" s="1083"/>
      <c r="U3" s="1083"/>
      <c r="V3" s="1083"/>
      <c r="W3" s="1092"/>
      <c r="X3" s="1093" t="s">
        <v>40</v>
      </c>
      <c r="Y3" s="1094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83">
        <v>2</v>
      </c>
      <c r="D5" s="1083"/>
      <c r="E5" s="435"/>
      <c r="F5" s="435"/>
      <c r="G5" s="435" t="s">
        <v>42</v>
      </c>
      <c r="H5" s="1095" t="s">
        <v>54</v>
      </c>
      <c r="I5" s="1095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96" t="s">
        <v>2</v>
      </c>
      <c r="D7" s="1096"/>
      <c r="E7" s="436"/>
      <c r="F7" s="436"/>
      <c r="G7" s="435" t="s">
        <v>45</v>
      </c>
      <c r="H7" s="1097">
        <v>45773</v>
      </c>
      <c r="I7" s="1097"/>
      <c r="J7" s="437"/>
      <c r="K7" s="437"/>
      <c r="L7" s="437"/>
      <c r="M7" s="437"/>
      <c r="N7" s="437"/>
      <c r="O7" s="437"/>
      <c r="P7" s="1082" t="s">
        <v>46</v>
      </c>
      <c r="Q7" s="1082"/>
      <c r="R7" s="1082"/>
      <c r="S7" s="1083" t="s">
        <v>116</v>
      </c>
      <c r="T7" s="1083"/>
      <c r="U7" s="1083"/>
      <c r="V7" s="1083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75" t="s">
        <v>47</v>
      </c>
      <c r="B9" s="1076"/>
      <c r="C9" s="1077" t="s">
        <v>65</v>
      </c>
      <c r="D9" s="1078"/>
      <c r="E9" s="1078"/>
      <c r="F9" s="1078"/>
      <c r="G9" s="1078"/>
      <c r="H9" s="1078"/>
      <c r="I9" s="1079"/>
      <c r="J9" s="1077" t="s">
        <v>63</v>
      </c>
      <c r="K9" s="1078"/>
      <c r="L9" s="1078"/>
      <c r="M9" s="1078"/>
      <c r="N9" s="1078"/>
      <c r="O9" s="1078"/>
      <c r="P9" s="1079"/>
      <c r="Q9" s="1080" t="s">
        <v>8</v>
      </c>
      <c r="R9" s="1081"/>
      <c r="S9" s="1081"/>
      <c r="T9" s="1081"/>
      <c r="U9" s="1081"/>
      <c r="V9" s="1081"/>
      <c r="W9" s="1081"/>
      <c r="X9" s="1079"/>
    </row>
    <row r="10" spans="1:28" ht="48" customHeight="1" thickBot="1" x14ac:dyDescent="0.6">
      <c r="A10" s="1073" t="s">
        <v>48</v>
      </c>
      <c r="B10" s="107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55" t="s">
        <v>9</v>
      </c>
      <c r="B18" s="1056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57" t="s">
        <v>50</v>
      </c>
      <c r="B19" s="1058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59"/>
      <c r="N20" s="1059"/>
      <c r="O20" s="1059"/>
      <c r="P20" s="1059"/>
      <c r="Q20" s="1060"/>
      <c r="R20" s="1060"/>
      <c r="S20" s="1060"/>
      <c r="T20" s="1060"/>
      <c r="U20" s="1060"/>
      <c r="V20" s="1060"/>
      <c r="W20" s="1060"/>
      <c r="X20" s="1059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66" t="s">
        <v>27</v>
      </c>
      <c r="B22" s="1067"/>
      <c r="C22" s="1068" t="s">
        <v>8</v>
      </c>
      <c r="D22" s="1069"/>
      <c r="E22" s="1069"/>
      <c r="F22" s="1069"/>
      <c r="G22" s="1069"/>
      <c r="H22" s="1069"/>
      <c r="I22" s="1070"/>
      <c r="J22" s="446"/>
      <c r="K22" s="445"/>
      <c r="L22" s="1071" t="s">
        <v>49</v>
      </c>
      <c r="M22" s="1072"/>
      <c r="N22" s="1068" t="s">
        <v>8</v>
      </c>
      <c r="O22" s="1069"/>
      <c r="P22" s="1069"/>
      <c r="Q22" s="1069"/>
      <c r="R22" s="1069"/>
      <c r="S22" s="1069"/>
      <c r="T22" s="1070"/>
      <c r="U22" s="548"/>
      <c r="V22" s="549"/>
      <c r="W22" s="549"/>
      <c r="X22" s="550"/>
      <c r="Y22" s="549"/>
    </row>
    <row r="23" spans="1:28" ht="48" customHeight="1" thickBot="1" x14ac:dyDescent="0.6">
      <c r="A23" s="1073" t="s">
        <v>48</v>
      </c>
      <c r="B23" s="107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73" t="s">
        <v>48</v>
      </c>
      <c r="M23" s="107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55" t="s">
        <v>9</v>
      </c>
      <c r="B31" s="1056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55" t="s">
        <v>9</v>
      </c>
      <c r="M31" s="1056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57" t="s">
        <v>50</v>
      </c>
      <c r="B32" s="1058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57" t="s">
        <v>50</v>
      </c>
      <c r="M32" s="1058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61" t="s">
        <v>19</v>
      </c>
      <c r="B35" s="1062"/>
      <c r="C35" s="1063" t="s">
        <v>113</v>
      </c>
      <c r="D35" s="1064"/>
      <c r="E35" s="1064"/>
      <c r="F35" s="1064"/>
      <c r="G35" s="1064"/>
      <c r="H35" s="1064"/>
      <c r="I35" s="1065"/>
      <c r="J35" s="1063" t="s">
        <v>63</v>
      </c>
      <c r="K35" s="1064"/>
      <c r="L35" s="1064"/>
      <c r="M35" s="1064"/>
      <c r="N35" s="1064"/>
      <c r="O35" s="1064"/>
      <c r="P35" s="1065"/>
      <c r="Q35" s="1063" t="s">
        <v>8</v>
      </c>
      <c r="R35" s="1064"/>
      <c r="S35" s="1064"/>
      <c r="T35" s="1064"/>
      <c r="U35" s="1064"/>
      <c r="V35" s="1064"/>
      <c r="W35" s="1064"/>
      <c r="X35" s="1065"/>
      <c r="Y35" s="434"/>
    </row>
    <row r="36" spans="1:25" ht="48" customHeight="1" thickBot="1" x14ac:dyDescent="0.6">
      <c r="A36" s="1073" t="s">
        <v>48</v>
      </c>
      <c r="B36" s="107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55" t="s">
        <v>9</v>
      </c>
      <c r="B44" s="1056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57" t="s">
        <v>50</v>
      </c>
      <c r="B45" s="1058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85</vt:i4>
      </vt:variant>
      <vt:variant>
        <vt:lpstr>Rangos con nombre</vt:lpstr>
      </vt:variant>
      <vt:variant>
        <vt:i4>3</vt:i4>
      </vt:variant>
    </vt:vector>
  </HeadingPairs>
  <TitlesOfParts>
    <vt:vector size="88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IMPRIMIR</vt:lpstr>
      <vt:lpstr>SEM 62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2025-05-27T22:16:21Z</cp:lastPrinted>
  <dcterms:created xsi:type="dcterms:W3CDTF">2021-03-04T08:17:33Z</dcterms:created>
  <dcterms:modified xsi:type="dcterms:W3CDTF">2025-05-28T21:55:22Z</dcterms:modified>
</cp:coreProperties>
</file>