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viagen\Produccion\09 Registros de Producción\programacion semanal de alimento\2023\Modulo 3 Lote M620-F619\"/>
    </mc:Choice>
  </mc:AlternateContent>
  <bookViews>
    <workbookView xWindow="-120" yWindow="-120" windowWidth="29040" windowHeight="15720" tabRatio="638" activeTab="5"/>
  </bookViews>
  <sheets>
    <sheet name="44" sheetId="54" r:id="rId1"/>
    <sheet name="45" sheetId="53" r:id="rId2"/>
    <sheet name="49" sheetId="55" r:id="rId3"/>
    <sheet name="53" sheetId="57" r:id="rId4"/>
    <sheet name="56" sheetId="58" r:id="rId5"/>
    <sheet name="60" sheetId="59" r:id="rId6"/>
    <sheet name="Hoja1" sheetId="56" r:id="rId7"/>
    <sheet name="F619-M620" sheetId="1" r:id="rId8"/>
    <sheet name="F-FORM" sheetId="20" r:id="rId9"/>
    <sheet name="M-FORM" sheetId="38" r:id="rId10"/>
  </sheets>
  <externalReferences>
    <externalReference r:id="rId11"/>
  </externalReferences>
  <definedNames>
    <definedName name="_xlnm.Print_Area" localSheetId="0">'44'!$A$1:$K$52</definedName>
    <definedName name="_xlnm.Print_Area" localSheetId="1">'45'!$A$1:$K$52</definedName>
    <definedName name="_xlnm.Print_Area" localSheetId="2">'49'!$A$1:$K$52</definedName>
    <definedName name="_xlnm.Print_Area" localSheetId="3">'53'!$A$1:$K$52</definedName>
    <definedName name="_xlnm.Print_Area" localSheetId="4">'56'!$A$1:$K$52</definedName>
    <definedName name="_xlnm.Print_Area" localSheetId="5">'60'!$A$1:$K$52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59" l="1"/>
  <c r="I39" i="59"/>
  <c r="H39" i="59"/>
  <c r="G39" i="59"/>
  <c r="F39" i="59"/>
  <c r="E39" i="59"/>
  <c r="D39" i="59"/>
  <c r="J28" i="59"/>
  <c r="I28" i="59"/>
  <c r="H28" i="59"/>
  <c r="G28" i="59"/>
  <c r="F28" i="59"/>
  <c r="E28" i="59"/>
  <c r="D28" i="59"/>
  <c r="J17" i="59"/>
  <c r="I17" i="59"/>
  <c r="H17" i="59"/>
  <c r="G17" i="59"/>
  <c r="F17" i="59"/>
  <c r="E17" i="59"/>
  <c r="D17" i="59"/>
  <c r="X13" i="56"/>
  <c r="X11" i="56"/>
  <c r="G13" i="56"/>
  <c r="F13" i="56"/>
  <c r="E13" i="56"/>
  <c r="D13" i="56"/>
  <c r="C13" i="56"/>
  <c r="B13" i="56"/>
  <c r="G11" i="56"/>
  <c r="F11" i="56"/>
  <c r="E11" i="56"/>
  <c r="D11" i="56"/>
  <c r="C11" i="56"/>
  <c r="B11" i="56"/>
  <c r="X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X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G15" i="56" l="1"/>
  <c r="C15" i="56"/>
  <c r="C7" i="1"/>
  <c r="C6" i="1"/>
  <c r="C5" i="1"/>
  <c r="C4" i="1"/>
  <c r="C3" i="1"/>
  <c r="C2" i="1"/>
  <c r="T8" i="56"/>
  <c r="L8" i="56"/>
  <c r="D8" i="56"/>
  <c r="C41" i="1"/>
  <c r="C39" i="1"/>
  <c r="C38" i="1"/>
  <c r="C37" i="1"/>
  <c r="C36" i="1"/>
  <c r="C29" i="1"/>
  <c r="C27" i="1"/>
  <c r="C26" i="1"/>
  <c r="C25" i="1"/>
  <c r="C24" i="1"/>
  <c r="C19" i="1"/>
  <c r="C17" i="1"/>
  <c r="C16" i="1"/>
  <c r="C15" i="1"/>
  <c r="C14" i="1"/>
  <c r="U8" i="56" l="1"/>
  <c r="C40" i="1"/>
  <c r="O8" i="56"/>
  <c r="C30" i="1"/>
  <c r="P5" i="56"/>
  <c r="C35" i="1"/>
  <c r="C8" i="56"/>
  <c r="K8" i="56"/>
  <c r="S8" i="56"/>
  <c r="F15" i="56"/>
  <c r="B5" i="56"/>
  <c r="C13" i="1"/>
  <c r="M8" i="56"/>
  <c r="C28" i="1"/>
  <c r="G8" i="56"/>
  <c r="C18" i="1"/>
  <c r="W11" i="56"/>
  <c r="Y11" i="56" s="1"/>
  <c r="N8" i="56"/>
  <c r="V8" i="56"/>
  <c r="W13" i="56"/>
  <c r="AA13" i="56" s="1"/>
  <c r="B15" i="56"/>
  <c r="H8" i="56"/>
  <c r="P7" i="56"/>
  <c r="B12" i="56"/>
  <c r="W4" i="56"/>
  <c r="AA4" i="56" s="1"/>
  <c r="B14" i="56"/>
  <c r="F8" i="56"/>
  <c r="I8" i="56"/>
  <c r="Q8" i="56"/>
  <c r="D15" i="56"/>
  <c r="I5" i="56"/>
  <c r="W6" i="56"/>
  <c r="Y6" i="56" s="1"/>
  <c r="J8" i="56"/>
  <c r="R8" i="56"/>
  <c r="E15" i="56"/>
  <c r="AA11" i="56"/>
  <c r="I7" i="56"/>
  <c r="P8" i="56"/>
  <c r="E8" i="56"/>
  <c r="B7" i="56"/>
  <c r="B8" i="56"/>
  <c r="W15" i="56" l="1"/>
  <c r="Y4" i="56"/>
  <c r="W8" i="56"/>
  <c r="Y13" i="56"/>
  <c r="AA6" i="56"/>
  <c r="J48" i="54" l="1"/>
  <c r="I48" i="54"/>
  <c r="H48" i="54"/>
  <c r="G48" i="54"/>
  <c r="F48" i="54"/>
  <c r="E48" i="54"/>
  <c r="D48" i="54"/>
  <c r="J39" i="54"/>
  <c r="I39" i="54"/>
  <c r="H39" i="54"/>
  <c r="G39" i="54"/>
  <c r="F39" i="54"/>
  <c r="E39" i="54"/>
  <c r="D39" i="54"/>
  <c r="J37" i="54"/>
  <c r="I37" i="54"/>
  <c r="H37" i="54"/>
  <c r="G37" i="54"/>
  <c r="F37" i="54"/>
  <c r="E37" i="54"/>
  <c r="D37" i="54"/>
  <c r="J28" i="54"/>
  <c r="I28" i="54"/>
  <c r="H28" i="54"/>
  <c r="G28" i="54"/>
  <c r="F28" i="54"/>
  <c r="E28" i="54"/>
  <c r="D28" i="54"/>
  <c r="J26" i="54"/>
  <c r="I26" i="54"/>
  <c r="H26" i="54"/>
  <c r="G26" i="54"/>
  <c r="F26" i="54"/>
  <c r="E26" i="54"/>
  <c r="D26" i="54"/>
  <c r="J17" i="54"/>
  <c r="I17" i="54"/>
  <c r="H17" i="54"/>
  <c r="G17" i="54"/>
  <c r="F17" i="54"/>
  <c r="E17" i="54"/>
  <c r="D17" i="54"/>
  <c r="J15" i="54"/>
  <c r="I15" i="54"/>
  <c r="H15" i="54"/>
  <c r="G15" i="54"/>
  <c r="F15" i="54"/>
  <c r="E15" i="54"/>
  <c r="D15" i="54"/>
  <c r="K37" i="54" l="1"/>
  <c r="K26" i="54"/>
  <c r="K15" i="54"/>
  <c r="K48" i="54"/>
  <c r="K51" i="54" s="1"/>
  <c r="J37" i="53"/>
  <c r="I37" i="53"/>
  <c r="H37" i="53"/>
  <c r="G37" i="53"/>
  <c r="F37" i="53"/>
  <c r="E37" i="53"/>
  <c r="D37" i="53"/>
  <c r="J28" i="53"/>
  <c r="I28" i="53"/>
  <c r="H28" i="53"/>
  <c r="G28" i="53"/>
  <c r="F28" i="53"/>
  <c r="E28" i="53"/>
  <c r="D28" i="53"/>
  <c r="C32" i="1"/>
  <c r="J27" i="1"/>
  <c r="J23" i="1"/>
  <c r="K37" i="53" l="1"/>
  <c r="E39" i="53" l="1"/>
  <c r="J17" i="53"/>
  <c r="J39" i="53" s="1"/>
  <c r="I17" i="53"/>
  <c r="I39" i="53" s="1"/>
  <c r="H17" i="53"/>
  <c r="H39" i="53" s="1"/>
  <c r="G17" i="53"/>
  <c r="G39" i="53" s="1"/>
  <c r="F17" i="53"/>
  <c r="F39" i="53" s="1"/>
  <c r="E17" i="53"/>
  <c r="D17" i="53"/>
  <c r="D39" i="53" s="1"/>
  <c r="J48" i="53" l="1"/>
  <c r="I48" i="53"/>
  <c r="H48" i="53"/>
  <c r="G48" i="53"/>
  <c r="F48" i="53"/>
  <c r="E48" i="53"/>
  <c r="D48" i="53"/>
  <c r="J26" i="53"/>
  <c r="I26" i="53"/>
  <c r="H26" i="53"/>
  <c r="G26" i="53"/>
  <c r="F26" i="53"/>
  <c r="E26" i="53"/>
  <c r="D26" i="53"/>
  <c r="J15" i="53"/>
  <c r="I15" i="53"/>
  <c r="H15" i="53"/>
  <c r="G15" i="53"/>
  <c r="F15" i="53"/>
  <c r="E15" i="53"/>
  <c r="D15" i="53"/>
  <c r="K48" i="53" l="1"/>
  <c r="K15" i="53"/>
  <c r="K26" i="53"/>
  <c r="C21" i="1"/>
  <c r="C10" i="1"/>
  <c r="K51" i="53" l="1"/>
  <c r="B7" i="38"/>
  <c r="B3" i="38"/>
  <c r="B4" i="38" s="1"/>
  <c r="B9" i="38" l="1"/>
  <c r="B10" i="38" s="1"/>
  <c r="A1" i="1" s="1"/>
  <c r="D2" i="1" s="1"/>
  <c r="E2" i="1" s="1"/>
  <c r="D7" i="59" s="1"/>
  <c r="C43" i="1"/>
  <c r="E7" i="59" l="1"/>
  <c r="D5" i="1"/>
  <c r="E5" i="1" s="1"/>
  <c r="D10" i="59" s="1"/>
  <c r="E10" i="59" s="1"/>
  <c r="F10" i="59" s="1"/>
  <c r="G10" i="59" s="1"/>
  <c r="H10" i="59" s="1"/>
  <c r="I10" i="59" s="1"/>
  <c r="J10" i="59" s="1"/>
  <c r="D8" i="1"/>
  <c r="E8" i="1" s="1"/>
  <c r="D7" i="1"/>
  <c r="E7" i="1" s="1"/>
  <c r="D12" i="59" s="1"/>
  <c r="E12" i="59" s="1"/>
  <c r="F12" i="59" s="1"/>
  <c r="G12" i="59" s="1"/>
  <c r="H12" i="59" s="1"/>
  <c r="I12" i="59" s="1"/>
  <c r="J12" i="59" s="1"/>
  <c r="D9" i="1"/>
  <c r="E9" i="1" s="1"/>
  <c r="D6" i="1"/>
  <c r="E6" i="1" s="1"/>
  <c r="D11" i="59" s="1"/>
  <c r="E11" i="59" s="1"/>
  <c r="F11" i="59" s="1"/>
  <c r="G11" i="59" s="1"/>
  <c r="H11" i="59" s="1"/>
  <c r="I11" i="59" s="1"/>
  <c r="J11" i="59" s="1"/>
  <c r="D4" i="1"/>
  <c r="E4" i="1" s="1"/>
  <c r="D9" i="59" s="1"/>
  <c r="E9" i="59" s="1"/>
  <c r="F9" i="59" s="1"/>
  <c r="G9" i="59" s="1"/>
  <c r="H9" i="59" s="1"/>
  <c r="I9" i="59" s="1"/>
  <c r="J9" i="59" s="1"/>
  <c r="D3" i="1"/>
  <c r="E3" i="1" s="1"/>
  <c r="D8" i="59" s="1"/>
  <c r="E8" i="59" s="1"/>
  <c r="F8" i="59" s="1"/>
  <c r="G8" i="59" s="1"/>
  <c r="H8" i="59" s="1"/>
  <c r="I8" i="59" s="1"/>
  <c r="J8" i="59" s="1"/>
  <c r="D15" i="59" l="1"/>
  <c r="F7" i="59"/>
  <c r="E15" i="59"/>
  <c r="E10" i="1"/>
  <c r="D10" i="1"/>
  <c r="G7" i="59" l="1"/>
  <c r="F15" i="59"/>
  <c r="J37" i="1"/>
  <c r="J36" i="1"/>
  <c r="J35" i="1"/>
  <c r="J34" i="1"/>
  <c r="G15" i="59" l="1"/>
  <c r="H7" i="59"/>
  <c r="K37" i="1"/>
  <c r="L37" i="1"/>
  <c r="J38" i="1"/>
  <c r="I7" i="59" l="1"/>
  <c r="H15" i="59"/>
  <c r="B7" i="20"/>
  <c r="B3" i="20"/>
  <c r="B4" i="20" s="1"/>
  <c r="I15" i="59" l="1"/>
  <c r="J7" i="59"/>
  <c r="J15" i="59" s="1"/>
  <c r="B9" i="20"/>
  <c r="B10" i="20" s="1"/>
  <c r="A11" i="1" s="1"/>
  <c r="L6" i="1"/>
  <c r="J6" i="1"/>
  <c r="K6" i="1"/>
  <c r="K15" i="59" l="1"/>
  <c r="D27" i="1"/>
  <c r="D26" i="1"/>
  <c r="E26" i="1" s="1"/>
  <c r="D32" i="59" s="1"/>
  <c r="E32" i="59" s="1"/>
  <c r="F32" i="59" s="1"/>
  <c r="G32" i="59" s="1"/>
  <c r="H32" i="59" s="1"/>
  <c r="I32" i="59" s="1"/>
  <c r="J32" i="59" s="1"/>
  <c r="D30" i="1"/>
  <c r="D29" i="1"/>
  <c r="E29" i="1" s="1"/>
  <c r="D35" i="59" s="1"/>
  <c r="E35" i="59" s="1"/>
  <c r="F35" i="59" s="1"/>
  <c r="G35" i="59" s="1"/>
  <c r="H35" i="59" s="1"/>
  <c r="I35" i="59" s="1"/>
  <c r="J35" i="59" s="1"/>
  <c r="D28" i="1"/>
  <c r="E28" i="1" s="1"/>
  <c r="D34" i="59" s="1"/>
  <c r="E34" i="59" s="1"/>
  <c r="F34" i="59" s="1"/>
  <c r="G34" i="59" s="1"/>
  <c r="H34" i="59" s="1"/>
  <c r="I34" i="59" s="1"/>
  <c r="J34" i="59" s="1"/>
  <c r="D25" i="1"/>
  <c r="E25" i="1" s="1"/>
  <c r="D31" i="59" s="1"/>
  <c r="E31" i="59" s="1"/>
  <c r="F31" i="59" s="1"/>
  <c r="G31" i="59" s="1"/>
  <c r="H31" i="59" s="1"/>
  <c r="I31" i="59" s="1"/>
  <c r="J31" i="59" s="1"/>
  <c r="D24" i="1"/>
  <c r="D31" i="1"/>
  <c r="E31" i="1" s="1"/>
  <c r="D18" i="1"/>
  <c r="E18" i="1" s="1"/>
  <c r="D24" i="59" s="1"/>
  <c r="E24" i="59" s="1"/>
  <c r="F24" i="59" s="1"/>
  <c r="G24" i="59" s="1"/>
  <c r="H24" i="59" s="1"/>
  <c r="I24" i="59" s="1"/>
  <c r="J24" i="59" s="1"/>
  <c r="D19" i="1"/>
  <c r="E19" i="1" s="1"/>
  <c r="D25" i="59" s="1"/>
  <c r="E25" i="59" s="1"/>
  <c r="F25" i="59" s="1"/>
  <c r="G25" i="59" s="1"/>
  <c r="H25" i="59" s="1"/>
  <c r="I25" i="59" s="1"/>
  <c r="J25" i="59" s="1"/>
  <c r="A33" i="1"/>
  <c r="A22" i="1"/>
  <c r="D14" i="1"/>
  <c r="E14" i="1" s="1"/>
  <c r="D20" i="59" s="1"/>
  <c r="E20" i="59" s="1"/>
  <c r="F20" i="59" s="1"/>
  <c r="G20" i="59" s="1"/>
  <c r="H20" i="59" s="1"/>
  <c r="I20" i="59" s="1"/>
  <c r="J20" i="59" s="1"/>
  <c r="D16" i="1"/>
  <c r="E16" i="1" s="1"/>
  <c r="D22" i="59" s="1"/>
  <c r="E22" i="59" s="1"/>
  <c r="F22" i="59" s="1"/>
  <c r="G22" i="59" s="1"/>
  <c r="H22" i="59" s="1"/>
  <c r="I22" i="59" s="1"/>
  <c r="J22" i="59" s="1"/>
  <c r="D17" i="1"/>
  <c r="E17" i="1" s="1"/>
  <c r="D23" i="59" s="1"/>
  <c r="E23" i="59" s="1"/>
  <c r="F23" i="59" s="1"/>
  <c r="G23" i="59" s="1"/>
  <c r="H23" i="59" s="1"/>
  <c r="I23" i="59" s="1"/>
  <c r="J23" i="59" s="1"/>
  <c r="D15" i="1"/>
  <c r="E15" i="1" s="1"/>
  <c r="D21" i="59" s="1"/>
  <c r="E21" i="59" s="1"/>
  <c r="F21" i="59" s="1"/>
  <c r="G21" i="59" s="1"/>
  <c r="H21" i="59" s="1"/>
  <c r="I21" i="59" s="1"/>
  <c r="J21" i="59" s="1"/>
  <c r="D13" i="1"/>
  <c r="D20" i="1"/>
  <c r="E20" i="1" s="1"/>
  <c r="L16" i="1" l="1"/>
  <c r="E27" i="1"/>
  <c r="D33" i="59" s="1"/>
  <c r="E33" i="59" s="1"/>
  <c r="F33" i="59" s="1"/>
  <c r="G33" i="59" s="1"/>
  <c r="H33" i="59" s="1"/>
  <c r="I33" i="59" s="1"/>
  <c r="J33" i="59" s="1"/>
  <c r="K23" i="1"/>
  <c r="E24" i="1"/>
  <c r="D30" i="59" s="1"/>
  <c r="D32" i="1"/>
  <c r="K27" i="1"/>
  <c r="E30" i="1"/>
  <c r="D36" i="59" s="1"/>
  <c r="E36" i="59" s="1"/>
  <c r="F36" i="59" s="1"/>
  <c r="G36" i="59" s="1"/>
  <c r="H36" i="59" s="1"/>
  <c r="I36" i="59" s="1"/>
  <c r="J36" i="59" s="1"/>
  <c r="D35" i="1"/>
  <c r="D39" i="1"/>
  <c r="E39" i="1" s="1"/>
  <c r="D45" i="59" s="1"/>
  <c r="E45" i="59" s="1"/>
  <c r="F45" i="59" s="1"/>
  <c r="G45" i="59" s="1"/>
  <c r="H45" i="59" s="1"/>
  <c r="I45" i="59" s="1"/>
  <c r="J45" i="59" s="1"/>
  <c r="D40" i="1"/>
  <c r="D36" i="1"/>
  <c r="E36" i="1" s="1"/>
  <c r="D42" i="59" s="1"/>
  <c r="E42" i="59" s="1"/>
  <c r="F42" i="59" s="1"/>
  <c r="G42" i="59" s="1"/>
  <c r="H42" i="59" s="1"/>
  <c r="I42" i="59" s="1"/>
  <c r="J42" i="59" s="1"/>
  <c r="D37" i="1"/>
  <c r="E37" i="1" s="1"/>
  <c r="D43" i="59" s="1"/>
  <c r="E43" i="59" s="1"/>
  <c r="F43" i="59" s="1"/>
  <c r="G43" i="59" s="1"/>
  <c r="H43" i="59" s="1"/>
  <c r="I43" i="59" s="1"/>
  <c r="J43" i="59" s="1"/>
  <c r="D38" i="1"/>
  <c r="E38" i="1" s="1"/>
  <c r="D44" i="59" s="1"/>
  <c r="E44" i="59" s="1"/>
  <c r="F44" i="59" s="1"/>
  <c r="G44" i="59" s="1"/>
  <c r="H44" i="59" s="1"/>
  <c r="I44" i="59" s="1"/>
  <c r="J44" i="59" s="1"/>
  <c r="D42" i="1"/>
  <c r="D41" i="1"/>
  <c r="H33" i="1"/>
  <c r="E13" i="1"/>
  <c r="D19" i="59" s="1"/>
  <c r="D21" i="1"/>
  <c r="J16" i="1"/>
  <c r="J5" i="1"/>
  <c r="K16" i="1"/>
  <c r="K5" i="1"/>
  <c r="D37" i="59" l="1"/>
  <c r="E30" i="59"/>
  <c r="D26" i="59"/>
  <c r="E19" i="59"/>
  <c r="L23" i="1"/>
  <c r="L27" i="1"/>
  <c r="E32" i="1"/>
  <c r="E21" i="1"/>
  <c r="E35" i="1"/>
  <c r="D41" i="59" s="1"/>
  <c r="D43" i="1"/>
  <c r="E40" i="1"/>
  <c r="D46" i="59" s="1"/>
  <c r="E46" i="59" s="1"/>
  <c r="F46" i="59" s="1"/>
  <c r="G46" i="59" s="1"/>
  <c r="H46" i="59" s="1"/>
  <c r="I46" i="59" s="1"/>
  <c r="J46" i="59" s="1"/>
  <c r="K34" i="1"/>
  <c r="E41" i="1"/>
  <c r="D47" i="59" s="1"/>
  <c r="E47" i="59" s="1"/>
  <c r="F47" i="59" s="1"/>
  <c r="G47" i="59" s="1"/>
  <c r="H47" i="59" s="1"/>
  <c r="I47" i="59" s="1"/>
  <c r="J47" i="59" s="1"/>
  <c r="K35" i="1"/>
  <c r="E42" i="1"/>
  <c r="L36" i="1" s="1"/>
  <c r="K36" i="1"/>
  <c r="H22" i="1"/>
  <c r="H11" i="1"/>
  <c r="L12" i="1"/>
  <c r="L5" i="1"/>
  <c r="L4" i="1"/>
  <c r="H1" i="1"/>
  <c r="J12" i="1"/>
  <c r="J4" i="1"/>
  <c r="F19" i="59" l="1"/>
  <c r="E26" i="59"/>
  <c r="E37" i="59"/>
  <c r="F30" i="59"/>
  <c r="E41" i="59"/>
  <c r="D48" i="59"/>
  <c r="L35" i="1"/>
  <c r="L34" i="1"/>
  <c r="K38" i="1"/>
  <c r="E43" i="1"/>
  <c r="K4" i="1"/>
  <c r="F37" i="59" l="1"/>
  <c r="G30" i="59"/>
  <c r="F41" i="59"/>
  <c r="E48" i="59"/>
  <c r="F26" i="59"/>
  <c r="G19" i="59"/>
  <c r="L38" i="1"/>
  <c r="K12" i="1"/>
  <c r="G26" i="59" l="1"/>
  <c r="H19" i="59"/>
  <c r="F48" i="59"/>
  <c r="G41" i="59"/>
  <c r="G37" i="59"/>
  <c r="H30" i="59"/>
  <c r="I30" i="59" l="1"/>
  <c r="H37" i="59"/>
  <c r="G48" i="59"/>
  <c r="H41" i="59"/>
  <c r="I19" i="59"/>
  <c r="H26" i="59"/>
  <c r="I26" i="59" l="1"/>
  <c r="J19" i="59"/>
  <c r="J26" i="59" s="1"/>
  <c r="K26" i="59" s="1"/>
  <c r="H48" i="59"/>
  <c r="I41" i="59"/>
  <c r="I37" i="59"/>
  <c r="J30" i="59"/>
  <c r="J37" i="59" s="1"/>
  <c r="K37" i="59" s="1"/>
  <c r="J41" i="59" l="1"/>
  <c r="J48" i="59" s="1"/>
  <c r="I48" i="59"/>
  <c r="K48" i="59" l="1"/>
  <c r="K51" i="59" s="1"/>
</calcChain>
</file>

<file path=xl/sharedStrings.xml><?xml version="1.0" encoding="utf-8"?>
<sst xmlns="http://schemas.openxmlformats.org/spreadsheetml/2006/main" count="446" uniqueCount="65">
  <si>
    <t>CORRAL</t>
  </si>
  <si>
    <t>AVES</t>
  </si>
  <si>
    <t>CALCIO *CORRAL</t>
  </si>
  <si>
    <t>CASETA A</t>
  </si>
  <si>
    <t>CASETA C1</t>
  </si>
  <si>
    <t>CALCIO *CORRAL (semana)</t>
  </si>
  <si>
    <t>CALCIO (gramos)</t>
  </si>
  <si>
    <t>TOTAL SEM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</si>
  <si>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</si>
  <si>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</si>
  <si>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</si>
  <si>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</si>
  <si>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</si>
  <si>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</si>
  <si>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</si>
  <si>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</si>
  <si>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</si>
  <si>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</si>
  <si>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</si>
  <si>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</si>
  <si>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</si>
  <si>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</si>
  <si>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</si>
  <si>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</si>
  <si>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</si>
  <si>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</si>
  <si>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LUNES</t>
  </si>
  <si>
    <t>VIERNES</t>
  </si>
  <si>
    <t>Cuando es positivo debe suministrar calcio, si es negativo sobra</t>
  </si>
  <si>
    <t>Este es el numero que se multiplica por el saldo de cada corral.</t>
  </si>
  <si>
    <t>MARTES</t>
  </si>
  <si>
    <t>MIÉRCOLES</t>
  </si>
  <si>
    <t>DOMINGO</t>
  </si>
  <si>
    <t>CALCIO *CORRAL DIARIO</t>
  </si>
  <si>
    <t xml:space="preserve">SABADO </t>
  </si>
  <si>
    <t>JUEVES</t>
  </si>
  <si>
    <t>NOTA: EL CALCIO SE DEBE SUMINISTRAR A DIARIO Y DESPUÉS DE LAS 2:45 PM AL VOLEO</t>
  </si>
  <si>
    <t>NOTA: EL CALCIO SE DEBE SUMINISTRAR A DIARIO Y DESPUÉS DE LAS 2:45 PM AL VOLEO APLICARLO EN LA MAYOR PARTE DEL CORRAL PARA QUE TODAS LAS AVES PUEDAN CONSUMIR</t>
  </si>
  <si>
    <t>CASETA B</t>
  </si>
  <si>
    <t>CASETA D</t>
  </si>
  <si>
    <t>Total</t>
  </si>
  <si>
    <t>REQUERIMIENTO DE CALCIO F591</t>
  </si>
  <si>
    <t>REQUERIMIENTO DE CALCIO F592</t>
  </si>
  <si>
    <t>CASETA A LM</t>
  </si>
  <si>
    <t>BULTOS</t>
  </si>
  <si>
    <t>CASETA C</t>
  </si>
  <si>
    <t>F619-M620 MOD3  SEM 45</t>
  </si>
  <si>
    <t>F619-M620 MOD3  SEM 44</t>
  </si>
  <si>
    <t>F619-M620 MOD3  SEM 49</t>
  </si>
  <si>
    <t>MODULO 3</t>
  </si>
  <si>
    <t>B</t>
  </si>
  <si>
    <t>C</t>
  </si>
  <si>
    <t>D</t>
  </si>
  <si>
    <t>SUMA</t>
  </si>
  <si>
    <t>ARCHIVO</t>
  </si>
  <si>
    <t>PRUEBA</t>
  </si>
  <si>
    <t>CEPA 9</t>
  </si>
  <si>
    <t>CEPA 7</t>
  </si>
  <si>
    <t>Proporcion</t>
  </si>
  <si>
    <t>A</t>
  </si>
  <si>
    <t>CEPA 4</t>
  </si>
  <si>
    <t>CEPA 1</t>
  </si>
  <si>
    <t>F619-M620 MOD3  SEM 53</t>
  </si>
  <si>
    <t>F619-M620 MOD3  SEM 57</t>
  </si>
  <si>
    <t>F619-M620 MOD3  SEM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</si>
</sst>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%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8"/>
      <color theme="7" tint="0.79998168889431442"/>
      <name val="Cambria"/>
      <family val="2"/>
      <scheme val="major"/>
    </font>
    <font>
      <sz val="11"/>
      <color theme="7" tint="0.79998168889431442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3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vertic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/>
    </xf>
    <xf numFmtId="9" fontId="3" fillId="0" borderId="1" xfId="2" applyFont="1" applyBorder="1"/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2" fontId="3" fillId="2" borderId="6" xfId="0" applyNumberFormat="1" applyFont="1" applyFill="1" applyBorder="1"/>
    <xf numFmtId="0" fontId="4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left"/>
    </xf>
    <xf numFmtId="164" fontId="3" fillId="0" borderId="1" xfId="0" applyNumberFormat="1" applyFont="1" applyBorder="1"/>
    <xf numFmtId="0" fontId="4" fillId="0" borderId="1" xfId="0" applyFont="1" applyBorder="1"/>
    <xf numFmtId="0" fontId="1" fillId="0" borderId="9" xfId="0" applyFont="1" applyBorder="1"/>
    <xf numFmtId="0" fontId="3" fillId="0" borderId="8" xfId="0" applyFont="1" applyBorder="1" applyAlignment="1">
      <alignment horizontal="left"/>
    </xf>
    <xf numFmtId="10" fontId="3" fillId="0" borderId="1" xfId="2" applyNumberFormat="1" applyFont="1" applyFill="1" applyBorder="1"/>
    <xf numFmtId="2" fontId="3" fillId="2" borderId="1" xfId="0" applyNumberFormat="1" applyFont="1" applyFill="1" applyBorder="1"/>
    <xf numFmtId="0" fontId="0" fillId="0" borderId="9" xfId="0" applyBorder="1"/>
    <xf numFmtId="164" fontId="3" fillId="0" borderId="10" xfId="0" applyNumberFormat="1" applyFont="1" applyBorder="1"/>
    <xf numFmtId="0" fontId="3" fillId="0" borderId="11" xfId="0" applyFont="1" applyBorder="1" applyAlignment="1">
      <alignment horizontal="left"/>
    </xf>
    <xf numFmtId="164" fontId="3" fillId="3" borderId="12" xfId="0" applyNumberFormat="1" applyFont="1" applyFill="1" applyBorder="1"/>
    <xf numFmtId="0" fontId="4" fillId="0" borderId="13" xfId="0" applyFont="1" applyBorder="1"/>
    <xf numFmtId="0" fontId="1" fillId="0" borderId="14" xfId="0" applyFont="1" applyBorder="1"/>
    <xf numFmtId="0" fontId="0" fillId="4" borderId="0" xfId="0" applyFill="1"/>
    <xf numFmtId="2" fontId="0" fillId="4" borderId="0" xfId="0" applyNumberFormat="1" applyFill="1"/>
    <xf numFmtId="10" fontId="0" fillId="4" borderId="0" xfId="0" applyNumberFormat="1" applyFill="1"/>
    <xf numFmtId="0" fontId="0" fillId="0" borderId="16" xfId="0" applyBorder="1" applyAlignment="1">
      <alignment horizontal="center"/>
    </xf>
    <xf numFmtId="0" fontId="0" fillId="0" borderId="0" xfId="0" applyAlignment="1">
      <alignment vertical="center"/>
    </xf>
    <xf numFmtId="164" fontId="3" fillId="3" borderId="0" xfId="0" applyNumberFormat="1" applyFont="1" applyFill="1"/>
    <xf numFmtId="0" fontId="6" fillId="0" borderId="0" xfId="0" applyFont="1" applyAlignment="1">
      <alignment horizontal="center" wrapText="1"/>
    </xf>
    <xf numFmtId="164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1" fillId="7" borderId="24" xfId="5" applyFont="1" applyFill="1" applyBorder="1" applyAlignment="1">
      <alignment vertical="center"/>
    </xf>
    <xf numFmtId="0" fontId="11" fillId="7" borderId="25" xfId="5" applyFont="1" applyFill="1" applyBorder="1" applyAlignment="1">
      <alignment vertical="center"/>
    </xf>
    <xf numFmtId="0" fontId="13" fillId="7" borderId="27" xfId="0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horizontal="center" vertical="center"/>
    </xf>
    <xf numFmtId="0" fontId="13" fillId="7" borderId="29" xfId="0" applyFont="1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8" borderId="38" xfId="0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8" borderId="39" xfId="0" applyFill="1" applyBorder="1" applyAlignment="1">
      <alignment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12" fillId="7" borderId="27" xfId="0" applyFont="1" applyFill="1" applyBorder="1" applyAlignment="1">
      <alignment horizontal="center" vertical="center"/>
    </xf>
    <xf numFmtId="1" fontId="12" fillId="7" borderId="28" xfId="0" applyNumberFormat="1" applyFont="1" applyFill="1" applyBorder="1" applyAlignment="1">
      <alignment horizontal="center" vertical="center"/>
    </xf>
    <xf numFmtId="1" fontId="14" fillId="7" borderId="29" xfId="0" applyNumberFormat="1" applyFont="1" applyFill="1" applyBorder="1" applyAlignment="1">
      <alignment horizontal="center" vertical="center"/>
    </xf>
    <xf numFmtId="0" fontId="12" fillId="8" borderId="46" xfId="0" applyFont="1" applyFill="1" applyBorder="1" applyAlignment="1">
      <alignment vertical="center"/>
    </xf>
    <xf numFmtId="0" fontId="12" fillId="8" borderId="47" xfId="0" applyFont="1" applyFill="1" applyBorder="1" applyAlignment="1">
      <alignment vertical="center"/>
    </xf>
    <xf numFmtId="0" fontId="12" fillId="8" borderId="48" xfId="0" applyFont="1" applyFill="1" applyBorder="1" applyAlignment="1">
      <alignment vertical="center"/>
    </xf>
    <xf numFmtId="0" fontId="0" fillId="10" borderId="49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51" xfId="0" applyFill="1" applyBorder="1" applyAlignment="1">
      <alignment horizontal="center" vertical="center"/>
    </xf>
    <xf numFmtId="0" fontId="12" fillId="7" borderId="28" xfId="0" applyFont="1" applyFill="1" applyBorder="1" applyAlignment="1">
      <alignment horizontal="center" vertical="center"/>
    </xf>
    <xf numFmtId="0" fontId="0" fillId="11" borderId="38" xfId="0" applyFill="1" applyBorder="1" applyAlignment="1">
      <alignment vertical="center"/>
    </xf>
    <xf numFmtId="0" fontId="0" fillId="11" borderId="0" xfId="0" applyFill="1" applyAlignment="1">
      <alignment vertical="center"/>
    </xf>
    <xf numFmtId="0" fontId="0" fillId="11" borderId="39" xfId="0" applyFill="1" applyBorder="1" applyAlignment="1">
      <alignment vertical="center"/>
    </xf>
    <xf numFmtId="0" fontId="12" fillId="7" borderId="38" xfId="0" applyFont="1" applyFill="1" applyBorder="1" applyAlignment="1">
      <alignment horizontal="center" vertical="center"/>
    </xf>
    <xf numFmtId="166" fontId="8" fillId="11" borderId="27" xfId="4" applyNumberFormat="1" applyFont="1" applyFill="1" applyBorder="1" applyAlignment="1">
      <alignment horizontal="center" vertical="center"/>
    </xf>
    <xf numFmtId="166" fontId="8" fillId="11" borderId="28" xfId="4" applyNumberFormat="1" applyFont="1" applyFill="1" applyBorder="1" applyAlignment="1">
      <alignment horizontal="center" vertical="center"/>
    </xf>
    <xf numFmtId="166" fontId="8" fillId="11" borderId="29" xfId="4" applyNumberFormat="1" applyFont="1" applyFill="1" applyBorder="1" applyAlignment="1">
      <alignment horizontal="center" vertical="center"/>
    </xf>
    <xf numFmtId="166" fontId="15" fillId="7" borderId="29" xfId="4" applyNumberFormat="1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" fontId="0" fillId="11" borderId="0" xfId="0" applyNumberFormat="1" applyFill="1" applyAlignment="1">
      <alignment horizontal="center" vertical="center"/>
    </xf>
    <xf numFmtId="0" fontId="12" fillId="7" borderId="59" xfId="0" applyFont="1" applyFill="1" applyBorder="1" applyAlignment="1">
      <alignment horizontal="center" vertical="center"/>
    </xf>
    <xf numFmtId="166" fontId="8" fillId="11" borderId="60" xfId="4" applyNumberFormat="1" applyFont="1" applyFill="1" applyBorder="1" applyAlignment="1">
      <alignment horizontal="center" vertical="center"/>
    </xf>
    <xf numFmtId="166" fontId="8" fillId="11" borderId="61" xfId="4" applyNumberFormat="1" applyFont="1" applyFill="1" applyBorder="1" applyAlignment="1">
      <alignment horizontal="center" vertical="center"/>
    </xf>
    <xf numFmtId="0" fontId="0" fillId="11" borderId="62" xfId="0" applyFill="1" applyBorder="1" applyAlignment="1">
      <alignment vertical="center"/>
    </xf>
    <xf numFmtId="166" fontId="15" fillId="7" borderId="61" xfId="4" applyNumberFormat="1" applyFont="1" applyFill="1" applyBorder="1" applyAlignment="1">
      <alignment horizontal="center" vertical="center"/>
    </xf>
    <xf numFmtId="0" fontId="0" fillId="11" borderId="63" xfId="0" applyFill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7" borderId="26" xfId="0" applyFont="1" applyFill="1" applyBorder="1" applyAlignment="1">
      <alignment horizontal="center" vertical="center"/>
    </xf>
    <xf numFmtId="0" fontId="12" fillId="7" borderId="42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0" fontId="8" fillId="11" borderId="24" xfId="0" applyFont="1" applyFill="1" applyBorder="1" applyAlignment="1">
      <alignment horizontal="center" vertical="center"/>
    </xf>
    <xf numFmtId="0" fontId="8" fillId="11" borderId="25" xfId="0" applyFont="1" applyFill="1" applyBorder="1" applyAlignment="1">
      <alignment horizontal="center" vertical="center"/>
    </xf>
    <xf numFmtId="0" fontId="8" fillId="11" borderId="56" xfId="0" applyFont="1" applyFill="1" applyBorder="1" applyAlignment="1">
      <alignment horizontal="center" vertical="center"/>
    </xf>
    <xf numFmtId="0" fontId="8" fillId="11" borderId="57" xfId="0" applyFont="1" applyFill="1" applyBorder="1" applyAlignment="1">
      <alignment horizontal="center" vertical="center"/>
    </xf>
    <xf numFmtId="0" fontId="8" fillId="11" borderId="58" xfId="0" applyFont="1" applyFill="1" applyBorder="1" applyAlignment="1">
      <alignment horizontal="center" vertical="center"/>
    </xf>
    <xf numFmtId="0" fontId="12" fillId="7" borderId="32" xfId="0" applyFont="1" applyFill="1" applyBorder="1" applyAlignment="1">
      <alignment horizontal="center" vertical="center"/>
    </xf>
    <xf numFmtId="0" fontId="8" fillId="11" borderId="52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1" borderId="53" xfId="0" applyFont="1" applyFill="1" applyBorder="1" applyAlignment="1">
      <alignment horizontal="center" vertical="center"/>
    </xf>
    <xf numFmtId="0" fontId="8" fillId="11" borderId="18" xfId="0" applyFont="1" applyFill="1" applyBorder="1" applyAlignment="1">
      <alignment horizontal="center" vertical="center"/>
    </xf>
    <xf numFmtId="0" fontId="8" fillId="11" borderId="54" xfId="0" applyFont="1" applyFill="1" applyBorder="1" applyAlignment="1">
      <alignment horizontal="center" vertical="center"/>
    </xf>
    <xf numFmtId="0" fontId="12" fillId="8" borderId="22" xfId="0" applyFont="1" applyFill="1" applyBorder="1" applyAlignment="1">
      <alignment horizontal="center" vertical="center"/>
    </xf>
    <xf numFmtId="0" fontId="12" fillId="8" borderId="23" xfId="0" applyFont="1" applyFill="1" applyBorder="1" applyAlignment="1">
      <alignment horizontal="center" vertical="center"/>
    </xf>
    <xf numFmtId="0" fontId="12" fillId="8" borderId="55" xfId="0" applyFont="1" applyFill="1" applyBorder="1" applyAlignment="1">
      <alignment horizontal="center" vertical="center"/>
    </xf>
    <xf numFmtId="0" fontId="11" fillId="7" borderId="22" xfId="5" applyFont="1" applyFill="1" applyBorder="1" applyAlignment="1">
      <alignment horizontal="center" vertical="center"/>
    </xf>
    <xf numFmtId="0" fontId="11" fillId="7" borderId="23" xfId="5" applyFont="1" applyFill="1" applyBorder="1" applyAlignment="1">
      <alignment horizontal="center" vertical="center"/>
    </xf>
    <xf numFmtId="0" fontId="12" fillId="8" borderId="27" xfId="0" applyFont="1" applyFill="1" applyBorder="1" applyAlignment="1">
      <alignment horizontal="center" vertical="center"/>
    </xf>
    <xf numFmtId="0" fontId="12" fillId="8" borderId="28" xfId="0" applyFont="1" applyFill="1" applyBorder="1" applyAlignment="1">
      <alignment horizontal="center" vertical="center"/>
    </xf>
    <xf numFmtId="0" fontId="12" fillId="8" borderId="29" xfId="0" applyFont="1" applyFill="1" applyBorder="1" applyAlignment="1">
      <alignment horizontal="center" vertical="center"/>
    </xf>
    <xf numFmtId="0" fontId="12" fillId="8" borderId="30" xfId="0" applyFont="1" applyFill="1" applyBorder="1" applyAlignment="1">
      <alignment horizontal="center" vertical="center"/>
    </xf>
    <xf numFmtId="0" fontId="12" fillId="8" borderId="31" xfId="0" applyFont="1" applyFill="1" applyBorder="1" applyAlignment="1">
      <alignment horizontal="center" vertical="center"/>
    </xf>
    <xf numFmtId="0" fontId="8" fillId="11" borderId="43" xfId="0" applyFont="1" applyFill="1" applyBorder="1" applyAlignment="1">
      <alignment horizontal="center" vertical="center"/>
    </xf>
    <xf numFmtId="0" fontId="8" fillId="11" borderId="44" xfId="0" applyFont="1" applyFill="1" applyBorder="1" applyAlignment="1">
      <alignment horizontal="center" vertical="center"/>
    </xf>
    <xf numFmtId="0" fontId="8" fillId="11" borderId="14" xfId="0" applyFont="1" applyFill="1" applyBorder="1" applyAlignment="1">
      <alignment horizontal="center" vertical="center"/>
    </xf>
    <xf numFmtId="0" fontId="8" fillId="11" borderId="13" xfId="0" applyFont="1" applyFill="1" applyBorder="1" applyAlignment="1">
      <alignment horizontal="center" vertical="center"/>
    </xf>
    <xf numFmtId="0" fontId="8" fillId="11" borderId="45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/>
    <xf numFmtId="0" fontId="0" fillId="0" borderId="18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6">
    <cellStyle name="Normal" xfId="0" builtinId="0"/>
    <cellStyle name="Normal 2" xfId="1"/>
    <cellStyle name="Normal 21" xfId="3"/>
    <cellStyle name="Porcentaje" xfId="4" builtinId="5"/>
    <cellStyle name="Porcentaje 2" xfId="2"/>
    <cellStyle name="Título" xfId="5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F%20PROD%20F619-%20M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Caracterizacion LF"/>
      <sheetName val="Caracterizacion LM"/>
      <sheetName val="Hoja1"/>
      <sheetName val="Mortalidad"/>
    </sheetNames>
    <sheetDataSet>
      <sheetData sheetId="0"/>
      <sheetData sheetId="1">
        <row r="371">
          <cell r="E371">
            <v>553</v>
          </cell>
          <cell r="F371">
            <v>39</v>
          </cell>
          <cell r="Q371">
            <v>555</v>
          </cell>
          <cell r="R371">
            <v>38</v>
          </cell>
          <cell r="AC371">
            <v>544</v>
          </cell>
          <cell r="AD371">
            <v>38</v>
          </cell>
          <cell r="AO371">
            <v>108</v>
          </cell>
          <cell r="AP371">
            <v>8</v>
          </cell>
          <cell r="BA371">
            <v>545</v>
          </cell>
          <cell r="BB371">
            <v>38</v>
          </cell>
          <cell r="BM371">
            <v>550</v>
          </cell>
          <cell r="BN371">
            <v>38</v>
          </cell>
          <cell r="BY371">
            <v>554</v>
          </cell>
          <cell r="BZ371">
            <v>38</v>
          </cell>
          <cell r="CK371">
            <v>533</v>
          </cell>
          <cell r="CL371">
            <v>38</v>
          </cell>
          <cell r="CW371">
            <v>543</v>
          </cell>
          <cell r="CX371">
            <v>38</v>
          </cell>
          <cell r="DI371">
            <v>558</v>
          </cell>
          <cell r="DJ371">
            <v>39</v>
          </cell>
          <cell r="DU371">
            <v>89</v>
          </cell>
          <cell r="DV371">
            <v>8</v>
          </cell>
          <cell r="EG371">
            <v>565</v>
          </cell>
          <cell r="EH371">
            <v>40</v>
          </cell>
          <cell r="ES371">
            <v>555</v>
          </cell>
          <cell r="ET371">
            <v>39</v>
          </cell>
          <cell r="FE371">
            <v>544</v>
          </cell>
          <cell r="FF371">
            <v>37</v>
          </cell>
          <cell r="FQ371">
            <v>537</v>
          </cell>
          <cell r="FR371">
            <v>40</v>
          </cell>
          <cell r="GC371">
            <v>543</v>
          </cell>
          <cell r="GD371">
            <v>41</v>
          </cell>
          <cell r="GO371">
            <v>569</v>
          </cell>
          <cell r="GP371">
            <v>42</v>
          </cell>
          <cell r="HA371">
            <v>97</v>
          </cell>
          <cell r="HB371">
            <v>7</v>
          </cell>
          <cell r="HM371">
            <v>571</v>
          </cell>
          <cell r="HN371">
            <v>42</v>
          </cell>
          <cell r="HY371">
            <v>556</v>
          </cell>
          <cell r="HZ371">
            <v>41</v>
          </cell>
          <cell r="IK371">
            <v>570</v>
          </cell>
          <cell r="IL371">
            <v>41</v>
          </cell>
          <cell r="JI371">
            <v>10239</v>
          </cell>
          <cell r="JJ371">
            <v>730</v>
          </cell>
        </row>
      </sheetData>
      <sheetData sheetId="2">
        <row r="371">
          <cell r="E371">
            <v>449</v>
          </cell>
          <cell r="F371">
            <v>33</v>
          </cell>
          <cell r="Q371">
            <v>481</v>
          </cell>
          <cell r="R371">
            <v>36</v>
          </cell>
          <cell r="AC371">
            <v>100</v>
          </cell>
          <cell r="AD371">
            <v>8</v>
          </cell>
          <cell r="AO371">
            <v>468</v>
          </cell>
          <cell r="AP371">
            <v>34</v>
          </cell>
          <cell r="BA371">
            <v>469</v>
          </cell>
          <cell r="BB371">
            <v>35</v>
          </cell>
          <cell r="BM371">
            <v>478</v>
          </cell>
          <cell r="BN371">
            <v>34</v>
          </cell>
          <cell r="HM371">
            <v>2445</v>
          </cell>
          <cell r="HN371">
            <v>180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view="pageBreakPreview" zoomScale="90" zoomScaleNormal="100" zoomScaleSheetLayoutView="90" workbookViewId="0">
      <selection activeCell="F24" sqref="F24"/>
    </sheetView>
  </sheetViews>
  <sheetFormatPr baseColWidth="10" defaultColWidth="11.42578125" defaultRowHeight="15" x14ac:dyDescent="0.25"/>
  <cols>
    <col min="1" max="1" width="9.28515625" style="2" customWidth="1"/>
    <col min="2" max="2" width="14.7109375" style="2" customWidth="1"/>
    <col min="3" max="3" width="11.42578125" style="2"/>
    <col min="4" max="6" width="14.140625" style="2" customWidth="1"/>
    <col min="7" max="7" width="10.28515625" style="2" customWidth="1"/>
    <col min="8" max="16384" width="11.42578125" style="2"/>
  </cols>
  <sheetData>
    <row r="1" spans="1:11" ht="31.15" customHeight="1" x14ac:dyDescent="0.5">
      <c r="A1" s="98" t="s">
        <v>47</v>
      </c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8.4499999999999993" customHeight="1" x14ac:dyDescent="0.3">
      <c r="A2" s="11"/>
      <c r="B2" s="11"/>
      <c r="C2" s="11"/>
    </row>
    <row r="3" spans="1:11" ht="21" x14ac:dyDescent="0.35">
      <c r="A3" s="99" t="s">
        <v>36</v>
      </c>
      <c r="B3" s="100"/>
      <c r="C3" s="100"/>
      <c r="D3" s="100"/>
      <c r="E3" s="100"/>
      <c r="F3" s="100"/>
      <c r="G3" s="100"/>
      <c r="H3" s="100"/>
      <c r="I3" s="100"/>
      <c r="J3" s="100"/>
    </row>
    <row r="4" spans="1:11" ht="7.9" customHeight="1" x14ac:dyDescent="0.3">
      <c r="A4" s="11"/>
      <c r="B4" s="11"/>
      <c r="C4" s="11"/>
      <c r="D4" s="11"/>
      <c r="E4" s="11"/>
      <c r="F4" s="11"/>
      <c r="G4" s="11"/>
    </row>
    <row r="5" spans="1:11" x14ac:dyDescent="0.25">
      <c r="B5" s="101" t="s">
        <v>43</v>
      </c>
      <c r="C5" s="102" t="s">
        <v>0</v>
      </c>
      <c r="D5" s="12" t="s">
        <v>35</v>
      </c>
      <c r="E5" s="12" t="s">
        <v>27</v>
      </c>
      <c r="F5" s="12" t="s">
        <v>34</v>
      </c>
      <c r="G5" s="12" t="s">
        <v>32</v>
      </c>
      <c r="H5" s="12" t="s">
        <v>26</v>
      </c>
      <c r="I5" s="12" t="s">
        <v>30</v>
      </c>
      <c r="J5" s="12" t="s">
        <v>31</v>
      </c>
    </row>
    <row r="6" spans="1:11" ht="30" x14ac:dyDescent="0.25">
      <c r="B6" s="101"/>
      <c r="C6" s="102"/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</row>
    <row r="7" spans="1:11" x14ac:dyDescent="0.25">
      <c r="B7" s="101"/>
      <c r="C7" s="7">
        <v>1</v>
      </c>
      <c r="D7" s="7">
        <v>2770</v>
      </c>
      <c r="E7" s="7">
        <v>2770</v>
      </c>
      <c r="F7" s="7">
        <v>2770</v>
      </c>
      <c r="G7" s="7">
        <v>2770</v>
      </c>
      <c r="H7" s="7">
        <v>2770</v>
      </c>
      <c r="I7" s="7">
        <v>2770</v>
      </c>
      <c r="J7" s="7">
        <v>2770</v>
      </c>
    </row>
    <row r="8" spans="1:11" x14ac:dyDescent="0.25">
      <c r="B8" s="101"/>
      <c r="C8" s="7">
        <v>2</v>
      </c>
      <c r="D8" s="7">
        <v>2860</v>
      </c>
      <c r="E8" s="7">
        <v>2860</v>
      </c>
      <c r="F8" s="7">
        <v>2860</v>
      </c>
      <c r="G8" s="7">
        <v>2860</v>
      </c>
      <c r="H8" s="7">
        <v>2860</v>
      </c>
      <c r="I8" s="7">
        <v>2860</v>
      </c>
      <c r="J8" s="7">
        <v>2860</v>
      </c>
    </row>
    <row r="9" spans="1:11" x14ac:dyDescent="0.25">
      <c r="B9" s="101"/>
      <c r="C9" s="7">
        <v>3</v>
      </c>
      <c r="D9" s="7">
        <v>440</v>
      </c>
      <c r="E9" s="7">
        <v>440</v>
      </c>
      <c r="F9" s="7">
        <v>440</v>
      </c>
      <c r="G9" s="7">
        <v>440</v>
      </c>
      <c r="H9" s="7">
        <v>440</v>
      </c>
      <c r="I9" s="7">
        <v>440</v>
      </c>
      <c r="J9" s="7">
        <v>440</v>
      </c>
    </row>
    <row r="10" spans="1:11" x14ac:dyDescent="0.25">
      <c r="B10" s="101"/>
      <c r="C10" s="7">
        <v>4</v>
      </c>
      <c r="D10" s="7">
        <v>2990</v>
      </c>
      <c r="E10" s="7">
        <v>2990</v>
      </c>
      <c r="F10" s="7">
        <v>2990</v>
      </c>
      <c r="G10" s="7">
        <v>2990</v>
      </c>
      <c r="H10" s="7">
        <v>2990</v>
      </c>
      <c r="I10" s="7">
        <v>2990</v>
      </c>
      <c r="J10" s="7">
        <v>2990</v>
      </c>
    </row>
    <row r="11" spans="1:11" x14ac:dyDescent="0.25">
      <c r="B11" s="101"/>
      <c r="C11" s="7">
        <v>5</v>
      </c>
      <c r="D11" s="7">
        <v>2940</v>
      </c>
      <c r="E11" s="7">
        <v>2940</v>
      </c>
      <c r="F11" s="7">
        <v>2940</v>
      </c>
      <c r="G11" s="7">
        <v>2940</v>
      </c>
      <c r="H11" s="7">
        <v>2940</v>
      </c>
      <c r="I11" s="7">
        <v>2940</v>
      </c>
      <c r="J11" s="7">
        <v>2940</v>
      </c>
    </row>
    <row r="12" spans="1:11" x14ac:dyDescent="0.25">
      <c r="B12" s="101"/>
      <c r="C12" s="7">
        <v>6</v>
      </c>
      <c r="D12" s="7">
        <v>3000</v>
      </c>
      <c r="E12" s="7">
        <v>3000</v>
      </c>
      <c r="F12" s="7">
        <v>3000</v>
      </c>
      <c r="G12" s="7">
        <v>3000</v>
      </c>
      <c r="H12" s="7">
        <v>3000</v>
      </c>
      <c r="I12" s="7">
        <v>3000</v>
      </c>
      <c r="J12" s="7">
        <v>3000</v>
      </c>
    </row>
    <row r="13" spans="1:11" hidden="1" x14ac:dyDescent="0.25">
      <c r="B13" s="101"/>
      <c r="C13" s="7"/>
      <c r="D13" s="7"/>
      <c r="E13" s="7"/>
      <c r="F13" s="7"/>
      <c r="G13" s="7"/>
      <c r="H13" s="7"/>
      <c r="I13" s="7"/>
      <c r="J13" s="7"/>
    </row>
    <row r="14" spans="1:11" hidden="1" x14ac:dyDescent="0.25">
      <c r="B14" s="101"/>
      <c r="C14" s="7"/>
      <c r="D14" s="7"/>
      <c r="E14" s="7"/>
      <c r="F14" s="7"/>
      <c r="G14" s="7"/>
      <c r="H14" s="7"/>
      <c r="I14" s="7"/>
      <c r="J14" s="7"/>
    </row>
    <row r="15" spans="1:11" x14ac:dyDescent="0.25">
      <c r="B15" s="101"/>
      <c r="C15" s="7" t="s">
        <v>7</v>
      </c>
      <c r="D15" s="43">
        <f t="shared" ref="D15:J15" si="0">SUM(D7:D14)</f>
        <v>15000</v>
      </c>
      <c r="E15" s="43">
        <f t="shared" si="0"/>
        <v>15000</v>
      </c>
      <c r="F15" s="43">
        <f t="shared" si="0"/>
        <v>15000</v>
      </c>
      <c r="G15" s="43">
        <f t="shared" si="0"/>
        <v>15000</v>
      </c>
      <c r="H15" s="43">
        <f t="shared" si="0"/>
        <v>15000</v>
      </c>
      <c r="I15" s="43">
        <f t="shared" si="0"/>
        <v>15000</v>
      </c>
      <c r="J15" s="43">
        <f t="shared" si="0"/>
        <v>15000</v>
      </c>
      <c r="K15" s="44">
        <f>SUM(D15:J15)</f>
        <v>105000</v>
      </c>
    </row>
    <row r="16" spans="1:11" x14ac:dyDescent="0.25">
      <c r="D16" s="9"/>
      <c r="E16" s="9"/>
      <c r="F16" s="9"/>
      <c r="G16" s="9"/>
    </row>
    <row r="17" spans="2:11" x14ac:dyDescent="0.25">
      <c r="B17" s="92" t="s">
        <v>38</v>
      </c>
      <c r="C17" s="95" t="s">
        <v>0</v>
      </c>
      <c r="D17" s="12" t="str">
        <f>D5</f>
        <v>JUEVES</v>
      </c>
      <c r="E17" s="12" t="str">
        <f t="shared" ref="E17:J17" si="1">E5</f>
        <v>VIERNES</v>
      </c>
      <c r="F17" s="12" t="str">
        <f t="shared" si="1"/>
        <v xml:space="preserve">SABADO </v>
      </c>
      <c r="G17" s="12" t="str">
        <f t="shared" si="1"/>
        <v>DOMINGO</v>
      </c>
      <c r="H17" s="12" t="str">
        <f t="shared" si="1"/>
        <v>LUNES</v>
      </c>
      <c r="I17" s="12" t="str">
        <f t="shared" si="1"/>
        <v>MARTES</v>
      </c>
      <c r="J17" s="12" t="str">
        <f t="shared" si="1"/>
        <v>MIÉRCOLES</v>
      </c>
    </row>
    <row r="18" spans="2:11" ht="30" x14ac:dyDescent="0.25">
      <c r="B18" s="93"/>
      <c r="C18" s="95"/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</row>
    <row r="19" spans="2:11" x14ac:dyDescent="0.25">
      <c r="B19" s="93"/>
      <c r="C19" s="40">
        <v>1</v>
      </c>
      <c r="D19" s="7">
        <v>2530</v>
      </c>
      <c r="E19" s="7">
        <v>2530</v>
      </c>
      <c r="F19" s="7">
        <v>2530</v>
      </c>
      <c r="G19" s="7">
        <v>2530</v>
      </c>
      <c r="H19" s="7">
        <v>2530</v>
      </c>
      <c r="I19" s="7">
        <v>2530</v>
      </c>
      <c r="J19" s="7">
        <v>2530</v>
      </c>
    </row>
    <row r="20" spans="2:11" x14ac:dyDescent="0.25">
      <c r="B20" s="93"/>
      <c r="C20" s="40">
        <v>2</v>
      </c>
      <c r="D20" s="7">
        <v>2560</v>
      </c>
      <c r="E20" s="7">
        <v>2560</v>
      </c>
      <c r="F20" s="7">
        <v>2560</v>
      </c>
      <c r="G20" s="7">
        <v>2560</v>
      </c>
      <c r="H20" s="7">
        <v>2560</v>
      </c>
      <c r="I20" s="7">
        <v>2560</v>
      </c>
      <c r="J20" s="7">
        <v>2560</v>
      </c>
    </row>
    <row r="21" spans="2:11" x14ac:dyDescent="0.25">
      <c r="B21" s="93"/>
      <c r="C21" s="40">
        <v>3</v>
      </c>
      <c r="D21" s="7">
        <v>2560</v>
      </c>
      <c r="E21" s="7">
        <v>2560</v>
      </c>
      <c r="F21" s="7">
        <v>2560</v>
      </c>
      <c r="G21" s="7">
        <v>2560</v>
      </c>
      <c r="H21" s="7">
        <v>2560</v>
      </c>
      <c r="I21" s="7">
        <v>2560</v>
      </c>
      <c r="J21" s="7">
        <v>2560</v>
      </c>
    </row>
    <row r="22" spans="2:11" x14ac:dyDescent="0.25">
      <c r="B22" s="93"/>
      <c r="C22" s="40">
        <v>4</v>
      </c>
      <c r="D22" s="7">
        <v>610</v>
      </c>
      <c r="E22" s="7">
        <v>610</v>
      </c>
      <c r="F22" s="7">
        <v>610</v>
      </c>
      <c r="G22" s="7">
        <v>610</v>
      </c>
      <c r="H22" s="7">
        <v>610</v>
      </c>
      <c r="I22" s="7">
        <v>610</v>
      </c>
      <c r="J22" s="7">
        <v>610</v>
      </c>
    </row>
    <row r="23" spans="2:11" x14ac:dyDescent="0.25">
      <c r="B23" s="93"/>
      <c r="C23" s="40">
        <v>5</v>
      </c>
      <c r="D23" s="7">
        <v>2530</v>
      </c>
      <c r="E23" s="7">
        <v>2530</v>
      </c>
      <c r="F23" s="7">
        <v>2530</v>
      </c>
      <c r="G23" s="7">
        <v>2530</v>
      </c>
      <c r="H23" s="7">
        <v>2530</v>
      </c>
      <c r="I23" s="7">
        <v>2530</v>
      </c>
      <c r="J23" s="7">
        <v>2530</v>
      </c>
    </row>
    <row r="24" spans="2:11" x14ac:dyDescent="0.25">
      <c r="B24" s="93"/>
      <c r="C24" s="40">
        <v>6</v>
      </c>
      <c r="D24" s="7">
        <v>2550</v>
      </c>
      <c r="E24" s="7">
        <v>2550</v>
      </c>
      <c r="F24" s="7">
        <v>2550</v>
      </c>
      <c r="G24" s="7">
        <v>2550</v>
      </c>
      <c r="H24" s="7">
        <v>2550</v>
      </c>
      <c r="I24" s="7">
        <v>2550</v>
      </c>
      <c r="J24" s="7">
        <v>2550</v>
      </c>
    </row>
    <row r="25" spans="2:11" x14ac:dyDescent="0.25">
      <c r="B25" s="93"/>
      <c r="C25" s="40">
        <v>7</v>
      </c>
      <c r="D25" s="7">
        <v>2530</v>
      </c>
      <c r="E25" s="7">
        <v>2530</v>
      </c>
      <c r="F25" s="7">
        <v>2530</v>
      </c>
      <c r="G25" s="7">
        <v>2530</v>
      </c>
      <c r="H25" s="7">
        <v>2530</v>
      </c>
      <c r="I25" s="7">
        <v>2530</v>
      </c>
      <c r="J25" s="7">
        <v>2530</v>
      </c>
    </row>
    <row r="26" spans="2:11" x14ac:dyDescent="0.25">
      <c r="B26" s="94"/>
      <c r="C26" s="40" t="s">
        <v>7</v>
      </c>
      <c r="D26" s="7">
        <f t="shared" ref="D26:J26" si="2">SUM(D19:D25)</f>
        <v>15870</v>
      </c>
      <c r="E26" s="7">
        <f t="shared" si="2"/>
        <v>15870</v>
      </c>
      <c r="F26" s="7">
        <f t="shared" si="2"/>
        <v>15870</v>
      </c>
      <c r="G26" s="7">
        <f t="shared" si="2"/>
        <v>15870</v>
      </c>
      <c r="H26" s="7">
        <f t="shared" si="2"/>
        <v>15870</v>
      </c>
      <c r="I26" s="7">
        <f t="shared" si="2"/>
        <v>15870</v>
      </c>
      <c r="J26" s="7">
        <f t="shared" si="2"/>
        <v>15870</v>
      </c>
      <c r="K26" s="44">
        <f>SUM(D26:J26)</f>
        <v>111090</v>
      </c>
    </row>
    <row r="27" spans="2:11" x14ac:dyDescent="0.25">
      <c r="B27" s="34"/>
    </row>
    <row r="28" spans="2:11" x14ac:dyDescent="0.25">
      <c r="B28" s="92" t="s">
        <v>38</v>
      </c>
      <c r="C28" s="95" t="s">
        <v>0</v>
      </c>
      <c r="D28" s="12">
        <f>D16</f>
        <v>0</v>
      </c>
      <c r="E28" s="12">
        <f t="shared" ref="E28:J28" si="3">E16</f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2">
        <f t="shared" si="3"/>
        <v>0</v>
      </c>
    </row>
    <row r="29" spans="2:11" ht="30" x14ac:dyDescent="0.25">
      <c r="B29" s="93"/>
      <c r="C29" s="95"/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</row>
    <row r="30" spans="2:11" x14ac:dyDescent="0.25">
      <c r="B30" s="93"/>
      <c r="C30" s="40">
        <v>1</v>
      </c>
      <c r="D30" s="7">
        <v>2500</v>
      </c>
      <c r="E30" s="7">
        <v>2500</v>
      </c>
      <c r="F30" s="7">
        <v>2500</v>
      </c>
      <c r="G30" s="7">
        <v>2500</v>
      </c>
      <c r="H30" s="7">
        <v>2500</v>
      </c>
      <c r="I30" s="7">
        <v>2500</v>
      </c>
      <c r="J30" s="7">
        <v>2500</v>
      </c>
    </row>
    <row r="31" spans="2:11" x14ac:dyDescent="0.25">
      <c r="B31" s="93"/>
      <c r="C31" s="40">
        <v>2</v>
      </c>
      <c r="D31" s="7">
        <v>2530</v>
      </c>
      <c r="E31" s="7">
        <v>2530</v>
      </c>
      <c r="F31" s="7">
        <v>2530</v>
      </c>
      <c r="G31" s="7">
        <v>2530</v>
      </c>
      <c r="H31" s="7">
        <v>2530</v>
      </c>
      <c r="I31" s="7">
        <v>2530</v>
      </c>
      <c r="J31" s="7">
        <v>2530</v>
      </c>
    </row>
    <row r="32" spans="2:11" x14ac:dyDescent="0.25">
      <c r="B32" s="93"/>
      <c r="C32" s="40">
        <v>3</v>
      </c>
      <c r="D32" s="7">
        <v>2540</v>
      </c>
      <c r="E32" s="7">
        <v>2540</v>
      </c>
      <c r="F32" s="7">
        <v>2540</v>
      </c>
      <c r="G32" s="7">
        <v>2540</v>
      </c>
      <c r="H32" s="7">
        <v>2540</v>
      </c>
      <c r="I32" s="7">
        <v>2540</v>
      </c>
      <c r="J32" s="7">
        <v>2540</v>
      </c>
    </row>
    <row r="33" spans="2:11" x14ac:dyDescent="0.25">
      <c r="B33" s="93"/>
      <c r="C33" s="40">
        <v>4</v>
      </c>
      <c r="D33" s="7">
        <v>650</v>
      </c>
      <c r="E33" s="7">
        <v>650</v>
      </c>
      <c r="F33" s="7">
        <v>650</v>
      </c>
      <c r="G33" s="7">
        <v>650</v>
      </c>
      <c r="H33" s="7">
        <v>650</v>
      </c>
      <c r="I33" s="7">
        <v>650</v>
      </c>
      <c r="J33" s="7">
        <v>650</v>
      </c>
    </row>
    <row r="34" spans="2:11" x14ac:dyDescent="0.25">
      <c r="B34" s="93"/>
      <c r="C34" s="40">
        <v>5</v>
      </c>
      <c r="D34" s="7">
        <v>2560</v>
      </c>
      <c r="E34" s="7">
        <v>2560</v>
      </c>
      <c r="F34" s="7">
        <v>2560</v>
      </c>
      <c r="G34" s="7">
        <v>2560</v>
      </c>
      <c r="H34" s="7">
        <v>2560</v>
      </c>
      <c r="I34" s="7">
        <v>2560</v>
      </c>
      <c r="J34" s="7">
        <v>2560</v>
      </c>
    </row>
    <row r="35" spans="2:11" x14ac:dyDescent="0.25">
      <c r="B35" s="93"/>
      <c r="C35" s="40">
        <v>6</v>
      </c>
      <c r="D35" s="7">
        <v>2510</v>
      </c>
      <c r="E35" s="7">
        <v>2510</v>
      </c>
      <c r="F35" s="7">
        <v>2510</v>
      </c>
      <c r="G35" s="7">
        <v>2510</v>
      </c>
      <c r="H35" s="7">
        <v>2510</v>
      </c>
      <c r="I35" s="7">
        <v>2510</v>
      </c>
      <c r="J35" s="7">
        <v>2510</v>
      </c>
    </row>
    <row r="36" spans="2:11" x14ac:dyDescent="0.25">
      <c r="B36" s="93"/>
      <c r="C36" s="40">
        <v>7</v>
      </c>
      <c r="D36" s="7">
        <v>2530</v>
      </c>
      <c r="E36" s="7">
        <v>2530</v>
      </c>
      <c r="F36" s="7">
        <v>2530</v>
      </c>
      <c r="G36" s="7">
        <v>2530</v>
      </c>
      <c r="H36" s="7">
        <v>2530</v>
      </c>
      <c r="I36" s="7">
        <v>2530</v>
      </c>
      <c r="J36" s="7">
        <v>2530</v>
      </c>
    </row>
    <row r="37" spans="2:11" x14ac:dyDescent="0.25">
      <c r="B37" s="94"/>
      <c r="C37" s="40" t="s">
        <v>7</v>
      </c>
      <c r="D37" s="7">
        <f t="shared" ref="D37:J37" si="4">SUM(D30:D36)</f>
        <v>15820</v>
      </c>
      <c r="E37" s="7">
        <f t="shared" si="4"/>
        <v>15820</v>
      </c>
      <c r="F37" s="7">
        <f t="shared" si="4"/>
        <v>15820</v>
      </c>
      <c r="G37" s="7">
        <f t="shared" si="4"/>
        <v>15820</v>
      </c>
      <c r="H37" s="7">
        <f t="shared" si="4"/>
        <v>15820</v>
      </c>
      <c r="I37" s="7">
        <f t="shared" si="4"/>
        <v>15820</v>
      </c>
      <c r="J37" s="7">
        <f t="shared" si="4"/>
        <v>15820</v>
      </c>
      <c r="K37" s="44">
        <f>SUM(D37:J37)</f>
        <v>110740</v>
      </c>
    </row>
    <row r="39" spans="2:11" x14ac:dyDescent="0.25">
      <c r="B39" s="96" t="s">
        <v>39</v>
      </c>
      <c r="C39" s="95" t="s">
        <v>0</v>
      </c>
      <c r="D39" s="12" t="str">
        <f>D29</f>
        <v>CALCIO (gramos)</v>
      </c>
      <c r="E39" s="12" t="str">
        <f t="shared" ref="E39:J39" si="5">E29</f>
        <v>CALCIO (gramos)</v>
      </c>
      <c r="F39" s="12" t="str">
        <f t="shared" si="5"/>
        <v>CALCIO (gramos)</v>
      </c>
      <c r="G39" s="12" t="str">
        <f t="shared" si="5"/>
        <v>CALCIO (gramos)</v>
      </c>
      <c r="H39" s="12" t="str">
        <f t="shared" si="5"/>
        <v>CALCIO (gramos)</v>
      </c>
      <c r="I39" s="12" t="str">
        <f t="shared" si="5"/>
        <v>CALCIO (gramos)</v>
      </c>
      <c r="J39" s="12" t="str">
        <f t="shared" si="5"/>
        <v>CALCIO (gramos)</v>
      </c>
    </row>
    <row r="40" spans="2:11" ht="30" x14ac:dyDescent="0.25">
      <c r="B40" s="96"/>
      <c r="C40" s="95"/>
      <c r="D40" s="8" t="s">
        <v>6</v>
      </c>
      <c r="E40" s="8" t="s">
        <v>6</v>
      </c>
      <c r="F40" s="8" t="s">
        <v>6</v>
      </c>
      <c r="G40" s="8" t="s">
        <v>6</v>
      </c>
      <c r="H40" s="8" t="s">
        <v>6</v>
      </c>
      <c r="I40" s="8" t="s">
        <v>6</v>
      </c>
      <c r="J40" s="8" t="s">
        <v>6</v>
      </c>
    </row>
    <row r="41" spans="2:11" x14ac:dyDescent="0.25">
      <c r="B41" s="96"/>
      <c r="C41" s="7">
        <v>1</v>
      </c>
      <c r="D41" s="7">
        <v>2580</v>
      </c>
      <c r="E41" s="7">
        <v>2580</v>
      </c>
      <c r="F41" s="7">
        <v>2580</v>
      </c>
      <c r="G41" s="7">
        <v>2580</v>
      </c>
      <c r="H41" s="7">
        <v>2580</v>
      </c>
      <c r="I41" s="7">
        <v>2580</v>
      </c>
      <c r="J41" s="7">
        <v>2580</v>
      </c>
    </row>
    <row r="42" spans="2:11" x14ac:dyDescent="0.25">
      <c r="B42" s="96"/>
      <c r="C42" s="7">
        <v>2</v>
      </c>
      <c r="D42" s="7">
        <v>2580</v>
      </c>
      <c r="E42" s="7">
        <v>2580</v>
      </c>
      <c r="F42" s="7">
        <v>2580</v>
      </c>
      <c r="G42" s="7">
        <v>2580</v>
      </c>
      <c r="H42" s="7">
        <v>2580</v>
      </c>
      <c r="I42" s="7">
        <v>2580</v>
      </c>
      <c r="J42" s="7">
        <v>2580</v>
      </c>
    </row>
    <row r="43" spans="2:11" x14ac:dyDescent="0.25">
      <c r="B43" s="96"/>
      <c r="C43" s="7">
        <v>3</v>
      </c>
      <c r="D43" s="7">
        <v>2600</v>
      </c>
      <c r="E43" s="7">
        <v>2600</v>
      </c>
      <c r="F43" s="7">
        <v>2600</v>
      </c>
      <c r="G43" s="7">
        <v>2600</v>
      </c>
      <c r="H43" s="7">
        <v>2600</v>
      </c>
      <c r="I43" s="7">
        <v>2600</v>
      </c>
      <c r="J43" s="7">
        <v>2600</v>
      </c>
    </row>
    <row r="44" spans="2:11" x14ac:dyDescent="0.25">
      <c r="B44" s="96"/>
      <c r="C44" s="7">
        <v>4</v>
      </c>
      <c r="D44" s="7">
        <v>380</v>
      </c>
      <c r="E44" s="7">
        <v>380</v>
      </c>
      <c r="F44" s="7">
        <v>380</v>
      </c>
      <c r="G44" s="7">
        <v>380</v>
      </c>
      <c r="H44" s="7">
        <v>380</v>
      </c>
      <c r="I44" s="7">
        <v>380</v>
      </c>
      <c r="J44" s="7">
        <v>380</v>
      </c>
    </row>
    <row r="45" spans="2:11" x14ac:dyDescent="0.25">
      <c r="B45" s="96"/>
      <c r="C45" s="7">
        <v>5</v>
      </c>
      <c r="D45" s="7">
        <v>2620</v>
      </c>
      <c r="E45" s="7">
        <v>2620</v>
      </c>
      <c r="F45" s="7">
        <v>2620</v>
      </c>
      <c r="G45" s="7">
        <v>2620</v>
      </c>
      <c r="H45" s="7">
        <v>2620</v>
      </c>
      <c r="I45" s="7">
        <v>2620</v>
      </c>
      <c r="J45" s="7">
        <v>2620</v>
      </c>
    </row>
    <row r="46" spans="2:11" x14ac:dyDescent="0.25">
      <c r="B46" s="96"/>
      <c r="C46" s="7">
        <v>6</v>
      </c>
      <c r="D46" s="7">
        <v>2580</v>
      </c>
      <c r="E46" s="7">
        <v>2580</v>
      </c>
      <c r="F46" s="7">
        <v>2580</v>
      </c>
      <c r="G46" s="7">
        <v>2580</v>
      </c>
      <c r="H46" s="7">
        <v>2580</v>
      </c>
      <c r="I46" s="7">
        <v>2580</v>
      </c>
      <c r="J46" s="7">
        <v>2580</v>
      </c>
    </row>
    <row r="47" spans="2:11" x14ac:dyDescent="0.25">
      <c r="B47" s="96"/>
      <c r="C47" s="7">
        <v>7</v>
      </c>
      <c r="D47" s="7">
        <v>2590</v>
      </c>
      <c r="E47" s="7">
        <v>2590</v>
      </c>
      <c r="F47" s="7">
        <v>2590</v>
      </c>
      <c r="G47" s="7">
        <v>2590</v>
      </c>
      <c r="H47" s="7">
        <v>2590</v>
      </c>
      <c r="I47" s="7">
        <v>2590</v>
      </c>
      <c r="J47" s="7">
        <v>2590</v>
      </c>
    </row>
    <row r="48" spans="2:11" x14ac:dyDescent="0.25">
      <c r="B48" s="96"/>
      <c r="C48" s="7" t="s">
        <v>7</v>
      </c>
      <c r="D48" s="7">
        <f>SUM(D41:D47)</f>
        <v>15930</v>
      </c>
      <c r="E48" s="7">
        <f t="shared" ref="E48:J48" si="6">SUM(E41:E47)</f>
        <v>15930</v>
      </c>
      <c r="F48" s="7">
        <f t="shared" si="6"/>
        <v>15930</v>
      </c>
      <c r="G48" s="7">
        <f t="shared" si="6"/>
        <v>15930</v>
      </c>
      <c r="H48" s="7">
        <f t="shared" si="6"/>
        <v>15930</v>
      </c>
      <c r="I48" s="7">
        <f t="shared" si="6"/>
        <v>15930</v>
      </c>
      <c r="J48" s="7">
        <f t="shared" si="6"/>
        <v>15930</v>
      </c>
      <c r="K48" s="44">
        <f>SUM(D48:J48)</f>
        <v>111510</v>
      </c>
    </row>
    <row r="49" spans="2:11" x14ac:dyDescent="0.25">
      <c r="B49" s="34"/>
    </row>
    <row r="50" spans="2:11" ht="50.1" customHeight="1" x14ac:dyDescent="0.25">
      <c r="B50" s="97" t="s">
        <v>37</v>
      </c>
      <c r="C50" s="97"/>
      <c r="D50" s="97"/>
      <c r="E50" s="97"/>
      <c r="F50" s="97"/>
      <c r="G50" s="97"/>
      <c r="H50" s="97"/>
      <c r="I50" s="97"/>
      <c r="J50" s="97"/>
      <c r="K50" s="2" t="s">
        <v>44</v>
      </c>
    </row>
    <row r="51" spans="2:11" ht="50.1" customHeight="1" x14ac:dyDescent="0.25">
      <c r="B51" s="97"/>
      <c r="C51" s="97"/>
      <c r="D51" s="97"/>
      <c r="E51" s="97"/>
      <c r="F51" s="97"/>
      <c r="G51" s="97"/>
      <c r="H51" s="97"/>
      <c r="I51" s="97"/>
      <c r="J51" s="97"/>
      <c r="K51" s="45">
        <f>(K48+K37+K26+K15)/25000</f>
        <v>17.5336</v>
      </c>
    </row>
    <row r="52" spans="2:11" x14ac:dyDescent="0.25">
      <c r="B52" s="34"/>
    </row>
    <row r="53" spans="2:11" ht="68.25" customHeight="1" x14ac:dyDescent="0.35">
      <c r="C53" s="36"/>
      <c r="D53" s="36"/>
      <c r="E53" s="36"/>
      <c r="F53" s="36"/>
      <c r="G53" s="36"/>
      <c r="H53" s="36"/>
      <c r="I53" s="36"/>
      <c r="J53" s="36"/>
    </row>
  </sheetData>
  <mergeCells count="11">
    <mergeCell ref="A1:K1"/>
    <mergeCell ref="A3:J3"/>
    <mergeCell ref="B5:B15"/>
    <mergeCell ref="C5:C6"/>
    <mergeCell ref="B17:B26"/>
    <mergeCell ref="C17:C18"/>
    <mergeCell ref="B28:B37"/>
    <mergeCell ref="C28:C29"/>
    <mergeCell ref="B39:B48"/>
    <mergeCell ref="C39:C40"/>
    <mergeCell ref="B50:J51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F11"/>
  <sheetViews>
    <sheetView workbookViewId="0">
      <selection sqref="A1:D10"/>
    </sheetView>
  </sheetViews>
  <sheetFormatPr baseColWidth="10" defaultRowHeight="15" x14ac:dyDescent="0.25"/>
  <cols>
    <col min="1" max="1" width="59.5703125" customWidth="1"/>
    <col min="2" max="2" width="13.85546875" customWidth="1"/>
    <col min="3" max="3" width="18.5703125" customWidth="1"/>
    <col min="4" max="4" width="67.28515625" bestFit="1" customWidth="1"/>
    <col min="5" max="5" width="57.28515625" customWidth="1"/>
    <col min="6" max="6" width="6" bestFit="1" customWidth="1"/>
  </cols>
  <sheetData>
    <row r="1" spans="1:6" ht="16.5" thickBot="1" x14ac:dyDescent="0.3">
      <c r="A1" s="136" t="s">
        <v>42</v>
      </c>
      <c r="B1" s="137"/>
      <c r="C1" s="137"/>
      <c r="D1" s="138"/>
    </row>
    <row r="2" spans="1:6" ht="20.25" x14ac:dyDescent="0.3">
      <c r="A2" s="13" t="s">
        <v>8</v>
      </c>
      <c r="B2" s="14">
        <v>69.3</v>
      </c>
      <c r="C2" s="15" t="s">
        <v>9</v>
      </c>
      <c r="D2" s="16" t="s">
        <v>10</v>
      </c>
    </row>
    <row r="3" spans="1:6" ht="20.25" customHeight="1" x14ac:dyDescent="0.3">
      <c r="A3" s="17" t="s">
        <v>11</v>
      </c>
      <c r="B3" s="18">
        <f>B2*3.72%</f>
        <v>2.57796</v>
      </c>
      <c r="C3" s="19"/>
      <c r="D3" s="20" t="s">
        <v>12</v>
      </c>
    </row>
    <row r="4" spans="1:6" ht="20.25" x14ac:dyDescent="0.3">
      <c r="A4" s="17" t="s">
        <v>13</v>
      </c>
      <c r="B4" s="18">
        <f>B3*2</f>
        <v>5.1559200000000001</v>
      </c>
      <c r="C4" s="19"/>
      <c r="D4" s="20" t="s">
        <v>14</v>
      </c>
    </row>
    <row r="5" spans="1:6" ht="20.25" x14ac:dyDescent="0.3">
      <c r="A5" s="21" t="s">
        <v>15</v>
      </c>
      <c r="B5" s="22">
        <v>2.5000000000000001E-2</v>
      </c>
      <c r="C5" s="19" t="s">
        <v>9</v>
      </c>
      <c r="D5" s="20" t="s">
        <v>16</v>
      </c>
    </row>
    <row r="6" spans="1:6" ht="20.25" x14ac:dyDescent="0.3">
      <c r="A6" s="21" t="s">
        <v>17</v>
      </c>
      <c r="B6" s="23">
        <v>157.39924110347656</v>
      </c>
      <c r="C6" s="19" t="s">
        <v>9</v>
      </c>
      <c r="D6" s="20" t="s">
        <v>10</v>
      </c>
    </row>
    <row r="7" spans="1:6" ht="20.25" x14ac:dyDescent="0.3">
      <c r="A7" s="17" t="s">
        <v>18</v>
      </c>
      <c r="B7" s="18">
        <f>B5*B6</f>
        <v>3.9349810275869141</v>
      </c>
      <c r="C7" s="19"/>
      <c r="D7" s="20" t="s">
        <v>19</v>
      </c>
    </row>
    <row r="8" spans="1:6" ht="20.25" x14ac:dyDescent="0.3">
      <c r="A8" s="17" t="s">
        <v>20</v>
      </c>
      <c r="B8" s="10">
        <v>0.36</v>
      </c>
      <c r="C8" s="19"/>
      <c r="D8" s="24" t="s">
        <v>21</v>
      </c>
    </row>
    <row r="9" spans="1:6" ht="21" thickBot="1" x14ac:dyDescent="0.35">
      <c r="A9" s="17" t="s">
        <v>22</v>
      </c>
      <c r="B9" s="25">
        <f>B4-B7</f>
        <v>1.2209389724130859</v>
      </c>
      <c r="C9" s="19"/>
      <c r="D9" s="20" t="s">
        <v>23</v>
      </c>
    </row>
    <row r="10" spans="1:6" ht="21" thickBot="1" x14ac:dyDescent="0.35">
      <c r="A10" s="26" t="s">
        <v>24</v>
      </c>
      <c r="B10" s="27">
        <f>(B9/B8)+2</f>
        <v>5.3914971455919058</v>
      </c>
      <c r="C10" s="28"/>
      <c r="D10" s="29" t="s">
        <v>25</v>
      </c>
      <c r="E10" t="s">
        <v>28</v>
      </c>
      <c r="F10" t="s">
        <v>29</v>
      </c>
    </row>
    <row r="11" spans="1:6" x14ac:dyDescent="0.25">
      <c r="A11" s="30"/>
      <c r="B11" s="31"/>
      <c r="C11" s="32"/>
      <c r="D11" s="30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view="pageBreakPreview" zoomScale="90" zoomScaleNormal="100" zoomScaleSheetLayoutView="90" workbookViewId="0">
      <selection activeCell="D10" sqref="D10"/>
    </sheetView>
  </sheetViews>
  <sheetFormatPr baseColWidth="10" defaultColWidth="11.42578125" defaultRowHeight="15" x14ac:dyDescent="0.25"/>
  <cols>
    <col min="1" max="1" width="9.28515625" style="2" customWidth="1"/>
    <col min="2" max="2" width="14.7109375" style="2" customWidth="1"/>
    <col min="3" max="3" width="11.42578125" style="2"/>
    <col min="4" max="6" width="14.140625" style="2" customWidth="1"/>
    <col min="7" max="7" width="10.28515625" style="2" customWidth="1"/>
    <col min="8" max="16384" width="11.42578125" style="2"/>
  </cols>
  <sheetData>
    <row r="1" spans="1:11" ht="31.15" customHeight="1" x14ac:dyDescent="0.5">
      <c r="A1" s="98" t="s">
        <v>46</v>
      </c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8.4499999999999993" customHeight="1" x14ac:dyDescent="0.3">
      <c r="A2" s="11"/>
      <c r="B2" s="11"/>
      <c r="C2" s="11"/>
    </row>
    <row r="3" spans="1:11" ht="21" x14ac:dyDescent="0.35">
      <c r="A3" s="99" t="s">
        <v>36</v>
      </c>
      <c r="B3" s="100"/>
      <c r="C3" s="100"/>
      <c r="D3" s="100"/>
      <c r="E3" s="100"/>
      <c r="F3" s="100"/>
      <c r="G3" s="100"/>
      <c r="H3" s="100"/>
      <c r="I3" s="100"/>
      <c r="J3" s="100"/>
    </row>
    <row r="4" spans="1:11" ht="7.9" customHeight="1" x14ac:dyDescent="0.3">
      <c r="A4" s="11"/>
      <c r="B4" s="11"/>
      <c r="C4" s="11"/>
      <c r="D4" s="11"/>
      <c r="E4" s="11"/>
      <c r="F4" s="11"/>
      <c r="G4" s="11"/>
    </row>
    <row r="5" spans="1:11" x14ac:dyDescent="0.25">
      <c r="B5" s="101" t="s">
        <v>43</v>
      </c>
      <c r="C5" s="102" t="s">
        <v>0</v>
      </c>
      <c r="D5" s="12" t="s">
        <v>35</v>
      </c>
      <c r="E5" s="12" t="s">
        <v>27</v>
      </c>
      <c r="F5" s="12" t="s">
        <v>34</v>
      </c>
      <c r="G5" s="12" t="s">
        <v>32</v>
      </c>
      <c r="H5" s="12" t="s">
        <v>26</v>
      </c>
      <c r="I5" s="12" t="s">
        <v>30</v>
      </c>
      <c r="J5" s="12" t="s">
        <v>31</v>
      </c>
    </row>
    <row r="6" spans="1:11" ht="30" x14ac:dyDescent="0.25">
      <c r="B6" s="101"/>
      <c r="C6" s="102"/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</row>
    <row r="7" spans="1:11" x14ac:dyDescent="0.25">
      <c r="B7" s="101"/>
      <c r="C7" s="7">
        <v>1</v>
      </c>
      <c r="D7" s="7">
        <v>2660</v>
      </c>
      <c r="E7" s="7">
        <v>2660</v>
      </c>
      <c r="F7" s="7">
        <v>2660</v>
      </c>
      <c r="G7" s="7">
        <v>2660</v>
      </c>
      <c r="H7" s="7">
        <v>2660</v>
      </c>
      <c r="I7" s="7">
        <v>2660</v>
      </c>
      <c r="J7" s="7">
        <v>2660</v>
      </c>
    </row>
    <row r="8" spans="1:11" x14ac:dyDescent="0.25">
      <c r="B8" s="101"/>
      <c r="C8" s="7">
        <v>2</v>
      </c>
      <c r="D8" s="7">
        <v>2800</v>
      </c>
      <c r="E8" s="7">
        <v>2800</v>
      </c>
      <c r="F8" s="7">
        <v>2800</v>
      </c>
      <c r="G8" s="7">
        <v>2800</v>
      </c>
      <c r="H8" s="7">
        <v>2800</v>
      </c>
      <c r="I8" s="7">
        <v>2800</v>
      </c>
      <c r="J8" s="7">
        <v>2800</v>
      </c>
    </row>
    <row r="9" spans="1:11" x14ac:dyDescent="0.25">
      <c r="B9" s="101"/>
      <c r="C9" s="7">
        <v>3</v>
      </c>
      <c r="D9" s="7">
        <v>600</v>
      </c>
      <c r="E9" s="7">
        <v>600</v>
      </c>
      <c r="F9" s="7">
        <v>600</v>
      </c>
      <c r="G9" s="7">
        <v>600</v>
      </c>
      <c r="H9" s="7">
        <v>600</v>
      </c>
      <c r="I9" s="7">
        <v>600</v>
      </c>
      <c r="J9" s="7">
        <v>600</v>
      </c>
    </row>
    <row r="10" spans="1:11" x14ac:dyDescent="0.25">
      <c r="B10" s="101"/>
      <c r="C10" s="7">
        <v>4</v>
      </c>
      <c r="D10" s="7">
        <v>2850</v>
      </c>
      <c r="E10" s="7">
        <v>2850</v>
      </c>
      <c r="F10" s="7">
        <v>2850</v>
      </c>
      <c r="G10" s="7">
        <v>2850</v>
      </c>
      <c r="H10" s="7">
        <v>2850</v>
      </c>
      <c r="I10" s="7">
        <v>2850</v>
      </c>
      <c r="J10" s="7">
        <v>2850</v>
      </c>
    </row>
    <row r="11" spans="1:11" x14ac:dyDescent="0.25">
      <c r="B11" s="101"/>
      <c r="C11" s="7">
        <v>5</v>
      </c>
      <c r="D11" s="7">
        <v>2860</v>
      </c>
      <c r="E11" s="7">
        <v>2860</v>
      </c>
      <c r="F11" s="7">
        <v>2860</v>
      </c>
      <c r="G11" s="7">
        <v>2860</v>
      </c>
      <c r="H11" s="7">
        <v>2860</v>
      </c>
      <c r="I11" s="7">
        <v>2860</v>
      </c>
      <c r="J11" s="7">
        <v>2860</v>
      </c>
    </row>
    <row r="12" spans="1:11" x14ac:dyDescent="0.25">
      <c r="B12" s="101"/>
      <c r="C12" s="7">
        <v>6</v>
      </c>
      <c r="D12" s="7">
        <v>2900</v>
      </c>
      <c r="E12" s="7">
        <v>2900</v>
      </c>
      <c r="F12" s="7">
        <v>2900</v>
      </c>
      <c r="G12" s="7">
        <v>2900</v>
      </c>
      <c r="H12" s="7">
        <v>2900</v>
      </c>
      <c r="I12" s="7">
        <v>2900</v>
      </c>
      <c r="J12" s="7">
        <v>2900</v>
      </c>
    </row>
    <row r="13" spans="1:11" hidden="1" x14ac:dyDescent="0.25">
      <c r="B13" s="101"/>
      <c r="C13" s="7"/>
      <c r="D13" s="7"/>
      <c r="E13" s="7"/>
      <c r="F13" s="7"/>
      <c r="G13" s="7"/>
      <c r="H13" s="7"/>
      <c r="I13" s="7"/>
      <c r="J13" s="7"/>
    </row>
    <row r="14" spans="1:11" hidden="1" x14ac:dyDescent="0.25">
      <c r="B14" s="101"/>
      <c r="C14" s="7"/>
      <c r="D14" s="7"/>
      <c r="E14" s="7"/>
      <c r="F14" s="7"/>
      <c r="G14" s="7"/>
      <c r="H14" s="7"/>
      <c r="I14" s="7"/>
      <c r="J14" s="7"/>
    </row>
    <row r="15" spans="1:11" x14ac:dyDescent="0.25">
      <c r="B15" s="101"/>
      <c r="C15" s="7" t="s">
        <v>7</v>
      </c>
      <c r="D15" s="43">
        <f t="shared" ref="D15:J15" si="0">SUM(D7:D14)</f>
        <v>14670</v>
      </c>
      <c r="E15" s="43">
        <f t="shared" si="0"/>
        <v>14670</v>
      </c>
      <c r="F15" s="43">
        <f t="shared" si="0"/>
        <v>14670</v>
      </c>
      <c r="G15" s="43">
        <f t="shared" si="0"/>
        <v>14670</v>
      </c>
      <c r="H15" s="43">
        <f t="shared" si="0"/>
        <v>14670</v>
      </c>
      <c r="I15" s="43">
        <f t="shared" si="0"/>
        <v>14670</v>
      </c>
      <c r="J15" s="43">
        <f t="shared" si="0"/>
        <v>14670</v>
      </c>
      <c r="K15" s="44">
        <f>SUM(D15:J15)</f>
        <v>102690</v>
      </c>
    </row>
    <row r="16" spans="1:11" x14ac:dyDescent="0.25">
      <c r="D16" s="9"/>
      <c r="E16" s="9"/>
      <c r="F16" s="9"/>
      <c r="G16" s="9"/>
    </row>
    <row r="17" spans="2:11" x14ac:dyDescent="0.25">
      <c r="B17" s="92" t="s">
        <v>38</v>
      </c>
      <c r="C17" s="95" t="s">
        <v>0</v>
      </c>
      <c r="D17" s="12" t="str">
        <f>D5</f>
        <v>JUEVES</v>
      </c>
      <c r="E17" s="12" t="str">
        <f t="shared" ref="E17:J17" si="1">E5</f>
        <v>VIERNES</v>
      </c>
      <c r="F17" s="12" t="str">
        <f t="shared" si="1"/>
        <v xml:space="preserve">SABADO </v>
      </c>
      <c r="G17" s="12" t="str">
        <f t="shared" si="1"/>
        <v>DOMINGO</v>
      </c>
      <c r="H17" s="12" t="str">
        <f t="shared" si="1"/>
        <v>LUNES</v>
      </c>
      <c r="I17" s="12" t="str">
        <f t="shared" si="1"/>
        <v>MARTES</v>
      </c>
      <c r="J17" s="12" t="str">
        <f t="shared" si="1"/>
        <v>MIÉRCOLES</v>
      </c>
    </row>
    <row r="18" spans="2:11" ht="30" x14ac:dyDescent="0.25">
      <c r="B18" s="93"/>
      <c r="C18" s="95"/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</row>
    <row r="19" spans="2:11" x14ac:dyDescent="0.25">
      <c r="B19" s="93"/>
      <c r="C19" s="40">
        <v>1</v>
      </c>
      <c r="D19" s="7">
        <v>2530</v>
      </c>
      <c r="E19" s="7">
        <v>2530</v>
      </c>
      <c r="F19" s="7">
        <v>2530</v>
      </c>
      <c r="G19" s="7">
        <v>2530</v>
      </c>
      <c r="H19" s="7">
        <v>2530</v>
      </c>
      <c r="I19" s="7">
        <v>2530</v>
      </c>
      <c r="J19" s="7">
        <v>2530</v>
      </c>
    </row>
    <row r="20" spans="2:11" x14ac:dyDescent="0.25">
      <c r="B20" s="93"/>
      <c r="C20" s="40">
        <v>2</v>
      </c>
      <c r="D20" s="7">
        <v>2550</v>
      </c>
      <c r="E20" s="7">
        <v>2550</v>
      </c>
      <c r="F20" s="7">
        <v>2550</v>
      </c>
      <c r="G20" s="7">
        <v>2550</v>
      </c>
      <c r="H20" s="7">
        <v>2550</v>
      </c>
      <c r="I20" s="7">
        <v>2550</v>
      </c>
      <c r="J20" s="7">
        <v>2550</v>
      </c>
    </row>
    <row r="21" spans="2:11" x14ac:dyDescent="0.25">
      <c r="B21" s="93"/>
      <c r="C21" s="40">
        <v>3</v>
      </c>
      <c r="D21" s="7">
        <v>2550</v>
      </c>
      <c r="E21" s="7">
        <v>2550</v>
      </c>
      <c r="F21" s="7">
        <v>2550</v>
      </c>
      <c r="G21" s="7">
        <v>2550</v>
      </c>
      <c r="H21" s="7">
        <v>2550</v>
      </c>
      <c r="I21" s="7">
        <v>2550</v>
      </c>
      <c r="J21" s="7">
        <v>2550</v>
      </c>
    </row>
    <row r="22" spans="2:11" x14ac:dyDescent="0.25">
      <c r="B22" s="93"/>
      <c r="C22" s="40">
        <v>4</v>
      </c>
      <c r="D22" s="7">
        <v>540</v>
      </c>
      <c r="E22" s="7">
        <v>540</v>
      </c>
      <c r="F22" s="7">
        <v>540</v>
      </c>
      <c r="G22" s="7">
        <v>540</v>
      </c>
      <c r="H22" s="7">
        <v>540</v>
      </c>
      <c r="I22" s="7">
        <v>540</v>
      </c>
      <c r="J22" s="7">
        <v>540</v>
      </c>
    </row>
    <row r="23" spans="2:11" x14ac:dyDescent="0.25">
      <c r="B23" s="93"/>
      <c r="C23" s="40">
        <v>5</v>
      </c>
      <c r="D23" s="7">
        <v>2520</v>
      </c>
      <c r="E23" s="7">
        <v>2520</v>
      </c>
      <c r="F23" s="7">
        <v>2520</v>
      </c>
      <c r="G23" s="7">
        <v>2520</v>
      </c>
      <c r="H23" s="7">
        <v>2520</v>
      </c>
      <c r="I23" s="7">
        <v>2520</v>
      </c>
      <c r="J23" s="7">
        <v>2520</v>
      </c>
    </row>
    <row r="24" spans="2:11" x14ac:dyDescent="0.25">
      <c r="B24" s="93"/>
      <c r="C24" s="40">
        <v>6</v>
      </c>
      <c r="D24" s="7">
        <v>2530</v>
      </c>
      <c r="E24" s="7">
        <v>2530</v>
      </c>
      <c r="F24" s="7">
        <v>2530</v>
      </c>
      <c r="G24" s="7">
        <v>2530</v>
      </c>
      <c r="H24" s="7">
        <v>2530</v>
      </c>
      <c r="I24" s="7">
        <v>2530</v>
      </c>
      <c r="J24" s="7">
        <v>2530</v>
      </c>
    </row>
    <row r="25" spans="2:11" x14ac:dyDescent="0.25">
      <c r="B25" s="93"/>
      <c r="C25" s="40">
        <v>7</v>
      </c>
      <c r="D25" s="7">
        <v>2520</v>
      </c>
      <c r="E25" s="7">
        <v>2520</v>
      </c>
      <c r="F25" s="7">
        <v>2520</v>
      </c>
      <c r="G25" s="7">
        <v>2520</v>
      </c>
      <c r="H25" s="7">
        <v>2520</v>
      </c>
      <c r="I25" s="7">
        <v>2520</v>
      </c>
      <c r="J25" s="7">
        <v>2520</v>
      </c>
    </row>
    <row r="26" spans="2:11" x14ac:dyDescent="0.25">
      <c r="B26" s="94"/>
      <c r="C26" s="40" t="s">
        <v>7</v>
      </c>
      <c r="D26" s="7">
        <f t="shared" ref="D26:J26" si="2">SUM(D19:D25)</f>
        <v>15740</v>
      </c>
      <c r="E26" s="7">
        <f t="shared" si="2"/>
        <v>15740</v>
      </c>
      <c r="F26" s="7">
        <f t="shared" si="2"/>
        <v>15740</v>
      </c>
      <c r="G26" s="7">
        <f t="shared" si="2"/>
        <v>15740</v>
      </c>
      <c r="H26" s="7">
        <f t="shared" si="2"/>
        <v>15740</v>
      </c>
      <c r="I26" s="7">
        <f t="shared" si="2"/>
        <v>15740</v>
      </c>
      <c r="J26" s="7">
        <f t="shared" si="2"/>
        <v>15740</v>
      </c>
      <c r="K26" s="44">
        <f>SUM(D26:J26)</f>
        <v>110180</v>
      </c>
    </row>
    <row r="27" spans="2:11" x14ac:dyDescent="0.25">
      <c r="B27" s="34"/>
    </row>
    <row r="28" spans="2:11" x14ac:dyDescent="0.25">
      <c r="B28" s="92" t="s">
        <v>38</v>
      </c>
      <c r="C28" s="95" t="s">
        <v>0</v>
      </c>
      <c r="D28" s="12">
        <f>D16</f>
        <v>0</v>
      </c>
      <c r="E28" s="12">
        <f t="shared" ref="E28:J28" si="3">E16</f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2">
        <f t="shared" si="3"/>
        <v>0</v>
      </c>
    </row>
    <row r="29" spans="2:11" ht="30" x14ac:dyDescent="0.25">
      <c r="B29" s="93"/>
      <c r="C29" s="95"/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</row>
    <row r="30" spans="2:11" x14ac:dyDescent="0.25">
      <c r="B30" s="93"/>
      <c r="C30" s="40">
        <v>1</v>
      </c>
      <c r="D30" s="7">
        <v>2480</v>
      </c>
      <c r="E30" s="7">
        <v>2480</v>
      </c>
      <c r="F30" s="7">
        <v>2480</v>
      </c>
      <c r="G30" s="7">
        <v>2480</v>
      </c>
      <c r="H30" s="7">
        <v>2480</v>
      </c>
      <c r="I30" s="7">
        <v>2480</v>
      </c>
      <c r="J30" s="7">
        <v>2480</v>
      </c>
    </row>
    <row r="31" spans="2:11" x14ac:dyDescent="0.25">
      <c r="B31" s="93"/>
      <c r="C31" s="40">
        <v>2</v>
      </c>
      <c r="D31" s="7">
        <v>2500</v>
      </c>
      <c r="E31" s="7">
        <v>2500</v>
      </c>
      <c r="F31" s="7">
        <v>2500</v>
      </c>
      <c r="G31" s="7">
        <v>2500</v>
      </c>
      <c r="H31" s="7">
        <v>2500</v>
      </c>
      <c r="I31" s="7">
        <v>2500</v>
      </c>
      <c r="J31" s="7">
        <v>2500</v>
      </c>
    </row>
    <row r="32" spans="2:11" x14ac:dyDescent="0.25">
      <c r="B32" s="93"/>
      <c r="C32" s="40">
        <v>3</v>
      </c>
      <c r="D32" s="7">
        <v>2530</v>
      </c>
      <c r="E32" s="7">
        <v>2530</v>
      </c>
      <c r="F32" s="7">
        <v>2530</v>
      </c>
      <c r="G32" s="7">
        <v>2530</v>
      </c>
      <c r="H32" s="7">
        <v>2530</v>
      </c>
      <c r="I32" s="7">
        <v>2530</v>
      </c>
      <c r="J32" s="7">
        <v>2530</v>
      </c>
    </row>
    <row r="33" spans="2:11" x14ac:dyDescent="0.25">
      <c r="B33" s="93"/>
      <c r="C33" s="40">
        <v>4</v>
      </c>
      <c r="D33" s="7">
        <v>630</v>
      </c>
      <c r="E33" s="7">
        <v>630</v>
      </c>
      <c r="F33" s="7">
        <v>630</v>
      </c>
      <c r="G33" s="7">
        <v>630</v>
      </c>
      <c r="H33" s="7">
        <v>630</v>
      </c>
      <c r="I33" s="7">
        <v>630</v>
      </c>
      <c r="J33" s="7">
        <v>630</v>
      </c>
    </row>
    <row r="34" spans="2:11" x14ac:dyDescent="0.25">
      <c r="B34" s="93"/>
      <c r="C34" s="40">
        <v>5</v>
      </c>
      <c r="D34" s="7">
        <v>2560</v>
      </c>
      <c r="E34" s="7">
        <v>2560</v>
      </c>
      <c r="F34" s="7">
        <v>2560</v>
      </c>
      <c r="G34" s="7">
        <v>2560</v>
      </c>
      <c r="H34" s="7">
        <v>2560</v>
      </c>
      <c r="I34" s="7">
        <v>2560</v>
      </c>
      <c r="J34" s="7">
        <v>2560</v>
      </c>
    </row>
    <row r="35" spans="2:11" x14ac:dyDescent="0.25">
      <c r="B35" s="93"/>
      <c r="C35" s="40">
        <v>6</v>
      </c>
      <c r="D35" s="7">
        <v>2490</v>
      </c>
      <c r="E35" s="7">
        <v>2490</v>
      </c>
      <c r="F35" s="7">
        <v>2490</v>
      </c>
      <c r="G35" s="7">
        <v>2490</v>
      </c>
      <c r="H35" s="7">
        <v>2490</v>
      </c>
      <c r="I35" s="7">
        <v>2490</v>
      </c>
      <c r="J35" s="7">
        <v>2490</v>
      </c>
    </row>
    <row r="36" spans="2:11" x14ac:dyDescent="0.25">
      <c r="B36" s="93"/>
      <c r="C36" s="40">
        <v>7</v>
      </c>
      <c r="D36" s="7">
        <v>2500</v>
      </c>
      <c r="E36" s="7">
        <v>2500</v>
      </c>
      <c r="F36" s="7">
        <v>2500</v>
      </c>
      <c r="G36" s="7">
        <v>2500</v>
      </c>
      <c r="H36" s="7">
        <v>2500</v>
      </c>
      <c r="I36" s="7">
        <v>2500</v>
      </c>
      <c r="J36" s="7">
        <v>2500</v>
      </c>
    </row>
    <row r="37" spans="2:11" x14ac:dyDescent="0.25">
      <c r="B37" s="94"/>
      <c r="C37" s="40" t="s">
        <v>7</v>
      </c>
      <c r="D37" s="7">
        <f t="shared" ref="D37:J37" si="4">SUM(D30:D36)</f>
        <v>15690</v>
      </c>
      <c r="E37" s="7">
        <f t="shared" si="4"/>
        <v>15690</v>
      </c>
      <c r="F37" s="7">
        <f t="shared" si="4"/>
        <v>15690</v>
      </c>
      <c r="G37" s="7">
        <f t="shared" si="4"/>
        <v>15690</v>
      </c>
      <c r="H37" s="7">
        <f t="shared" si="4"/>
        <v>15690</v>
      </c>
      <c r="I37" s="7">
        <f t="shared" si="4"/>
        <v>15690</v>
      </c>
      <c r="J37" s="7">
        <f t="shared" si="4"/>
        <v>15690</v>
      </c>
      <c r="K37" s="44">
        <f>SUM(D37:J37)</f>
        <v>109830</v>
      </c>
    </row>
    <row r="39" spans="2:11" x14ac:dyDescent="0.25">
      <c r="B39" s="96" t="s">
        <v>39</v>
      </c>
      <c r="C39" s="95" t="s">
        <v>0</v>
      </c>
      <c r="D39" s="12" t="str">
        <f>D29</f>
        <v>CALCIO (gramos)</v>
      </c>
      <c r="E39" s="12" t="str">
        <f t="shared" ref="E39:J39" si="5">E29</f>
        <v>CALCIO (gramos)</v>
      </c>
      <c r="F39" s="12" t="str">
        <f t="shared" si="5"/>
        <v>CALCIO (gramos)</v>
      </c>
      <c r="G39" s="12" t="str">
        <f t="shared" si="5"/>
        <v>CALCIO (gramos)</v>
      </c>
      <c r="H39" s="12" t="str">
        <f t="shared" si="5"/>
        <v>CALCIO (gramos)</v>
      </c>
      <c r="I39" s="12" t="str">
        <f t="shared" si="5"/>
        <v>CALCIO (gramos)</v>
      </c>
      <c r="J39" s="12" t="str">
        <f t="shared" si="5"/>
        <v>CALCIO (gramos)</v>
      </c>
    </row>
    <row r="40" spans="2:11" ht="30" x14ac:dyDescent="0.25">
      <c r="B40" s="96"/>
      <c r="C40" s="95"/>
      <c r="D40" s="8" t="s">
        <v>6</v>
      </c>
      <c r="E40" s="8" t="s">
        <v>6</v>
      </c>
      <c r="F40" s="8" t="s">
        <v>6</v>
      </c>
      <c r="G40" s="8" t="s">
        <v>6</v>
      </c>
      <c r="H40" s="8" t="s">
        <v>6</v>
      </c>
      <c r="I40" s="8" t="s">
        <v>6</v>
      </c>
      <c r="J40" s="8" t="s">
        <v>6</v>
      </c>
    </row>
    <row r="41" spans="2:11" x14ac:dyDescent="0.25">
      <c r="B41" s="96"/>
      <c r="C41" s="7">
        <v>1</v>
      </c>
      <c r="D41" s="7">
        <v>2550</v>
      </c>
      <c r="E41" s="7">
        <v>2550</v>
      </c>
      <c r="F41" s="7">
        <v>2550</v>
      </c>
      <c r="G41" s="7">
        <v>2550</v>
      </c>
      <c r="H41" s="7">
        <v>2550</v>
      </c>
      <c r="I41" s="7">
        <v>2550</v>
      </c>
      <c r="J41" s="7">
        <v>2550</v>
      </c>
    </row>
    <row r="42" spans="2:11" x14ac:dyDescent="0.25">
      <c r="B42" s="96"/>
      <c r="C42" s="7">
        <v>2</v>
      </c>
      <c r="D42" s="7">
        <v>2570</v>
      </c>
      <c r="E42" s="7">
        <v>2570</v>
      </c>
      <c r="F42" s="7">
        <v>2570</v>
      </c>
      <c r="G42" s="7">
        <v>2570</v>
      </c>
      <c r="H42" s="7">
        <v>2570</v>
      </c>
      <c r="I42" s="7">
        <v>2570</v>
      </c>
      <c r="J42" s="7">
        <v>2570</v>
      </c>
    </row>
    <row r="43" spans="2:11" x14ac:dyDescent="0.25">
      <c r="B43" s="96"/>
      <c r="C43" s="7">
        <v>3</v>
      </c>
      <c r="D43" s="7">
        <v>2590</v>
      </c>
      <c r="E43" s="7">
        <v>2590</v>
      </c>
      <c r="F43" s="7">
        <v>2590</v>
      </c>
      <c r="G43" s="7">
        <v>2590</v>
      </c>
      <c r="H43" s="7">
        <v>2590</v>
      </c>
      <c r="I43" s="7">
        <v>2590</v>
      </c>
      <c r="J43" s="7">
        <v>2590</v>
      </c>
    </row>
    <row r="44" spans="2:11" x14ac:dyDescent="0.25">
      <c r="B44" s="96"/>
      <c r="C44" s="7">
        <v>4</v>
      </c>
      <c r="D44" s="7">
        <v>310</v>
      </c>
      <c r="E44" s="7">
        <v>310</v>
      </c>
      <c r="F44" s="7">
        <v>310</v>
      </c>
      <c r="G44" s="7">
        <v>310</v>
      </c>
      <c r="H44" s="7">
        <v>310</v>
      </c>
      <c r="I44" s="7">
        <v>310</v>
      </c>
      <c r="J44" s="7">
        <v>310</v>
      </c>
    </row>
    <row r="45" spans="2:11" x14ac:dyDescent="0.25">
      <c r="B45" s="96"/>
      <c r="C45" s="7">
        <v>5</v>
      </c>
      <c r="D45" s="7">
        <v>2620</v>
      </c>
      <c r="E45" s="7">
        <v>2620</v>
      </c>
      <c r="F45" s="7">
        <v>2620</v>
      </c>
      <c r="G45" s="7">
        <v>2620</v>
      </c>
      <c r="H45" s="7">
        <v>2620</v>
      </c>
      <c r="I45" s="7">
        <v>2620</v>
      </c>
      <c r="J45" s="7">
        <v>2620</v>
      </c>
    </row>
    <row r="46" spans="2:11" x14ac:dyDescent="0.25">
      <c r="B46" s="96"/>
      <c r="C46" s="7">
        <v>6</v>
      </c>
      <c r="D46" s="7">
        <v>2570</v>
      </c>
      <c r="E46" s="7">
        <v>2570</v>
      </c>
      <c r="F46" s="7">
        <v>2570</v>
      </c>
      <c r="G46" s="7">
        <v>2570</v>
      </c>
      <c r="H46" s="7">
        <v>2570</v>
      </c>
      <c r="I46" s="7">
        <v>2570</v>
      </c>
      <c r="J46" s="7">
        <v>2570</v>
      </c>
    </row>
    <row r="47" spans="2:11" x14ac:dyDescent="0.25">
      <c r="B47" s="96"/>
      <c r="C47" s="7">
        <v>7</v>
      </c>
      <c r="D47" s="7">
        <v>2590</v>
      </c>
      <c r="E47" s="7">
        <v>2590</v>
      </c>
      <c r="F47" s="7">
        <v>2590</v>
      </c>
      <c r="G47" s="7">
        <v>2590</v>
      </c>
      <c r="H47" s="7">
        <v>2590</v>
      </c>
      <c r="I47" s="7">
        <v>2590</v>
      </c>
      <c r="J47" s="7">
        <v>2590</v>
      </c>
    </row>
    <row r="48" spans="2:11" x14ac:dyDescent="0.25">
      <c r="B48" s="96"/>
      <c r="C48" s="7" t="s">
        <v>7</v>
      </c>
      <c r="D48" s="7">
        <f>SUM(D41:D47)</f>
        <v>15800</v>
      </c>
      <c r="E48" s="7">
        <f t="shared" ref="E48:J48" si="6">SUM(E41:E47)</f>
        <v>15800</v>
      </c>
      <c r="F48" s="7">
        <f t="shared" si="6"/>
        <v>15800</v>
      </c>
      <c r="G48" s="7">
        <f t="shared" si="6"/>
        <v>15800</v>
      </c>
      <c r="H48" s="7">
        <f t="shared" si="6"/>
        <v>15800</v>
      </c>
      <c r="I48" s="7">
        <f t="shared" si="6"/>
        <v>15800</v>
      </c>
      <c r="J48" s="7">
        <f t="shared" si="6"/>
        <v>15800</v>
      </c>
      <c r="K48" s="44">
        <f>SUM(D48:J48)</f>
        <v>110600</v>
      </c>
    </row>
    <row r="49" spans="2:11" x14ac:dyDescent="0.25">
      <c r="B49" s="34"/>
    </row>
    <row r="50" spans="2:11" ht="50.1" customHeight="1" x14ac:dyDescent="0.25">
      <c r="B50" s="97" t="s">
        <v>37</v>
      </c>
      <c r="C50" s="97"/>
      <c r="D50" s="97"/>
      <c r="E50" s="97"/>
      <c r="F50" s="97"/>
      <c r="G50" s="97"/>
      <c r="H50" s="97"/>
      <c r="I50" s="97"/>
      <c r="J50" s="97"/>
      <c r="K50" s="2" t="s">
        <v>44</v>
      </c>
    </row>
    <row r="51" spans="2:11" ht="50.1" customHeight="1" x14ac:dyDescent="0.25">
      <c r="B51" s="97"/>
      <c r="C51" s="97"/>
      <c r="D51" s="97"/>
      <c r="E51" s="97"/>
      <c r="F51" s="97"/>
      <c r="G51" s="97"/>
      <c r="H51" s="97"/>
      <c r="I51" s="97"/>
      <c r="J51" s="97"/>
      <c r="K51" s="45">
        <f>(K48+K37+K26+K15)/25000</f>
        <v>17.332000000000001</v>
      </c>
    </row>
    <row r="52" spans="2:11" x14ac:dyDescent="0.25">
      <c r="B52" s="34"/>
    </row>
    <row r="53" spans="2:11" ht="68.25" customHeight="1" x14ac:dyDescent="0.35">
      <c r="C53" s="36"/>
      <c r="D53" s="36"/>
      <c r="E53" s="36"/>
      <c r="F53" s="36"/>
      <c r="G53" s="36"/>
      <c r="H53" s="36"/>
      <c r="I53" s="36"/>
      <c r="J53" s="36"/>
    </row>
  </sheetData>
  <mergeCells count="11">
    <mergeCell ref="A1:K1"/>
    <mergeCell ref="A3:J3"/>
    <mergeCell ref="B5:B15"/>
    <mergeCell ref="C5:C6"/>
    <mergeCell ref="B17:B26"/>
    <mergeCell ref="C17:C18"/>
    <mergeCell ref="B39:B48"/>
    <mergeCell ref="C39:C40"/>
    <mergeCell ref="B50:J51"/>
    <mergeCell ref="B28:B37"/>
    <mergeCell ref="C28:C29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view="pageBreakPreview" zoomScale="90" zoomScaleNormal="100" zoomScaleSheetLayoutView="90" workbookViewId="0">
      <selection activeCell="E22" sqref="E22"/>
    </sheetView>
  </sheetViews>
  <sheetFormatPr baseColWidth="10" defaultColWidth="11.42578125" defaultRowHeight="15" x14ac:dyDescent="0.25"/>
  <cols>
    <col min="1" max="1" width="9.28515625" style="2" customWidth="1"/>
    <col min="2" max="2" width="14.7109375" style="2" customWidth="1"/>
    <col min="3" max="3" width="11.42578125" style="2"/>
    <col min="4" max="6" width="14.140625" style="2" customWidth="1"/>
    <col min="7" max="7" width="10.28515625" style="2" customWidth="1"/>
    <col min="8" max="16384" width="11.42578125" style="2"/>
  </cols>
  <sheetData>
    <row r="1" spans="1:11" ht="31.15" customHeight="1" x14ac:dyDescent="0.5">
      <c r="A1" s="98" t="s">
        <v>48</v>
      </c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8.4499999999999993" customHeight="1" x14ac:dyDescent="0.3">
      <c r="A2" s="11"/>
      <c r="B2" s="11"/>
      <c r="C2" s="11"/>
    </row>
    <row r="3" spans="1:11" ht="21" x14ac:dyDescent="0.35">
      <c r="A3" s="99" t="s">
        <v>36</v>
      </c>
      <c r="B3" s="100"/>
      <c r="C3" s="100"/>
      <c r="D3" s="100"/>
      <c r="E3" s="100"/>
      <c r="F3" s="100"/>
      <c r="G3" s="100"/>
      <c r="H3" s="100"/>
      <c r="I3" s="100"/>
      <c r="J3" s="100"/>
    </row>
    <row r="4" spans="1:11" ht="7.9" customHeight="1" x14ac:dyDescent="0.3">
      <c r="A4" s="11"/>
      <c r="B4" s="11"/>
      <c r="C4" s="11"/>
      <c r="D4" s="11"/>
      <c r="E4" s="11"/>
      <c r="F4" s="11"/>
      <c r="G4" s="11"/>
    </row>
    <row r="5" spans="1:11" x14ac:dyDescent="0.25">
      <c r="B5" s="101" t="s">
        <v>43</v>
      </c>
      <c r="C5" s="102" t="s">
        <v>0</v>
      </c>
      <c r="D5" s="12" t="s">
        <v>35</v>
      </c>
      <c r="E5" s="12" t="s">
        <v>27</v>
      </c>
      <c r="F5" s="12" t="s">
        <v>34</v>
      </c>
      <c r="G5" s="12" t="s">
        <v>32</v>
      </c>
      <c r="H5" s="12" t="s">
        <v>26</v>
      </c>
      <c r="I5" s="12" t="s">
        <v>30</v>
      </c>
      <c r="J5" s="12" t="s">
        <v>31</v>
      </c>
    </row>
    <row r="6" spans="1:11" ht="30" x14ac:dyDescent="0.25">
      <c r="B6" s="101"/>
      <c r="C6" s="102"/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</row>
    <row r="7" spans="1:11" x14ac:dyDescent="0.25">
      <c r="B7" s="101"/>
      <c r="C7" s="7">
        <v>1</v>
      </c>
      <c r="D7" s="7">
        <v>2570</v>
      </c>
      <c r="E7" s="7">
        <v>2570</v>
      </c>
      <c r="F7" s="7">
        <v>2570</v>
      </c>
      <c r="G7" s="7">
        <v>2570</v>
      </c>
      <c r="H7" s="7">
        <v>2570</v>
      </c>
      <c r="I7" s="7">
        <v>2570</v>
      </c>
      <c r="J7" s="7">
        <v>2570</v>
      </c>
    </row>
    <row r="8" spans="1:11" x14ac:dyDescent="0.25">
      <c r="B8" s="101"/>
      <c r="C8" s="7">
        <v>2</v>
      </c>
      <c r="D8" s="7">
        <v>2750</v>
      </c>
      <c r="E8" s="7">
        <v>2750</v>
      </c>
      <c r="F8" s="7">
        <v>2750</v>
      </c>
      <c r="G8" s="7">
        <v>2750</v>
      </c>
      <c r="H8" s="7">
        <v>2750</v>
      </c>
      <c r="I8" s="7">
        <v>2750</v>
      </c>
      <c r="J8" s="7">
        <v>2750</v>
      </c>
    </row>
    <row r="9" spans="1:11" x14ac:dyDescent="0.25">
      <c r="B9" s="101"/>
      <c r="C9" s="7">
        <v>3</v>
      </c>
      <c r="D9" s="7">
        <v>520</v>
      </c>
      <c r="E9" s="7">
        <v>520</v>
      </c>
      <c r="F9" s="7">
        <v>520</v>
      </c>
      <c r="G9" s="7">
        <v>520</v>
      </c>
      <c r="H9" s="7">
        <v>520</v>
      </c>
      <c r="I9" s="7">
        <v>520</v>
      </c>
      <c r="J9" s="7">
        <v>520</v>
      </c>
    </row>
    <row r="10" spans="1:11" x14ac:dyDescent="0.25">
      <c r="B10" s="101"/>
      <c r="C10" s="7">
        <v>4</v>
      </c>
      <c r="D10" s="7">
        <v>2740</v>
      </c>
      <c r="E10" s="7">
        <v>2740</v>
      </c>
      <c r="F10" s="7">
        <v>2740</v>
      </c>
      <c r="G10" s="7">
        <v>2740</v>
      </c>
      <c r="H10" s="7">
        <v>2740</v>
      </c>
      <c r="I10" s="7">
        <v>2740</v>
      </c>
      <c r="J10" s="7">
        <v>2740</v>
      </c>
    </row>
    <row r="11" spans="1:11" x14ac:dyDescent="0.25">
      <c r="B11" s="101"/>
      <c r="C11" s="7">
        <v>5</v>
      </c>
      <c r="D11" s="7">
        <v>2810</v>
      </c>
      <c r="E11" s="7">
        <v>2810</v>
      </c>
      <c r="F11" s="7">
        <v>2810</v>
      </c>
      <c r="G11" s="7">
        <v>2810</v>
      </c>
      <c r="H11" s="7">
        <v>2810</v>
      </c>
      <c r="I11" s="7">
        <v>2810</v>
      </c>
      <c r="J11" s="7">
        <v>2810</v>
      </c>
    </row>
    <row r="12" spans="1:11" x14ac:dyDescent="0.25">
      <c r="B12" s="101"/>
      <c r="C12" s="7">
        <v>6</v>
      </c>
      <c r="D12" s="7">
        <v>2840</v>
      </c>
      <c r="E12" s="7">
        <v>2840</v>
      </c>
      <c r="F12" s="7">
        <v>2840</v>
      </c>
      <c r="G12" s="7">
        <v>2840</v>
      </c>
      <c r="H12" s="7">
        <v>2840</v>
      </c>
      <c r="I12" s="7">
        <v>2840</v>
      </c>
      <c r="J12" s="7">
        <v>2840</v>
      </c>
    </row>
    <row r="13" spans="1:11" hidden="1" x14ac:dyDescent="0.25">
      <c r="B13" s="101"/>
      <c r="C13" s="7"/>
      <c r="D13" s="7"/>
      <c r="E13" s="7"/>
      <c r="F13" s="7"/>
      <c r="G13" s="7"/>
      <c r="H13" s="7"/>
      <c r="I13" s="7"/>
      <c r="J13" s="7"/>
    </row>
    <row r="14" spans="1:11" hidden="1" x14ac:dyDescent="0.25">
      <c r="B14" s="101"/>
      <c r="C14" s="7"/>
      <c r="D14" s="7"/>
      <c r="E14" s="7"/>
      <c r="F14" s="7"/>
      <c r="G14" s="7"/>
      <c r="H14" s="7"/>
      <c r="I14" s="7"/>
      <c r="J14" s="7"/>
    </row>
    <row r="15" spans="1:11" x14ac:dyDescent="0.25">
      <c r="B15" s="101"/>
      <c r="C15" s="7" t="s">
        <v>7</v>
      </c>
      <c r="D15" s="43">
        <v>14230</v>
      </c>
      <c r="E15" s="43">
        <v>14230</v>
      </c>
      <c r="F15" s="43">
        <v>14230</v>
      </c>
      <c r="G15" s="43">
        <v>14230</v>
      </c>
      <c r="H15" s="43">
        <v>14230</v>
      </c>
      <c r="I15" s="43">
        <v>14230</v>
      </c>
      <c r="J15" s="43">
        <v>14230</v>
      </c>
      <c r="K15" s="44">
        <v>99610</v>
      </c>
    </row>
    <row r="16" spans="1:11" x14ac:dyDescent="0.25">
      <c r="D16" s="9"/>
      <c r="E16" s="9"/>
      <c r="F16" s="9"/>
      <c r="G16" s="9"/>
    </row>
    <row r="17" spans="2:11" x14ac:dyDescent="0.25">
      <c r="B17" s="92" t="s">
        <v>38</v>
      </c>
      <c r="C17" s="95" t="s">
        <v>0</v>
      </c>
      <c r="D17" s="12" t="s">
        <v>35</v>
      </c>
      <c r="E17" s="12" t="s">
        <v>27</v>
      </c>
      <c r="F17" s="12" t="s">
        <v>34</v>
      </c>
      <c r="G17" s="12" t="s">
        <v>32</v>
      </c>
      <c r="H17" s="12" t="s">
        <v>26</v>
      </c>
      <c r="I17" s="12" t="s">
        <v>30</v>
      </c>
      <c r="J17" s="12" t="s">
        <v>31</v>
      </c>
    </row>
    <row r="18" spans="2:11" ht="30" x14ac:dyDescent="0.25">
      <c r="B18" s="93"/>
      <c r="C18" s="95"/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</row>
    <row r="19" spans="2:11" x14ac:dyDescent="0.25">
      <c r="B19" s="93"/>
      <c r="C19" s="40">
        <v>1</v>
      </c>
      <c r="D19" s="7">
        <v>2530</v>
      </c>
      <c r="E19" s="7">
        <v>2530</v>
      </c>
      <c r="F19" s="7">
        <v>2530</v>
      </c>
      <c r="G19" s="7">
        <v>2530</v>
      </c>
      <c r="H19" s="7">
        <v>2530</v>
      </c>
      <c r="I19" s="7">
        <v>2530</v>
      </c>
      <c r="J19" s="7">
        <v>2530</v>
      </c>
    </row>
    <row r="20" spans="2:11" x14ac:dyDescent="0.25">
      <c r="B20" s="93"/>
      <c r="C20" s="40">
        <v>2</v>
      </c>
      <c r="D20" s="7">
        <v>2530</v>
      </c>
      <c r="E20" s="7">
        <v>2530</v>
      </c>
      <c r="F20" s="7">
        <v>2530</v>
      </c>
      <c r="G20" s="7">
        <v>2530</v>
      </c>
      <c r="H20" s="7">
        <v>2530</v>
      </c>
      <c r="I20" s="7">
        <v>2530</v>
      </c>
      <c r="J20" s="7">
        <v>2530</v>
      </c>
    </row>
    <row r="21" spans="2:11" x14ac:dyDescent="0.25">
      <c r="B21" s="93"/>
      <c r="C21" s="40">
        <v>3</v>
      </c>
      <c r="D21" s="7">
        <v>2530</v>
      </c>
      <c r="E21" s="7">
        <v>2530</v>
      </c>
      <c r="F21" s="7">
        <v>2530</v>
      </c>
      <c r="G21" s="7">
        <v>2530</v>
      </c>
      <c r="H21" s="7">
        <v>2530</v>
      </c>
      <c r="I21" s="7">
        <v>2530</v>
      </c>
      <c r="J21" s="7">
        <v>2530</v>
      </c>
    </row>
    <row r="22" spans="2:11" x14ac:dyDescent="0.25">
      <c r="B22" s="93"/>
      <c r="C22" s="40">
        <v>4</v>
      </c>
      <c r="D22" s="7">
        <v>430</v>
      </c>
      <c r="E22" s="7">
        <v>430</v>
      </c>
      <c r="F22" s="7">
        <v>430</v>
      </c>
      <c r="G22" s="7">
        <v>430</v>
      </c>
      <c r="H22" s="7">
        <v>430</v>
      </c>
      <c r="I22" s="7">
        <v>430</v>
      </c>
      <c r="J22" s="7">
        <v>430</v>
      </c>
    </row>
    <row r="23" spans="2:11" x14ac:dyDescent="0.25">
      <c r="B23" s="93"/>
      <c r="C23" s="40">
        <v>5</v>
      </c>
      <c r="D23" s="7">
        <v>2510</v>
      </c>
      <c r="E23" s="7">
        <v>2510</v>
      </c>
      <c r="F23" s="7">
        <v>2510</v>
      </c>
      <c r="G23" s="7">
        <v>2510</v>
      </c>
      <c r="H23" s="7">
        <v>2510</v>
      </c>
      <c r="I23" s="7">
        <v>2510</v>
      </c>
      <c r="J23" s="7">
        <v>2510</v>
      </c>
    </row>
    <row r="24" spans="2:11" x14ac:dyDescent="0.25">
      <c r="B24" s="93"/>
      <c r="C24" s="40">
        <v>6</v>
      </c>
      <c r="D24" s="7">
        <v>2520</v>
      </c>
      <c r="E24" s="7">
        <v>2520</v>
      </c>
      <c r="F24" s="7">
        <v>2520</v>
      </c>
      <c r="G24" s="7">
        <v>2520</v>
      </c>
      <c r="H24" s="7">
        <v>2520</v>
      </c>
      <c r="I24" s="7">
        <v>2520</v>
      </c>
      <c r="J24" s="7">
        <v>2520</v>
      </c>
    </row>
    <row r="25" spans="2:11" x14ac:dyDescent="0.25">
      <c r="B25" s="93"/>
      <c r="C25" s="40">
        <v>7</v>
      </c>
      <c r="D25" s="7">
        <v>2510</v>
      </c>
      <c r="E25" s="7">
        <v>2510</v>
      </c>
      <c r="F25" s="7">
        <v>2510</v>
      </c>
      <c r="G25" s="7">
        <v>2510</v>
      </c>
      <c r="H25" s="7">
        <v>2510</v>
      </c>
      <c r="I25" s="7">
        <v>2510</v>
      </c>
      <c r="J25" s="7">
        <v>2510</v>
      </c>
    </row>
    <row r="26" spans="2:11" x14ac:dyDescent="0.25">
      <c r="B26" s="94"/>
      <c r="C26" s="40" t="s">
        <v>7</v>
      </c>
      <c r="D26" s="7">
        <v>15560</v>
      </c>
      <c r="E26" s="7">
        <v>15560</v>
      </c>
      <c r="F26" s="7">
        <v>15560</v>
      </c>
      <c r="G26" s="7">
        <v>15560</v>
      </c>
      <c r="H26" s="7">
        <v>15560</v>
      </c>
      <c r="I26" s="7">
        <v>15560</v>
      </c>
      <c r="J26" s="7">
        <v>15560</v>
      </c>
      <c r="K26" s="44">
        <v>108920</v>
      </c>
    </row>
    <row r="27" spans="2:11" x14ac:dyDescent="0.25">
      <c r="B27" s="34"/>
    </row>
    <row r="28" spans="2:11" x14ac:dyDescent="0.25">
      <c r="B28" s="92" t="s">
        <v>45</v>
      </c>
      <c r="C28" s="95" t="s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</row>
    <row r="29" spans="2:11" ht="30" x14ac:dyDescent="0.25">
      <c r="B29" s="93"/>
      <c r="C29" s="95"/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</row>
    <row r="30" spans="2:11" x14ac:dyDescent="0.25">
      <c r="B30" s="93"/>
      <c r="C30" s="40">
        <v>1</v>
      </c>
      <c r="D30" s="7">
        <v>2440</v>
      </c>
      <c r="E30" s="7">
        <v>2440</v>
      </c>
      <c r="F30" s="7">
        <v>2440</v>
      </c>
      <c r="G30" s="7">
        <v>2440</v>
      </c>
      <c r="H30" s="7">
        <v>2440</v>
      </c>
      <c r="I30" s="7">
        <v>2440</v>
      </c>
      <c r="J30" s="7">
        <v>2440</v>
      </c>
    </row>
    <row r="31" spans="2:11" x14ac:dyDescent="0.25">
      <c r="B31" s="93"/>
      <c r="C31" s="40">
        <v>2</v>
      </c>
      <c r="D31" s="7">
        <v>2440</v>
      </c>
      <c r="E31" s="7">
        <v>2440</v>
      </c>
      <c r="F31" s="7">
        <v>2440</v>
      </c>
      <c r="G31" s="7">
        <v>2440</v>
      </c>
      <c r="H31" s="7">
        <v>2440</v>
      </c>
      <c r="I31" s="7">
        <v>2440</v>
      </c>
      <c r="J31" s="7">
        <v>2440</v>
      </c>
    </row>
    <row r="32" spans="2:11" x14ac:dyDescent="0.25">
      <c r="B32" s="93"/>
      <c r="C32" s="40">
        <v>3</v>
      </c>
      <c r="D32" s="7">
        <v>2500</v>
      </c>
      <c r="E32" s="7">
        <v>2500</v>
      </c>
      <c r="F32" s="7">
        <v>2500</v>
      </c>
      <c r="G32" s="7">
        <v>2500</v>
      </c>
      <c r="H32" s="7">
        <v>2500</v>
      </c>
      <c r="I32" s="7">
        <v>2500</v>
      </c>
      <c r="J32" s="7">
        <v>2500</v>
      </c>
    </row>
    <row r="33" spans="2:11" x14ac:dyDescent="0.25">
      <c r="B33" s="93"/>
      <c r="C33" s="40">
        <v>4</v>
      </c>
      <c r="D33" s="7">
        <v>570</v>
      </c>
      <c r="E33" s="7">
        <v>570</v>
      </c>
      <c r="F33" s="7">
        <v>570</v>
      </c>
      <c r="G33" s="7">
        <v>570</v>
      </c>
      <c r="H33" s="7">
        <v>570</v>
      </c>
      <c r="I33" s="7">
        <v>570</v>
      </c>
      <c r="J33" s="7">
        <v>570</v>
      </c>
    </row>
    <row r="34" spans="2:11" x14ac:dyDescent="0.25">
      <c r="B34" s="93"/>
      <c r="C34" s="40">
        <v>5</v>
      </c>
      <c r="D34" s="7">
        <v>2520</v>
      </c>
      <c r="E34" s="7">
        <v>2520</v>
      </c>
      <c r="F34" s="7">
        <v>2520</v>
      </c>
      <c r="G34" s="7">
        <v>2520</v>
      </c>
      <c r="H34" s="7">
        <v>2520</v>
      </c>
      <c r="I34" s="7">
        <v>2520</v>
      </c>
      <c r="J34" s="7">
        <v>2520</v>
      </c>
    </row>
    <row r="35" spans="2:11" x14ac:dyDescent="0.25">
      <c r="B35" s="93"/>
      <c r="C35" s="40">
        <v>6</v>
      </c>
      <c r="D35" s="7">
        <v>2470</v>
      </c>
      <c r="E35" s="7">
        <v>2470</v>
      </c>
      <c r="F35" s="7">
        <v>2470</v>
      </c>
      <c r="G35" s="7">
        <v>2470</v>
      </c>
      <c r="H35" s="7">
        <v>2470</v>
      </c>
      <c r="I35" s="7">
        <v>2470</v>
      </c>
      <c r="J35" s="7">
        <v>2470</v>
      </c>
    </row>
    <row r="36" spans="2:11" x14ac:dyDescent="0.25">
      <c r="B36" s="93"/>
      <c r="C36" s="40">
        <v>7</v>
      </c>
      <c r="D36" s="7">
        <v>2450</v>
      </c>
      <c r="E36" s="7">
        <v>2450</v>
      </c>
      <c r="F36" s="7">
        <v>2450</v>
      </c>
      <c r="G36" s="7">
        <v>2450</v>
      </c>
      <c r="H36" s="7">
        <v>2450</v>
      </c>
      <c r="I36" s="7">
        <v>2450</v>
      </c>
      <c r="J36" s="7">
        <v>2450</v>
      </c>
    </row>
    <row r="37" spans="2:11" x14ac:dyDescent="0.25">
      <c r="B37" s="94"/>
      <c r="C37" s="40" t="s">
        <v>7</v>
      </c>
      <c r="D37" s="7">
        <v>15390</v>
      </c>
      <c r="E37" s="7">
        <v>15390</v>
      </c>
      <c r="F37" s="7">
        <v>15390</v>
      </c>
      <c r="G37" s="7">
        <v>15390</v>
      </c>
      <c r="H37" s="7">
        <v>15390</v>
      </c>
      <c r="I37" s="7">
        <v>15390</v>
      </c>
      <c r="J37" s="7">
        <v>15390</v>
      </c>
      <c r="K37" s="44">
        <v>107730</v>
      </c>
    </row>
    <row r="39" spans="2:11" x14ac:dyDescent="0.25">
      <c r="B39" s="96" t="s">
        <v>39</v>
      </c>
      <c r="C39" s="95" t="s">
        <v>0</v>
      </c>
      <c r="D39" s="12" t="s">
        <v>6</v>
      </c>
      <c r="E39" s="12" t="s">
        <v>6</v>
      </c>
      <c r="F39" s="12" t="s">
        <v>6</v>
      </c>
      <c r="G39" s="12" t="s">
        <v>6</v>
      </c>
      <c r="H39" s="12" t="s">
        <v>6</v>
      </c>
      <c r="I39" s="12" t="s">
        <v>6</v>
      </c>
      <c r="J39" s="12" t="s">
        <v>6</v>
      </c>
    </row>
    <row r="40" spans="2:11" ht="30" x14ac:dyDescent="0.25">
      <c r="B40" s="96"/>
      <c r="C40" s="95"/>
      <c r="D40" s="8" t="s">
        <v>6</v>
      </c>
      <c r="E40" s="8" t="s">
        <v>6</v>
      </c>
      <c r="F40" s="8" t="s">
        <v>6</v>
      </c>
      <c r="G40" s="8" t="s">
        <v>6</v>
      </c>
      <c r="H40" s="8" t="s">
        <v>6</v>
      </c>
      <c r="I40" s="8" t="s">
        <v>6</v>
      </c>
      <c r="J40" s="8" t="s">
        <v>6</v>
      </c>
    </row>
    <row r="41" spans="2:11" x14ac:dyDescent="0.25">
      <c r="B41" s="96"/>
      <c r="C41" s="7">
        <v>1</v>
      </c>
      <c r="D41" s="7">
        <v>2490</v>
      </c>
      <c r="E41" s="7">
        <v>2490</v>
      </c>
      <c r="F41" s="7">
        <v>2490</v>
      </c>
      <c r="G41" s="7">
        <v>2490</v>
      </c>
      <c r="H41" s="7">
        <v>2490</v>
      </c>
      <c r="I41" s="7">
        <v>2490</v>
      </c>
      <c r="J41" s="7">
        <v>2490</v>
      </c>
    </row>
    <row r="42" spans="2:11" x14ac:dyDescent="0.25">
      <c r="B42" s="96"/>
      <c r="C42" s="7">
        <v>2</v>
      </c>
      <c r="D42" s="7">
        <v>2510</v>
      </c>
      <c r="E42" s="7">
        <v>2510</v>
      </c>
      <c r="F42" s="7">
        <v>2510</v>
      </c>
      <c r="G42" s="7">
        <v>2510</v>
      </c>
      <c r="H42" s="7">
        <v>2510</v>
      </c>
      <c r="I42" s="7">
        <v>2510</v>
      </c>
      <c r="J42" s="7">
        <v>2510</v>
      </c>
    </row>
    <row r="43" spans="2:11" x14ac:dyDescent="0.25">
      <c r="B43" s="96"/>
      <c r="C43" s="7">
        <v>3</v>
      </c>
      <c r="D43" s="7">
        <v>2540</v>
      </c>
      <c r="E43" s="7">
        <v>2540</v>
      </c>
      <c r="F43" s="7">
        <v>2540</v>
      </c>
      <c r="G43" s="7">
        <v>2540</v>
      </c>
      <c r="H43" s="7">
        <v>2540</v>
      </c>
      <c r="I43" s="7">
        <v>2540</v>
      </c>
      <c r="J43" s="7">
        <v>2540</v>
      </c>
    </row>
    <row r="44" spans="2:11" x14ac:dyDescent="0.25">
      <c r="B44" s="96"/>
      <c r="C44" s="7">
        <v>4</v>
      </c>
      <c r="D44" s="7">
        <v>400</v>
      </c>
      <c r="E44" s="7">
        <v>400</v>
      </c>
      <c r="F44" s="7">
        <v>400</v>
      </c>
      <c r="G44" s="7">
        <v>400</v>
      </c>
      <c r="H44" s="7">
        <v>400</v>
      </c>
      <c r="I44" s="7">
        <v>400</v>
      </c>
      <c r="J44" s="7">
        <v>400</v>
      </c>
    </row>
    <row r="45" spans="2:11" x14ac:dyDescent="0.25">
      <c r="B45" s="96"/>
      <c r="C45" s="7">
        <v>5</v>
      </c>
      <c r="D45" s="7">
        <v>2560</v>
      </c>
      <c r="E45" s="7">
        <v>2560</v>
      </c>
      <c r="F45" s="7">
        <v>2560</v>
      </c>
      <c r="G45" s="7">
        <v>2560</v>
      </c>
      <c r="H45" s="7">
        <v>2560</v>
      </c>
      <c r="I45" s="7">
        <v>2560</v>
      </c>
      <c r="J45" s="7">
        <v>2560</v>
      </c>
    </row>
    <row r="46" spans="2:11" x14ac:dyDescent="0.25">
      <c r="B46" s="96"/>
      <c r="C46" s="7">
        <v>6</v>
      </c>
      <c r="D46" s="7">
        <v>2530</v>
      </c>
      <c r="E46" s="7">
        <v>2530</v>
      </c>
      <c r="F46" s="7">
        <v>2530</v>
      </c>
      <c r="G46" s="7">
        <v>2530</v>
      </c>
      <c r="H46" s="7">
        <v>2530</v>
      </c>
      <c r="I46" s="7">
        <v>2530</v>
      </c>
      <c r="J46" s="7">
        <v>2530</v>
      </c>
    </row>
    <row r="47" spans="2:11" x14ac:dyDescent="0.25">
      <c r="B47" s="96"/>
      <c r="C47" s="7">
        <v>7</v>
      </c>
      <c r="D47" s="7">
        <v>2530</v>
      </c>
      <c r="E47" s="7">
        <v>2530</v>
      </c>
      <c r="F47" s="7">
        <v>2530</v>
      </c>
      <c r="G47" s="7">
        <v>2530</v>
      </c>
      <c r="H47" s="7">
        <v>2530</v>
      </c>
      <c r="I47" s="7">
        <v>2530</v>
      </c>
      <c r="J47" s="7">
        <v>2530</v>
      </c>
    </row>
    <row r="48" spans="2:11" x14ac:dyDescent="0.25">
      <c r="B48" s="96"/>
      <c r="C48" s="7" t="s">
        <v>7</v>
      </c>
      <c r="D48" s="7">
        <v>15560</v>
      </c>
      <c r="E48" s="7">
        <v>15560</v>
      </c>
      <c r="F48" s="7">
        <v>15560</v>
      </c>
      <c r="G48" s="7">
        <v>15560</v>
      </c>
      <c r="H48" s="7">
        <v>15560</v>
      </c>
      <c r="I48" s="7">
        <v>15560</v>
      </c>
      <c r="J48" s="7">
        <v>15560</v>
      </c>
      <c r="K48" s="44">
        <v>108920</v>
      </c>
    </row>
    <row r="49" spans="2:11" x14ac:dyDescent="0.25">
      <c r="B49" s="34"/>
    </row>
    <row r="50" spans="2:11" ht="50.1" customHeight="1" x14ac:dyDescent="0.25">
      <c r="B50" s="97" t="s">
        <v>37</v>
      </c>
      <c r="C50" s="97"/>
      <c r="D50" s="97"/>
      <c r="E50" s="97"/>
      <c r="F50" s="97"/>
      <c r="G50" s="97"/>
      <c r="H50" s="97"/>
      <c r="I50" s="97"/>
      <c r="J50" s="97"/>
      <c r="K50" s="2" t="s">
        <v>44</v>
      </c>
    </row>
    <row r="51" spans="2:11" ht="50.1" customHeight="1" x14ac:dyDescent="0.25">
      <c r="B51" s="97"/>
      <c r="C51" s="97"/>
      <c r="D51" s="97"/>
      <c r="E51" s="97"/>
      <c r="F51" s="97"/>
      <c r="G51" s="97"/>
      <c r="H51" s="97"/>
      <c r="I51" s="97"/>
      <c r="J51" s="97"/>
      <c r="K51" s="45">
        <v>17.007200000000001</v>
      </c>
    </row>
    <row r="52" spans="2:11" x14ac:dyDescent="0.25">
      <c r="B52" s="34"/>
    </row>
    <row r="53" spans="2:11" ht="68.25" customHeight="1" x14ac:dyDescent="0.35">
      <c r="C53" s="36"/>
      <c r="D53" s="36"/>
      <c r="E53" s="36"/>
      <c r="F53" s="36"/>
      <c r="G53" s="36"/>
      <c r="H53" s="36"/>
      <c r="I53" s="36"/>
      <c r="J53" s="36"/>
    </row>
  </sheetData>
  <mergeCells count="11">
    <mergeCell ref="B28:B37"/>
    <mergeCell ref="C28:C29"/>
    <mergeCell ref="B39:B48"/>
    <mergeCell ref="C39:C40"/>
    <mergeCell ref="B50:J51"/>
    <mergeCell ref="A1:K1"/>
    <mergeCell ref="A3:J3"/>
    <mergeCell ref="B5:B15"/>
    <mergeCell ref="C5:C6"/>
    <mergeCell ref="B17:B26"/>
    <mergeCell ref="C17:C18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view="pageBreakPreview" zoomScale="90" zoomScaleNormal="100" zoomScaleSheetLayoutView="90" workbookViewId="0">
      <selection activeCell="E10" sqref="E10"/>
    </sheetView>
  </sheetViews>
  <sheetFormatPr baseColWidth="10" defaultColWidth="11.42578125" defaultRowHeight="15" x14ac:dyDescent="0.25"/>
  <cols>
    <col min="1" max="1" width="9.28515625" style="2" customWidth="1"/>
    <col min="2" max="2" width="14.7109375" style="2" customWidth="1"/>
    <col min="3" max="3" width="11.42578125" style="2"/>
    <col min="4" max="6" width="14.140625" style="2" customWidth="1"/>
    <col min="7" max="7" width="10.28515625" style="2" customWidth="1"/>
    <col min="8" max="16384" width="11.42578125" style="2"/>
  </cols>
  <sheetData>
    <row r="1" spans="1:11" ht="31.15" customHeight="1" x14ac:dyDescent="0.5">
      <c r="A1" s="98" t="s">
        <v>62</v>
      </c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8.4499999999999993" customHeight="1" x14ac:dyDescent="0.3">
      <c r="A2" s="11"/>
      <c r="B2" s="11"/>
      <c r="C2" s="11"/>
    </row>
    <row r="3" spans="1:11" ht="21" x14ac:dyDescent="0.35">
      <c r="A3" s="99" t="s">
        <v>36</v>
      </c>
      <c r="B3" s="100"/>
      <c r="C3" s="100"/>
      <c r="D3" s="100"/>
      <c r="E3" s="100"/>
      <c r="F3" s="100"/>
      <c r="G3" s="100"/>
      <c r="H3" s="100"/>
      <c r="I3" s="100"/>
      <c r="J3" s="100"/>
    </row>
    <row r="4" spans="1:11" ht="7.9" customHeight="1" x14ac:dyDescent="0.3">
      <c r="A4" s="11"/>
      <c r="B4" s="11"/>
      <c r="C4" s="11"/>
      <c r="D4" s="11"/>
      <c r="E4" s="11"/>
      <c r="F4" s="11"/>
      <c r="G4" s="11"/>
    </row>
    <row r="5" spans="1:11" x14ac:dyDescent="0.25">
      <c r="B5" s="101" t="s">
        <v>43</v>
      </c>
      <c r="C5" s="102" t="s">
        <v>0</v>
      </c>
      <c r="D5" s="12" t="s">
        <v>35</v>
      </c>
      <c r="E5" s="12" t="s">
        <v>27</v>
      </c>
      <c r="F5" s="12" t="s">
        <v>34</v>
      </c>
      <c r="G5" s="12" t="s">
        <v>32</v>
      </c>
      <c r="H5" s="12" t="s">
        <v>26</v>
      </c>
      <c r="I5" s="12" t="s">
        <v>30</v>
      </c>
      <c r="J5" s="12" t="s">
        <v>31</v>
      </c>
    </row>
    <row r="6" spans="1:11" ht="30" x14ac:dyDescent="0.25">
      <c r="B6" s="101"/>
      <c r="C6" s="102"/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</row>
    <row r="7" spans="1:11" x14ac:dyDescent="0.25">
      <c r="B7" s="101"/>
      <c r="C7" s="7">
        <v>1</v>
      </c>
      <c r="D7" s="7">
        <v>2430</v>
      </c>
      <c r="E7" s="7">
        <v>2430</v>
      </c>
      <c r="F7" s="7">
        <v>2430</v>
      </c>
      <c r="G7" s="7">
        <v>2430</v>
      </c>
      <c r="H7" s="7">
        <v>2430</v>
      </c>
      <c r="I7" s="7">
        <v>2430</v>
      </c>
      <c r="J7" s="7">
        <v>2430</v>
      </c>
    </row>
    <row r="8" spans="1:11" x14ac:dyDescent="0.25">
      <c r="B8" s="101"/>
      <c r="C8" s="7">
        <v>2</v>
      </c>
      <c r="D8" s="7">
        <v>2610</v>
      </c>
      <c r="E8" s="7">
        <v>2610</v>
      </c>
      <c r="F8" s="7">
        <v>2610</v>
      </c>
      <c r="G8" s="7">
        <v>2610</v>
      </c>
      <c r="H8" s="7">
        <v>2610</v>
      </c>
      <c r="I8" s="7">
        <v>2610</v>
      </c>
      <c r="J8" s="7">
        <v>2610</v>
      </c>
    </row>
    <row r="9" spans="1:11" x14ac:dyDescent="0.25">
      <c r="B9" s="101"/>
      <c r="C9" s="7">
        <v>3</v>
      </c>
      <c r="D9" s="7">
        <v>540</v>
      </c>
      <c r="E9" s="7">
        <v>540</v>
      </c>
      <c r="F9" s="7">
        <v>540</v>
      </c>
      <c r="G9" s="7">
        <v>540</v>
      </c>
      <c r="H9" s="7">
        <v>540</v>
      </c>
      <c r="I9" s="7">
        <v>540</v>
      </c>
      <c r="J9" s="7">
        <v>540</v>
      </c>
    </row>
    <row r="10" spans="1:11" x14ac:dyDescent="0.25">
      <c r="B10" s="101"/>
      <c r="C10" s="7">
        <v>4</v>
      </c>
      <c r="D10" s="7">
        <v>2550</v>
      </c>
      <c r="E10" s="7">
        <v>2550</v>
      </c>
      <c r="F10" s="7">
        <v>2550</v>
      </c>
      <c r="G10" s="7">
        <v>2550</v>
      </c>
      <c r="H10" s="7">
        <v>2550</v>
      </c>
      <c r="I10" s="7">
        <v>2550</v>
      </c>
      <c r="J10" s="7">
        <v>2550</v>
      </c>
    </row>
    <row r="11" spans="1:11" x14ac:dyDescent="0.25">
      <c r="B11" s="101"/>
      <c r="C11" s="7">
        <v>5</v>
      </c>
      <c r="D11" s="7">
        <v>2540</v>
      </c>
      <c r="E11" s="7">
        <v>2540</v>
      </c>
      <c r="F11" s="7">
        <v>2540</v>
      </c>
      <c r="G11" s="7">
        <v>2540</v>
      </c>
      <c r="H11" s="7">
        <v>2540</v>
      </c>
      <c r="I11" s="7">
        <v>2540</v>
      </c>
      <c r="J11" s="7">
        <v>2540</v>
      </c>
    </row>
    <row r="12" spans="1:11" x14ac:dyDescent="0.25">
      <c r="B12" s="101"/>
      <c r="C12" s="7">
        <v>6</v>
      </c>
      <c r="D12" s="7">
        <v>2590</v>
      </c>
      <c r="E12" s="7">
        <v>2590</v>
      </c>
      <c r="F12" s="7">
        <v>2590</v>
      </c>
      <c r="G12" s="7">
        <v>2590</v>
      </c>
      <c r="H12" s="7">
        <v>2590</v>
      </c>
      <c r="I12" s="7">
        <v>2590</v>
      </c>
      <c r="J12" s="7">
        <v>2590</v>
      </c>
    </row>
    <row r="13" spans="1:11" hidden="1" x14ac:dyDescent="0.25">
      <c r="B13" s="101"/>
      <c r="C13" s="7"/>
      <c r="D13" s="7"/>
      <c r="E13" s="7"/>
      <c r="F13" s="7"/>
      <c r="G13" s="7"/>
      <c r="H13" s="7"/>
      <c r="I13" s="7"/>
      <c r="J13" s="7"/>
    </row>
    <row r="14" spans="1:11" hidden="1" x14ac:dyDescent="0.25">
      <c r="B14" s="101"/>
      <c r="C14" s="7"/>
      <c r="D14" s="7"/>
      <c r="E14" s="7"/>
      <c r="F14" s="7"/>
      <c r="G14" s="7"/>
      <c r="H14" s="7"/>
      <c r="I14" s="7"/>
      <c r="J14" s="7"/>
    </row>
    <row r="15" spans="1:11" x14ac:dyDescent="0.25">
      <c r="B15" s="101"/>
      <c r="C15" s="7" t="s">
        <v>7</v>
      </c>
      <c r="D15" s="43">
        <v>13260</v>
      </c>
      <c r="E15" s="43">
        <v>13260</v>
      </c>
      <c r="F15" s="43">
        <v>13260</v>
      </c>
      <c r="G15" s="43">
        <v>13260</v>
      </c>
      <c r="H15" s="43">
        <v>13260</v>
      </c>
      <c r="I15" s="43">
        <v>13260</v>
      </c>
      <c r="J15" s="43">
        <v>13260</v>
      </c>
      <c r="K15" s="44">
        <v>92820</v>
      </c>
    </row>
    <row r="16" spans="1:11" x14ac:dyDescent="0.25">
      <c r="D16" s="9"/>
      <c r="E16" s="9"/>
      <c r="F16" s="9"/>
      <c r="G16" s="9"/>
    </row>
    <row r="17" spans="2:11" x14ac:dyDescent="0.25">
      <c r="B17" s="92" t="s">
        <v>38</v>
      </c>
      <c r="C17" s="95" t="s">
        <v>0</v>
      </c>
      <c r="D17" s="12" t="s">
        <v>35</v>
      </c>
      <c r="E17" s="12" t="s">
        <v>27</v>
      </c>
      <c r="F17" s="12" t="s">
        <v>34</v>
      </c>
      <c r="G17" s="12" t="s">
        <v>32</v>
      </c>
      <c r="H17" s="12" t="s">
        <v>26</v>
      </c>
      <c r="I17" s="12" t="s">
        <v>30</v>
      </c>
      <c r="J17" s="12" t="s">
        <v>31</v>
      </c>
    </row>
    <row r="18" spans="2:11" ht="30" x14ac:dyDescent="0.25">
      <c r="B18" s="93"/>
      <c r="C18" s="95"/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</row>
    <row r="19" spans="2:11" x14ac:dyDescent="0.25">
      <c r="B19" s="93"/>
      <c r="C19" s="40">
        <v>1</v>
      </c>
      <c r="D19" s="7">
        <v>2380</v>
      </c>
      <c r="E19" s="7">
        <v>2380</v>
      </c>
      <c r="F19" s="7">
        <v>2380</v>
      </c>
      <c r="G19" s="7">
        <v>2380</v>
      </c>
      <c r="H19" s="7">
        <v>2380</v>
      </c>
      <c r="I19" s="7">
        <v>2380</v>
      </c>
      <c r="J19" s="7">
        <v>2380</v>
      </c>
    </row>
    <row r="20" spans="2:11" x14ac:dyDescent="0.25">
      <c r="B20" s="93"/>
      <c r="C20" s="40">
        <v>2</v>
      </c>
      <c r="D20" s="7">
        <v>2410</v>
      </c>
      <c r="E20" s="7">
        <v>2410</v>
      </c>
      <c r="F20" s="7">
        <v>2410</v>
      </c>
      <c r="G20" s="7">
        <v>2410</v>
      </c>
      <c r="H20" s="7">
        <v>2410</v>
      </c>
      <c r="I20" s="7">
        <v>2410</v>
      </c>
      <c r="J20" s="7">
        <v>2410</v>
      </c>
    </row>
    <row r="21" spans="2:11" x14ac:dyDescent="0.25">
      <c r="B21" s="93"/>
      <c r="C21" s="40">
        <v>3</v>
      </c>
      <c r="D21" s="7">
        <v>2340</v>
      </c>
      <c r="E21" s="7">
        <v>2340</v>
      </c>
      <c r="F21" s="7">
        <v>2340</v>
      </c>
      <c r="G21" s="7">
        <v>2340</v>
      </c>
      <c r="H21" s="7">
        <v>2340</v>
      </c>
      <c r="I21" s="7">
        <v>2340</v>
      </c>
      <c r="J21" s="7">
        <v>2340</v>
      </c>
    </row>
    <row r="22" spans="2:11" x14ac:dyDescent="0.25">
      <c r="B22" s="93"/>
      <c r="C22" s="40">
        <v>4</v>
      </c>
      <c r="D22" s="7">
        <v>490</v>
      </c>
      <c r="E22" s="7">
        <v>490</v>
      </c>
      <c r="F22" s="7">
        <v>490</v>
      </c>
      <c r="G22" s="7">
        <v>490</v>
      </c>
      <c r="H22" s="7">
        <v>490</v>
      </c>
      <c r="I22" s="7">
        <v>490</v>
      </c>
      <c r="J22" s="7">
        <v>490</v>
      </c>
    </row>
    <row r="23" spans="2:11" x14ac:dyDescent="0.25">
      <c r="B23" s="93"/>
      <c r="C23" s="40">
        <v>5</v>
      </c>
      <c r="D23" s="7">
        <v>2350</v>
      </c>
      <c r="E23" s="7">
        <v>2350</v>
      </c>
      <c r="F23" s="7">
        <v>2350</v>
      </c>
      <c r="G23" s="7">
        <v>2350</v>
      </c>
      <c r="H23" s="7">
        <v>2350</v>
      </c>
      <c r="I23" s="7">
        <v>2350</v>
      </c>
      <c r="J23" s="7">
        <v>2350</v>
      </c>
    </row>
    <row r="24" spans="2:11" x14ac:dyDescent="0.25">
      <c r="B24" s="93"/>
      <c r="C24" s="40">
        <v>6</v>
      </c>
      <c r="D24" s="7">
        <v>2370</v>
      </c>
      <c r="E24" s="7">
        <v>2370</v>
      </c>
      <c r="F24" s="7">
        <v>2370</v>
      </c>
      <c r="G24" s="7">
        <v>2370</v>
      </c>
      <c r="H24" s="7">
        <v>2370</v>
      </c>
      <c r="I24" s="7">
        <v>2370</v>
      </c>
      <c r="J24" s="7">
        <v>2370</v>
      </c>
    </row>
    <row r="25" spans="2:11" x14ac:dyDescent="0.25">
      <c r="B25" s="93"/>
      <c r="C25" s="40">
        <v>7</v>
      </c>
      <c r="D25" s="7">
        <v>2390</v>
      </c>
      <c r="E25" s="7">
        <v>2390</v>
      </c>
      <c r="F25" s="7">
        <v>2390</v>
      </c>
      <c r="G25" s="7">
        <v>2390</v>
      </c>
      <c r="H25" s="7">
        <v>2390</v>
      </c>
      <c r="I25" s="7">
        <v>2390</v>
      </c>
      <c r="J25" s="7">
        <v>2390</v>
      </c>
    </row>
    <row r="26" spans="2:11" x14ac:dyDescent="0.25">
      <c r="B26" s="94"/>
      <c r="C26" s="40" t="s">
        <v>7</v>
      </c>
      <c r="D26" s="7">
        <v>14730</v>
      </c>
      <c r="E26" s="7">
        <v>14730</v>
      </c>
      <c r="F26" s="7">
        <v>14730</v>
      </c>
      <c r="G26" s="7">
        <v>14730</v>
      </c>
      <c r="H26" s="7">
        <v>14730</v>
      </c>
      <c r="I26" s="7">
        <v>14730</v>
      </c>
      <c r="J26" s="7">
        <v>14730</v>
      </c>
      <c r="K26" s="44">
        <v>103110</v>
      </c>
    </row>
    <row r="27" spans="2:11" x14ac:dyDescent="0.25">
      <c r="B27" s="34"/>
    </row>
    <row r="28" spans="2:11" x14ac:dyDescent="0.25">
      <c r="B28" s="92" t="s">
        <v>45</v>
      </c>
      <c r="C28" s="95" t="s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</row>
    <row r="29" spans="2:11" ht="30" x14ac:dyDescent="0.25">
      <c r="B29" s="93"/>
      <c r="C29" s="95"/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</row>
    <row r="30" spans="2:11" x14ac:dyDescent="0.25">
      <c r="B30" s="93"/>
      <c r="C30" s="40">
        <v>1</v>
      </c>
      <c r="D30" s="7">
        <v>2310</v>
      </c>
      <c r="E30" s="7">
        <v>2310</v>
      </c>
      <c r="F30" s="7">
        <v>2310</v>
      </c>
      <c r="G30" s="7">
        <v>2310</v>
      </c>
      <c r="H30" s="7">
        <v>2310</v>
      </c>
      <c r="I30" s="7">
        <v>2310</v>
      </c>
      <c r="J30" s="7">
        <v>2310</v>
      </c>
    </row>
    <row r="31" spans="2:11" x14ac:dyDescent="0.25">
      <c r="B31" s="93"/>
      <c r="C31" s="40">
        <v>2</v>
      </c>
      <c r="D31" s="7">
        <v>2350</v>
      </c>
      <c r="E31" s="7">
        <v>2350</v>
      </c>
      <c r="F31" s="7">
        <v>2350</v>
      </c>
      <c r="G31" s="7">
        <v>2350</v>
      </c>
      <c r="H31" s="7">
        <v>2350</v>
      </c>
      <c r="I31" s="7">
        <v>2350</v>
      </c>
      <c r="J31" s="7">
        <v>2350</v>
      </c>
    </row>
    <row r="32" spans="2:11" x14ac:dyDescent="0.25">
      <c r="B32" s="93"/>
      <c r="C32" s="40">
        <v>3</v>
      </c>
      <c r="D32" s="7">
        <v>2410</v>
      </c>
      <c r="E32" s="7">
        <v>2410</v>
      </c>
      <c r="F32" s="7">
        <v>2410</v>
      </c>
      <c r="G32" s="7">
        <v>2410</v>
      </c>
      <c r="H32" s="7">
        <v>2410</v>
      </c>
      <c r="I32" s="7">
        <v>2410</v>
      </c>
      <c r="J32" s="7">
        <v>2410</v>
      </c>
    </row>
    <row r="33" spans="2:11" x14ac:dyDescent="0.25">
      <c r="B33" s="93"/>
      <c r="C33" s="40">
        <v>4</v>
      </c>
      <c r="D33" s="7">
        <v>420</v>
      </c>
      <c r="E33" s="7">
        <v>420</v>
      </c>
      <c r="F33" s="7">
        <v>420</v>
      </c>
      <c r="G33" s="7">
        <v>420</v>
      </c>
      <c r="H33" s="7">
        <v>420</v>
      </c>
      <c r="I33" s="7">
        <v>420</v>
      </c>
      <c r="J33" s="7">
        <v>420</v>
      </c>
    </row>
    <row r="34" spans="2:11" x14ac:dyDescent="0.25">
      <c r="B34" s="93"/>
      <c r="C34" s="40">
        <v>5</v>
      </c>
      <c r="D34" s="7">
        <v>2440</v>
      </c>
      <c r="E34" s="7">
        <v>2440</v>
      </c>
      <c r="F34" s="7">
        <v>2440</v>
      </c>
      <c r="G34" s="7">
        <v>2440</v>
      </c>
      <c r="H34" s="7">
        <v>2440</v>
      </c>
      <c r="I34" s="7">
        <v>2440</v>
      </c>
      <c r="J34" s="7">
        <v>2440</v>
      </c>
    </row>
    <row r="35" spans="2:11" x14ac:dyDescent="0.25">
      <c r="B35" s="93"/>
      <c r="C35" s="40">
        <v>6</v>
      </c>
      <c r="D35" s="7">
        <v>2390</v>
      </c>
      <c r="E35" s="7">
        <v>2390</v>
      </c>
      <c r="F35" s="7">
        <v>2390</v>
      </c>
      <c r="G35" s="7">
        <v>2390</v>
      </c>
      <c r="H35" s="7">
        <v>2390</v>
      </c>
      <c r="I35" s="7">
        <v>2390</v>
      </c>
      <c r="J35" s="7">
        <v>2390</v>
      </c>
    </row>
    <row r="36" spans="2:11" x14ac:dyDescent="0.25">
      <c r="B36" s="93"/>
      <c r="C36" s="40">
        <v>7</v>
      </c>
      <c r="D36" s="7">
        <v>2340</v>
      </c>
      <c r="E36" s="7">
        <v>2340</v>
      </c>
      <c r="F36" s="7">
        <v>2340</v>
      </c>
      <c r="G36" s="7">
        <v>2340</v>
      </c>
      <c r="H36" s="7">
        <v>2340</v>
      </c>
      <c r="I36" s="7">
        <v>2340</v>
      </c>
      <c r="J36" s="7">
        <v>2340</v>
      </c>
    </row>
    <row r="37" spans="2:11" x14ac:dyDescent="0.25">
      <c r="B37" s="94"/>
      <c r="C37" s="40" t="s">
        <v>7</v>
      </c>
      <c r="D37" s="7">
        <v>14660</v>
      </c>
      <c r="E37" s="7">
        <v>14660</v>
      </c>
      <c r="F37" s="7">
        <v>14660</v>
      </c>
      <c r="G37" s="7">
        <v>14660</v>
      </c>
      <c r="H37" s="7">
        <v>14660</v>
      </c>
      <c r="I37" s="7">
        <v>14660</v>
      </c>
      <c r="J37" s="7">
        <v>14660</v>
      </c>
      <c r="K37" s="44">
        <v>102620</v>
      </c>
    </row>
    <row r="39" spans="2:11" x14ac:dyDescent="0.25">
      <c r="B39" s="96" t="s">
        <v>39</v>
      </c>
      <c r="C39" s="95" t="s">
        <v>0</v>
      </c>
      <c r="D39" s="12" t="s">
        <v>6</v>
      </c>
      <c r="E39" s="12" t="s">
        <v>6</v>
      </c>
      <c r="F39" s="12" t="s">
        <v>6</v>
      </c>
      <c r="G39" s="12" t="s">
        <v>6</v>
      </c>
      <c r="H39" s="12" t="s">
        <v>6</v>
      </c>
      <c r="I39" s="12" t="s">
        <v>6</v>
      </c>
      <c r="J39" s="12" t="s">
        <v>6</v>
      </c>
    </row>
    <row r="40" spans="2:11" ht="30" x14ac:dyDescent="0.25">
      <c r="B40" s="96"/>
      <c r="C40" s="95"/>
      <c r="D40" s="8" t="s">
        <v>6</v>
      </c>
      <c r="E40" s="8" t="s">
        <v>6</v>
      </c>
      <c r="F40" s="8" t="s">
        <v>6</v>
      </c>
      <c r="G40" s="8" t="s">
        <v>6</v>
      </c>
      <c r="H40" s="8" t="s">
        <v>6</v>
      </c>
      <c r="I40" s="8" t="s">
        <v>6</v>
      </c>
      <c r="J40" s="8" t="s">
        <v>6</v>
      </c>
    </row>
    <row r="41" spans="2:11" x14ac:dyDescent="0.25">
      <c r="B41" s="96"/>
      <c r="C41" s="7">
        <v>1</v>
      </c>
      <c r="D41" s="7">
        <v>2320</v>
      </c>
      <c r="E41" s="7">
        <v>2320</v>
      </c>
      <c r="F41" s="7">
        <v>2320</v>
      </c>
      <c r="G41" s="7">
        <v>2320</v>
      </c>
      <c r="H41" s="7">
        <v>2320</v>
      </c>
      <c r="I41" s="7">
        <v>2320</v>
      </c>
      <c r="J41" s="7">
        <v>2320</v>
      </c>
    </row>
    <row r="42" spans="2:11" x14ac:dyDescent="0.25">
      <c r="B42" s="96"/>
      <c r="C42" s="7">
        <v>2</v>
      </c>
      <c r="D42" s="7">
        <v>2350</v>
      </c>
      <c r="E42" s="7">
        <v>2350</v>
      </c>
      <c r="F42" s="7">
        <v>2350</v>
      </c>
      <c r="G42" s="7">
        <v>2350</v>
      </c>
      <c r="H42" s="7">
        <v>2350</v>
      </c>
      <c r="I42" s="7">
        <v>2350</v>
      </c>
      <c r="J42" s="7">
        <v>2350</v>
      </c>
    </row>
    <row r="43" spans="2:11" x14ac:dyDescent="0.25">
      <c r="B43" s="96"/>
      <c r="C43" s="7">
        <v>3</v>
      </c>
      <c r="D43" s="7">
        <v>2450</v>
      </c>
      <c r="E43" s="7">
        <v>2450</v>
      </c>
      <c r="F43" s="7">
        <v>2450</v>
      </c>
      <c r="G43" s="7">
        <v>2450</v>
      </c>
      <c r="H43" s="7">
        <v>2450</v>
      </c>
      <c r="I43" s="7">
        <v>2450</v>
      </c>
      <c r="J43" s="7">
        <v>2450</v>
      </c>
    </row>
    <row r="44" spans="2:11" x14ac:dyDescent="0.25">
      <c r="B44" s="96"/>
      <c r="C44" s="7">
        <v>4</v>
      </c>
      <c r="D44" s="7">
        <v>450</v>
      </c>
      <c r="E44" s="7">
        <v>450</v>
      </c>
      <c r="F44" s="7">
        <v>450</v>
      </c>
      <c r="G44" s="7">
        <v>450</v>
      </c>
      <c r="H44" s="7">
        <v>450</v>
      </c>
      <c r="I44" s="7">
        <v>450</v>
      </c>
      <c r="J44" s="7">
        <v>450</v>
      </c>
    </row>
    <row r="45" spans="2:11" x14ac:dyDescent="0.25">
      <c r="B45" s="96"/>
      <c r="C45" s="7">
        <v>5</v>
      </c>
      <c r="D45" s="7">
        <v>2470</v>
      </c>
      <c r="E45" s="7">
        <v>2470</v>
      </c>
      <c r="F45" s="7">
        <v>2470</v>
      </c>
      <c r="G45" s="7">
        <v>2470</v>
      </c>
      <c r="H45" s="7">
        <v>2470</v>
      </c>
      <c r="I45" s="7">
        <v>2470</v>
      </c>
      <c r="J45" s="7">
        <v>2470</v>
      </c>
    </row>
    <row r="46" spans="2:11" x14ac:dyDescent="0.25">
      <c r="B46" s="96"/>
      <c r="C46" s="7">
        <v>6</v>
      </c>
      <c r="D46" s="7">
        <v>2400</v>
      </c>
      <c r="E46" s="7">
        <v>2400</v>
      </c>
      <c r="F46" s="7">
        <v>2400</v>
      </c>
      <c r="G46" s="7">
        <v>2400</v>
      </c>
      <c r="H46" s="7">
        <v>2400</v>
      </c>
      <c r="I46" s="7">
        <v>2400</v>
      </c>
      <c r="J46" s="7">
        <v>2400</v>
      </c>
    </row>
    <row r="47" spans="2:11" x14ac:dyDescent="0.25">
      <c r="B47" s="96"/>
      <c r="C47" s="7">
        <v>7</v>
      </c>
      <c r="D47" s="7">
        <v>2460</v>
      </c>
      <c r="E47" s="7">
        <v>2460</v>
      </c>
      <c r="F47" s="7">
        <v>2460</v>
      </c>
      <c r="G47" s="7">
        <v>2460</v>
      </c>
      <c r="H47" s="7">
        <v>2460</v>
      </c>
      <c r="I47" s="7">
        <v>2460</v>
      </c>
      <c r="J47" s="7">
        <v>2460</v>
      </c>
    </row>
    <row r="48" spans="2:11" x14ac:dyDescent="0.25">
      <c r="B48" s="96"/>
      <c r="C48" s="7" t="s">
        <v>7</v>
      </c>
      <c r="D48" s="7">
        <v>14900</v>
      </c>
      <c r="E48" s="7">
        <v>14900</v>
      </c>
      <c r="F48" s="7">
        <v>14900</v>
      </c>
      <c r="G48" s="7">
        <v>14900</v>
      </c>
      <c r="H48" s="7">
        <v>14900</v>
      </c>
      <c r="I48" s="7">
        <v>14900</v>
      </c>
      <c r="J48" s="7">
        <v>14900</v>
      </c>
      <c r="K48" s="44">
        <v>104300</v>
      </c>
    </row>
    <row r="49" spans="2:11" x14ac:dyDescent="0.25">
      <c r="B49" s="34"/>
    </row>
    <row r="50" spans="2:11" ht="50.1" customHeight="1" x14ac:dyDescent="0.25">
      <c r="B50" s="97" t="s">
        <v>37</v>
      </c>
      <c r="C50" s="97"/>
      <c r="D50" s="97"/>
      <c r="E50" s="97"/>
      <c r="F50" s="97"/>
      <c r="G50" s="97"/>
      <c r="H50" s="97"/>
      <c r="I50" s="97"/>
      <c r="J50" s="97"/>
      <c r="K50" s="2" t="s">
        <v>44</v>
      </c>
    </row>
    <row r="51" spans="2:11" ht="50.1" customHeight="1" x14ac:dyDescent="0.25">
      <c r="B51" s="97"/>
      <c r="C51" s="97"/>
      <c r="D51" s="97"/>
      <c r="E51" s="97"/>
      <c r="F51" s="97"/>
      <c r="G51" s="97"/>
      <c r="H51" s="97"/>
      <c r="I51" s="97"/>
      <c r="J51" s="97"/>
      <c r="K51" s="45">
        <v>16.114000000000001</v>
      </c>
    </row>
    <row r="52" spans="2:11" x14ac:dyDescent="0.25">
      <c r="B52" s="34"/>
    </row>
    <row r="53" spans="2:11" ht="68.25" customHeight="1" x14ac:dyDescent="0.35">
      <c r="C53" s="36"/>
      <c r="D53" s="36"/>
      <c r="E53" s="36"/>
      <c r="F53" s="36"/>
      <c r="G53" s="36"/>
      <c r="H53" s="36"/>
      <c r="I53" s="36"/>
      <c r="J53" s="36"/>
    </row>
  </sheetData>
  <mergeCells count="11">
    <mergeCell ref="A1:K1"/>
    <mergeCell ref="A3:J3"/>
    <mergeCell ref="B5:B15"/>
    <mergeCell ref="C5:C6"/>
    <mergeCell ref="B17:B26"/>
    <mergeCell ref="C17:C18"/>
    <mergeCell ref="B28:B37"/>
    <mergeCell ref="C28:C29"/>
    <mergeCell ref="B39:B48"/>
    <mergeCell ref="C39:C40"/>
    <mergeCell ref="B50:J51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view="pageBreakPreview" zoomScale="90" zoomScaleNormal="100" zoomScaleSheetLayoutView="90" workbookViewId="0">
      <selection activeCell="F16" sqref="F16"/>
    </sheetView>
  </sheetViews>
  <sheetFormatPr baseColWidth="10" defaultColWidth="11.42578125" defaultRowHeight="15" x14ac:dyDescent="0.25"/>
  <cols>
    <col min="1" max="1" width="9.28515625" style="2" customWidth="1"/>
    <col min="2" max="2" width="14.7109375" style="2" customWidth="1"/>
    <col min="3" max="3" width="11.42578125" style="2"/>
    <col min="4" max="6" width="14.140625" style="2" customWidth="1"/>
    <col min="7" max="7" width="10.28515625" style="2" customWidth="1"/>
    <col min="8" max="16384" width="11.42578125" style="2"/>
  </cols>
  <sheetData>
    <row r="1" spans="1:11" ht="31.15" customHeight="1" x14ac:dyDescent="0.5">
      <c r="A1" s="98" t="s">
        <v>63</v>
      </c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8.4499999999999993" customHeight="1" x14ac:dyDescent="0.3">
      <c r="A2" s="11"/>
      <c r="B2" s="11"/>
      <c r="C2" s="11"/>
    </row>
    <row r="3" spans="1:11" ht="21" x14ac:dyDescent="0.35">
      <c r="A3" s="99" t="s">
        <v>36</v>
      </c>
      <c r="B3" s="100"/>
      <c r="C3" s="100"/>
      <c r="D3" s="100"/>
      <c r="E3" s="100"/>
      <c r="F3" s="100"/>
      <c r="G3" s="100"/>
      <c r="H3" s="100"/>
      <c r="I3" s="100"/>
      <c r="J3" s="100"/>
    </row>
    <row r="4" spans="1:11" ht="7.9" customHeight="1" x14ac:dyDescent="0.3">
      <c r="A4" s="11"/>
      <c r="B4" s="11"/>
      <c r="C4" s="11"/>
      <c r="D4" s="11"/>
      <c r="E4" s="11"/>
      <c r="F4" s="11"/>
      <c r="G4" s="11"/>
    </row>
    <row r="5" spans="1:11" x14ac:dyDescent="0.25">
      <c r="B5" s="101" t="s">
        <v>43</v>
      </c>
      <c r="C5" s="102" t="s">
        <v>0</v>
      </c>
      <c r="D5" s="12" t="s">
        <v>35</v>
      </c>
      <c r="E5" s="12" t="s">
        <v>27</v>
      </c>
      <c r="F5" s="12" t="s">
        <v>34</v>
      </c>
      <c r="G5" s="12" t="s">
        <v>32</v>
      </c>
      <c r="H5" s="12" t="s">
        <v>26</v>
      </c>
      <c r="I5" s="12" t="s">
        <v>30</v>
      </c>
      <c r="J5" s="12" t="s">
        <v>31</v>
      </c>
    </row>
    <row r="6" spans="1:11" ht="30" x14ac:dyDescent="0.25">
      <c r="B6" s="101"/>
      <c r="C6" s="102"/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</row>
    <row r="7" spans="1:11" x14ac:dyDescent="0.25">
      <c r="B7" s="101"/>
      <c r="C7" s="7">
        <v>1</v>
      </c>
      <c r="D7" s="7">
        <v>2420</v>
      </c>
      <c r="E7" s="7">
        <v>2420</v>
      </c>
      <c r="F7" s="7">
        <v>2420</v>
      </c>
      <c r="G7" s="7">
        <v>2420</v>
      </c>
      <c r="H7" s="7">
        <v>2420</v>
      </c>
      <c r="I7" s="7">
        <v>2420</v>
      </c>
      <c r="J7" s="7">
        <v>2420</v>
      </c>
    </row>
    <row r="8" spans="1:11" x14ac:dyDescent="0.25">
      <c r="B8" s="101"/>
      <c r="C8" s="7">
        <v>2</v>
      </c>
      <c r="D8" s="7">
        <v>2590</v>
      </c>
      <c r="E8" s="7">
        <v>2590</v>
      </c>
      <c r="F8" s="7">
        <v>2590</v>
      </c>
      <c r="G8" s="7">
        <v>2590</v>
      </c>
      <c r="H8" s="7">
        <v>2590</v>
      </c>
      <c r="I8" s="7">
        <v>2590</v>
      </c>
      <c r="J8" s="7">
        <v>2590</v>
      </c>
    </row>
    <row r="9" spans="1:11" x14ac:dyDescent="0.25">
      <c r="B9" s="101"/>
      <c r="C9" s="7">
        <v>3</v>
      </c>
      <c r="D9" s="7">
        <v>540</v>
      </c>
      <c r="E9" s="7">
        <v>540</v>
      </c>
      <c r="F9" s="7">
        <v>540</v>
      </c>
      <c r="G9" s="7">
        <v>540</v>
      </c>
      <c r="H9" s="7">
        <v>540</v>
      </c>
      <c r="I9" s="7">
        <v>540</v>
      </c>
      <c r="J9" s="7">
        <v>540</v>
      </c>
    </row>
    <row r="10" spans="1:11" x14ac:dyDescent="0.25">
      <c r="B10" s="101"/>
      <c r="C10" s="7">
        <v>4</v>
      </c>
      <c r="D10" s="7">
        <v>2520</v>
      </c>
      <c r="E10" s="7">
        <v>2520</v>
      </c>
      <c r="F10" s="7">
        <v>2520</v>
      </c>
      <c r="G10" s="7">
        <v>2520</v>
      </c>
      <c r="H10" s="7">
        <v>2520</v>
      </c>
      <c r="I10" s="7">
        <v>2520</v>
      </c>
      <c r="J10" s="7">
        <v>2520</v>
      </c>
    </row>
    <row r="11" spans="1:11" x14ac:dyDescent="0.25">
      <c r="B11" s="101"/>
      <c r="C11" s="7">
        <v>5</v>
      </c>
      <c r="D11" s="7">
        <v>2530</v>
      </c>
      <c r="E11" s="7">
        <v>2530</v>
      </c>
      <c r="F11" s="7">
        <v>2530</v>
      </c>
      <c r="G11" s="7">
        <v>2530</v>
      </c>
      <c r="H11" s="7">
        <v>2530</v>
      </c>
      <c r="I11" s="7">
        <v>2530</v>
      </c>
      <c r="J11" s="7">
        <v>2530</v>
      </c>
    </row>
    <row r="12" spans="1:11" x14ac:dyDescent="0.25">
      <c r="B12" s="101"/>
      <c r="C12" s="7">
        <v>6</v>
      </c>
      <c r="D12" s="7">
        <v>2580</v>
      </c>
      <c r="E12" s="7">
        <v>2580</v>
      </c>
      <c r="F12" s="7">
        <v>2580</v>
      </c>
      <c r="G12" s="7">
        <v>2580</v>
      </c>
      <c r="H12" s="7">
        <v>2580</v>
      </c>
      <c r="I12" s="7">
        <v>2580</v>
      </c>
      <c r="J12" s="7">
        <v>2580</v>
      </c>
    </row>
    <row r="13" spans="1:11" hidden="1" x14ac:dyDescent="0.25">
      <c r="B13" s="101"/>
      <c r="C13" s="7"/>
      <c r="D13" s="7"/>
      <c r="E13" s="7"/>
      <c r="F13" s="7"/>
      <c r="G13" s="7"/>
      <c r="H13" s="7"/>
      <c r="I13" s="7"/>
      <c r="J13" s="7"/>
    </row>
    <row r="14" spans="1:11" hidden="1" x14ac:dyDescent="0.25">
      <c r="B14" s="101"/>
      <c r="C14" s="7"/>
      <c r="D14" s="7"/>
      <c r="E14" s="7"/>
      <c r="F14" s="7"/>
      <c r="G14" s="7"/>
      <c r="H14" s="7"/>
      <c r="I14" s="7"/>
      <c r="J14" s="7"/>
    </row>
    <row r="15" spans="1:11" x14ac:dyDescent="0.25">
      <c r="B15" s="101"/>
      <c r="C15" s="7" t="s">
        <v>7</v>
      </c>
      <c r="D15" s="43">
        <v>13180</v>
      </c>
      <c r="E15" s="43">
        <v>13180</v>
      </c>
      <c r="F15" s="43">
        <v>13180</v>
      </c>
      <c r="G15" s="43">
        <v>13180</v>
      </c>
      <c r="H15" s="43">
        <v>13180</v>
      </c>
      <c r="I15" s="43">
        <v>13180</v>
      </c>
      <c r="J15" s="43">
        <v>13180</v>
      </c>
      <c r="K15" s="44">
        <v>92260</v>
      </c>
    </row>
    <row r="16" spans="1:11" x14ac:dyDescent="0.25">
      <c r="D16" s="9"/>
      <c r="E16" s="9"/>
      <c r="F16" s="9"/>
      <c r="G16" s="9"/>
    </row>
    <row r="17" spans="2:11" x14ac:dyDescent="0.25">
      <c r="B17" s="92" t="s">
        <v>38</v>
      </c>
      <c r="C17" s="95" t="s">
        <v>0</v>
      </c>
      <c r="D17" s="12" t="s">
        <v>35</v>
      </c>
      <c r="E17" s="12" t="s">
        <v>27</v>
      </c>
      <c r="F17" s="12" t="s">
        <v>34</v>
      </c>
      <c r="G17" s="12" t="s">
        <v>32</v>
      </c>
      <c r="H17" s="12" t="s">
        <v>26</v>
      </c>
      <c r="I17" s="12" t="s">
        <v>30</v>
      </c>
      <c r="J17" s="12" t="s">
        <v>31</v>
      </c>
    </row>
    <row r="18" spans="2:11" ht="30" x14ac:dyDescent="0.25">
      <c r="B18" s="93"/>
      <c r="C18" s="95"/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</row>
    <row r="19" spans="2:11" x14ac:dyDescent="0.25">
      <c r="B19" s="93"/>
      <c r="C19" s="40">
        <v>1</v>
      </c>
      <c r="D19" s="7">
        <v>2380</v>
      </c>
      <c r="E19" s="7">
        <v>2380</v>
      </c>
      <c r="F19" s="7">
        <v>2380</v>
      </c>
      <c r="G19" s="7">
        <v>2380</v>
      </c>
      <c r="H19" s="7">
        <v>2380</v>
      </c>
      <c r="I19" s="7">
        <v>2380</v>
      </c>
      <c r="J19" s="7">
        <v>2380</v>
      </c>
    </row>
    <row r="20" spans="2:11" x14ac:dyDescent="0.25">
      <c r="B20" s="93"/>
      <c r="C20" s="40">
        <v>2</v>
      </c>
      <c r="D20" s="7">
        <v>2380</v>
      </c>
      <c r="E20" s="7">
        <v>2380</v>
      </c>
      <c r="F20" s="7">
        <v>2380</v>
      </c>
      <c r="G20" s="7">
        <v>2380</v>
      </c>
      <c r="H20" s="7">
        <v>2380</v>
      </c>
      <c r="I20" s="7">
        <v>2380</v>
      </c>
      <c r="J20" s="7">
        <v>2380</v>
      </c>
    </row>
    <row r="21" spans="2:11" x14ac:dyDescent="0.25">
      <c r="B21" s="93"/>
      <c r="C21" s="40">
        <v>3</v>
      </c>
      <c r="D21" s="7">
        <v>2340</v>
      </c>
      <c r="E21" s="7">
        <v>2340</v>
      </c>
      <c r="F21" s="7">
        <v>2340</v>
      </c>
      <c r="G21" s="7">
        <v>2340</v>
      </c>
      <c r="H21" s="7">
        <v>2340</v>
      </c>
      <c r="I21" s="7">
        <v>2340</v>
      </c>
      <c r="J21" s="7">
        <v>2340</v>
      </c>
    </row>
    <row r="22" spans="2:11" x14ac:dyDescent="0.25">
      <c r="B22" s="93"/>
      <c r="C22" s="40">
        <v>4</v>
      </c>
      <c r="D22" s="7">
        <v>460</v>
      </c>
      <c r="E22" s="7">
        <v>460</v>
      </c>
      <c r="F22" s="7">
        <v>460</v>
      </c>
      <c r="G22" s="7">
        <v>460</v>
      </c>
      <c r="H22" s="7">
        <v>460</v>
      </c>
      <c r="I22" s="7">
        <v>460</v>
      </c>
      <c r="J22" s="7">
        <v>460</v>
      </c>
    </row>
    <row r="23" spans="2:11" x14ac:dyDescent="0.25">
      <c r="B23" s="93"/>
      <c r="C23" s="40">
        <v>5</v>
      </c>
      <c r="D23" s="7">
        <v>2340</v>
      </c>
      <c r="E23" s="7">
        <v>2340</v>
      </c>
      <c r="F23" s="7">
        <v>2340</v>
      </c>
      <c r="G23" s="7">
        <v>2340</v>
      </c>
      <c r="H23" s="7">
        <v>2340</v>
      </c>
      <c r="I23" s="7">
        <v>2340</v>
      </c>
      <c r="J23" s="7">
        <v>2340</v>
      </c>
    </row>
    <row r="24" spans="2:11" x14ac:dyDescent="0.25">
      <c r="B24" s="93"/>
      <c r="C24" s="40">
        <v>6</v>
      </c>
      <c r="D24" s="7">
        <v>2360</v>
      </c>
      <c r="E24" s="7">
        <v>2360</v>
      </c>
      <c r="F24" s="7">
        <v>2360</v>
      </c>
      <c r="G24" s="7">
        <v>2360</v>
      </c>
      <c r="H24" s="7">
        <v>2360</v>
      </c>
      <c r="I24" s="7">
        <v>2360</v>
      </c>
      <c r="J24" s="7">
        <v>2360</v>
      </c>
    </row>
    <row r="25" spans="2:11" x14ac:dyDescent="0.25">
      <c r="B25" s="93"/>
      <c r="C25" s="40">
        <v>7</v>
      </c>
      <c r="D25" s="7">
        <v>2380</v>
      </c>
      <c r="E25" s="7">
        <v>2380</v>
      </c>
      <c r="F25" s="7">
        <v>2380</v>
      </c>
      <c r="G25" s="7">
        <v>2380</v>
      </c>
      <c r="H25" s="7">
        <v>2380</v>
      </c>
      <c r="I25" s="7">
        <v>2380</v>
      </c>
      <c r="J25" s="7">
        <v>2380</v>
      </c>
    </row>
    <row r="26" spans="2:11" x14ac:dyDescent="0.25">
      <c r="B26" s="94"/>
      <c r="C26" s="40" t="s">
        <v>7</v>
      </c>
      <c r="D26" s="7">
        <v>14640</v>
      </c>
      <c r="E26" s="7">
        <v>14640</v>
      </c>
      <c r="F26" s="7">
        <v>14640</v>
      </c>
      <c r="G26" s="7">
        <v>14640</v>
      </c>
      <c r="H26" s="7">
        <v>14640</v>
      </c>
      <c r="I26" s="7">
        <v>14640</v>
      </c>
      <c r="J26" s="7">
        <v>14640</v>
      </c>
      <c r="K26" s="44">
        <v>102480</v>
      </c>
    </row>
    <row r="27" spans="2:11" x14ac:dyDescent="0.25">
      <c r="B27" s="34"/>
    </row>
    <row r="28" spans="2:11" x14ac:dyDescent="0.25">
      <c r="B28" s="92" t="s">
        <v>45</v>
      </c>
      <c r="C28" s="95" t="s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</row>
    <row r="29" spans="2:11" ht="30" x14ac:dyDescent="0.25">
      <c r="B29" s="93"/>
      <c r="C29" s="95"/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</row>
    <row r="30" spans="2:11" x14ac:dyDescent="0.25">
      <c r="B30" s="93"/>
      <c r="C30" s="40">
        <v>1</v>
      </c>
      <c r="D30" s="7">
        <v>2290</v>
      </c>
      <c r="E30" s="7">
        <v>2290</v>
      </c>
      <c r="F30" s="7">
        <v>2290</v>
      </c>
      <c r="G30" s="7">
        <v>2290</v>
      </c>
      <c r="H30" s="7">
        <v>2290</v>
      </c>
      <c r="I30" s="7">
        <v>2290</v>
      </c>
      <c r="J30" s="7">
        <v>2290</v>
      </c>
    </row>
    <row r="31" spans="2:11" x14ac:dyDescent="0.25">
      <c r="B31" s="93"/>
      <c r="C31" s="40">
        <v>2</v>
      </c>
      <c r="D31" s="7">
        <v>2330</v>
      </c>
      <c r="E31" s="7">
        <v>2330</v>
      </c>
      <c r="F31" s="7">
        <v>2330</v>
      </c>
      <c r="G31" s="7">
        <v>2330</v>
      </c>
      <c r="H31" s="7">
        <v>2330</v>
      </c>
      <c r="I31" s="7">
        <v>2330</v>
      </c>
      <c r="J31" s="7">
        <v>2330</v>
      </c>
    </row>
    <row r="32" spans="2:11" x14ac:dyDescent="0.25">
      <c r="B32" s="93"/>
      <c r="C32" s="40">
        <v>3</v>
      </c>
      <c r="D32" s="7">
        <v>2400</v>
      </c>
      <c r="E32" s="7">
        <v>2400</v>
      </c>
      <c r="F32" s="7">
        <v>2400</v>
      </c>
      <c r="G32" s="7">
        <v>2400</v>
      </c>
      <c r="H32" s="7">
        <v>2400</v>
      </c>
      <c r="I32" s="7">
        <v>2400</v>
      </c>
      <c r="J32" s="7">
        <v>2400</v>
      </c>
    </row>
    <row r="33" spans="2:11" x14ac:dyDescent="0.25">
      <c r="B33" s="93"/>
      <c r="C33" s="40">
        <v>4</v>
      </c>
      <c r="D33" s="7">
        <v>380</v>
      </c>
      <c r="E33" s="7">
        <v>380</v>
      </c>
      <c r="F33" s="7">
        <v>380</v>
      </c>
      <c r="G33" s="7">
        <v>380</v>
      </c>
      <c r="H33" s="7">
        <v>380</v>
      </c>
      <c r="I33" s="7">
        <v>380</v>
      </c>
      <c r="J33" s="7">
        <v>380</v>
      </c>
    </row>
    <row r="34" spans="2:11" x14ac:dyDescent="0.25">
      <c r="B34" s="93"/>
      <c r="C34" s="40">
        <v>5</v>
      </c>
      <c r="D34" s="7">
        <v>2430</v>
      </c>
      <c r="E34" s="7">
        <v>2430</v>
      </c>
      <c r="F34" s="7">
        <v>2430</v>
      </c>
      <c r="G34" s="7">
        <v>2430</v>
      </c>
      <c r="H34" s="7">
        <v>2430</v>
      </c>
      <c r="I34" s="7">
        <v>2430</v>
      </c>
      <c r="J34" s="7">
        <v>2430</v>
      </c>
    </row>
    <row r="35" spans="2:11" x14ac:dyDescent="0.25">
      <c r="B35" s="93"/>
      <c r="C35" s="40">
        <v>6</v>
      </c>
      <c r="D35" s="7">
        <v>2380</v>
      </c>
      <c r="E35" s="7">
        <v>2380</v>
      </c>
      <c r="F35" s="7">
        <v>2380</v>
      </c>
      <c r="G35" s="7">
        <v>2380</v>
      </c>
      <c r="H35" s="7">
        <v>2380</v>
      </c>
      <c r="I35" s="7">
        <v>2380</v>
      </c>
      <c r="J35" s="7">
        <v>2380</v>
      </c>
    </row>
    <row r="36" spans="2:11" x14ac:dyDescent="0.25">
      <c r="B36" s="93"/>
      <c r="C36" s="40">
        <v>7</v>
      </c>
      <c r="D36" s="7">
        <v>2340</v>
      </c>
      <c r="E36" s="7">
        <v>2340</v>
      </c>
      <c r="F36" s="7">
        <v>2340</v>
      </c>
      <c r="G36" s="7">
        <v>2340</v>
      </c>
      <c r="H36" s="7">
        <v>2340</v>
      </c>
      <c r="I36" s="7">
        <v>2340</v>
      </c>
      <c r="J36" s="7">
        <v>2340</v>
      </c>
    </row>
    <row r="37" spans="2:11" x14ac:dyDescent="0.25">
      <c r="B37" s="94"/>
      <c r="C37" s="40" t="s">
        <v>7</v>
      </c>
      <c r="D37" s="7">
        <v>14550</v>
      </c>
      <c r="E37" s="7">
        <v>14550</v>
      </c>
      <c r="F37" s="7">
        <v>14550</v>
      </c>
      <c r="G37" s="7">
        <v>14550</v>
      </c>
      <c r="H37" s="7">
        <v>14550</v>
      </c>
      <c r="I37" s="7">
        <v>14550</v>
      </c>
      <c r="J37" s="7">
        <v>14550</v>
      </c>
      <c r="K37" s="44">
        <v>101850</v>
      </c>
    </row>
    <row r="39" spans="2:11" x14ac:dyDescent="0.25">
      <c r="B39" s="96" t="s">
        <v>39</v>
      </c>
      <c r="C39" s="95" t="s">
        <v>0</v>
      </c>
      <c r="D39" s="12" t="s">
        <v>6</v>
      </c>
      <c r="E39" s="12" t="s">
        <v>6</v>
      </c>
      <c r="F39" s="12" t="s">
        <v>6</v>
      </c>
      <c r="G39" s="12" t="s">
        <v>6</v>
      </c>
      <c r="H39" s="12" t="s">
        <v>6</v>
      </c>
      <c r="I39" s="12" t="s">
        <v>6</v>
      </c>
      <c r="J39" s="12" t="s">
        <v>6</v>
      </c>
    </row>
    <row r="40" spans="2:11" ht="30" x14ac:dyDescent="0.25">
      <c r="B40" s="96"/>
      <c r="C40" s="95"/>
      <c r="D40" s="8" t="s">
        <v>6</v>
      </c>
      <c r="E40" s="8" t="s">
        <v>6</v>
      </c>
      <c r="F40" s="8" t="s">
        <v>6</v>
      </c>
      <c r="G40" s="8" t="s">
        <v>6</v>
      </c>
      <c r="H40" s="8" t="s">
        <v>6</v>
      </c>
      <c r="I40" s="8" t="s">
        <v>6</v>
      </c>
      <c r="J40" s="8" t="s">
        <v>6</v>
      </c>
    </row>
    <row r="41" spans="2:11" x14ac:dyDescent="0.25">
      <c r="B41" s="96"/>
      <c r="C41" s="7">
        <v>1</v>
      </c>
      <c r="D41" s="7">
        <v>2310</v>
      </c>
      <c r="E41" s="7">
        <v>2310</v>
      </c>
      <c r="F41" s="7">
        <v>2310</v>
      </c>
      <c r="G41" s="7">
        <v>2310</v>
      </c>
      <c r="H41" s="7">
        <v>2310</v>
      </c>
      <c r="I41" s="7">
        <v>2310</v>
      </c>
      <c r="J41" s="7">
        <v>2310</v>
      </c>
    </row>
    <row r="42" spans="2:11" x14ac:dyDescent="0.25">
      <c r="B42" s="96"/>
      <c r="C42" s="7">
        <v>2</v>
      </c>
      <c r="D42" s="7">
        <v>2330</v>
      </c>
      <c r="E42" s="7">
        <v>2330</v>
      </c>
      <c r="F42" s="7">
        <v>2330</v>
      </c>
      <c r="G42" s="7">
        <v>2330</v>
      </c>
      <c r="H42" s="7">
        <v>2330</v>
      </c>
      <c r="I42" s="7">
        <v>2330</v>
      </c>
      <c r="J42" s="7">
        <v>2330</v>
      </c>
    </row>
    <row r="43" spans="2:11" x14ac:dyDescent="0.25">
      <c r="B43" s="96"/>
      <c r="C43" s="7">
        <v>3</v>
      </c>
      <c r="D43" s="7">
        <v>2440</v>
      </c>
      <c r="E43" s="7">
        <v>2440</v>
      </c>
      <c r="F43" s="7">
        <v>2440</v>
      </c>
      <c r="G43" s="7">
        <v>2440</v>
      </c>
      <c r="H43" s="7">
        <v>2440</v>
      </c>
      <c r="I43" s="7">
        <v>2440</v>
      </c>
      <c r="J43" s="7">
        <v>2440</v>
      </c>
    </row>
    <row r="44" spans="2:11" x14ac:dyDescent="0.25">
      <c r="B44" s="96"/>
      <c r="C44" s="7">
        <v>4</v>
      </c>
      <c r="D44" s="7">
        <v>420</v>
      </c>
      <c r="E44" s="7">
        <v>420</v>
      </c>
      <c r="F44" s="7">
        <v>420</v>
      </c>
      <c r="G44" s="7">
        <v>420</v>
      </c>
      <c r="H44" s="7">
        <v>420</v>
      </c>
      <c r="I44" s="7">
        <v>420</v>
      </c>
      <c r="J44" s="7">
        <v>420</v>
      </c>
    </row>
    <row r="45" spans="2:11" x14ac:dyDescent="0.25">
      <c r="B45" s="96"/>
      <c r="C45" s="7">
        <v>5</v>
      </c>
      <c r="D45" s="7">
        <v>2450</v>
      </c>
      <c r="E45" s="7">
        <v>2450</v>
      </c>
      <c r="F45" s="7">
        <v>2450</v>
      </c>
      <c r="G45" s="7">
        <v>2450</v>
      </c>
      <c r="H45" s="7">
        <v>2450</v>
      </c>
      <c r="I45" s="7">
        <v>2450</v>
      </c>
      <c r="J45" s="7">
        <v>2450</v>
      </c>
    </row>
    <row r="46" spans="2:11" x14ac:dyDescent="0.25">
      <c r="B46" s="96"/>
      <c r="C46" s="7">
        <v>6</v>
      </c>
      <c r="D46" s="7">
        <v>2390</v>
      </c>
      <c r="E46" s="7">
        <v>2390</v>
      </c>
      <c r="F46" s="7">
        <v>2390</v>
      </c>
      <c r="G46" s="7">
        <v>2390</v>
      </c>
      <c r="H46" s="7">
        <v>2390</v>
      </c>
      <c r="I46" s="7">
        <v>2390</v>
      </c>
      <c r="J46" s="7">
        <v>2390</v>
      </c>
    </row>
    <row r="47" spans="2:11" x14ac:dyDescent="0.25">
      <c r="B47" s="96"/>
      <c r="C47" s="7">
        <v>7</v>
      </c>
      <c r="D47" s="7">
        <v>2450</v>
      </c>
      <c r="E47" s="7">
        <v>2450</v>
      </c>
      <c r="F47" s="7">
        <v>2450</v>
      </c>
      <c r="G47" s="7">
        <v>2450</v>
      </c>
      <c r="H47" s="7">
        <v>2450</v>
      </c>
      <c r="I47" s="7">
        <v>2450</v>
      </c>
      <c r="J47" s="7">
        <v>2450</v>
      </c>
    </row>
    <row r="48" spans="2:11" x14ac:dyDescent="0.25">
      <c r="B48" s="96"/>
      <c r="C48" s="7" t="s">
        <v>7</v>
      </c>
      <c r="D48" s="7">
        <v>14790</v>
      </c>
      <c r="E48" s="7">
        <v>14790</v>
      </c>
      <c r="F48" s="7">
        <v>14790</v>
      </c>
      <c r="G48" s="7">
        <v>14790</v>
      </c>
      <c r="H48" s="7">
        <v>14790</v>
      </c>
      <c r="I48" s="7">
        <v>14790</v>
      </c>
      <c r="J48" s="7">
        <v>14790</v>
      </c>
      <c r="K48" s="44">
        <v>103530</v>
      </c>
    </row>
    <row r="49" spans="2:11" x14ac:dyDescent="0.25">
      <c r="B49" s="34"/>
    </row>
    <row r="50" spans="2:11" ht="50.1" customHeight="1" x14ac:dyDescent="0.25">
      <c r="B50" s="97" t="s">
        <v>37</v>
      </c>
      <c r="C50" s="97"/>
      <c r="D50" s="97"/>
      <c r="E50" s="97"/>
      <c r="F50" s="97"/>
      <c r="G50" s="97"/>
      <c r="H50" s="97"/>
      <c r="I50" s="97"/>
      <c r="J50" s="97"/>
      <c r="K50" s="2" t="s">
        <v>44</v>
      </c>
    </row>
    <row r="51" spans="2:11" ht="50.1" customHeight="1" x14ac:dyDescent="0.25">
      <c r="B51" s="97"/>
      <c r="C51" s="97"/>
      <c r="D51" s="97"/>
      <c r="E51" s="97"/>
      <c r="F51" s="97"/>
      <c r="G51" s="97"/>
      <c r="H51" s="97"/>
      <c r="I51" s="97"/>
      <c r="J51" s="97"/>
      <c r="K51" s="45">
        <v>16.004799999999999</v>
      </c>
    </row>
    <row r="52" spans="2:11" x14ac:dyDescent="0.25">
      <c r="B52" s="34"/>
    </row>
    <row r="53" spans="2:11" ht="68.25" customHeight="1" x14ac:dyDescent="0.35">
      <c r="C53" s="36"/>
      <c r="D53" s="36"/>
      <c r="E53" s="36"/>
      <c r="F53" s="36"/>
      <c r="G53" s="36"/>
      <c r="H53" s="36"/>
      <c r="I53" s="36"/>
      <c r="J53" s="36"/>
    </row>
  </sheetData>
  <mergeCells count="11">
    <mergeCell ref="B28:B37"/>
    <mergeCell ref="C28:C29"/>
    <mergeCell ref="B39:B48"/>
    <mergeCell ref="C39:C40"/>
    <mergeCell ref="B50:J51"/>
    <mergeCell ref="A1:K1"/>
    <mergeCell ref="A3:J3"/>
    <mergeCell ref="B5:B15"/>
    <mergeCell ref="C5:C6"/>
    <mergeCell ref="B17:B26"/>
    <mergeCell ref="C17:C18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view="pageBreakPreview" zoomScale="90" zoomScaleNormal="100" zoomScaleSheetLayoutView="90" workbookViewId="0">
      <selection activeCell="H25" sqref="H25"/>
    </sheetView>
  </sheetViews>
  <sheetFormatPr baseColWidth="10" defaultColWidth="11.42578125" defaultRowHeight="15" x14ac:dyDescent="0.25"/>
  <cols>
    <col min="1" max="1" width="9.28515625" style="2" customWidth="1"/>
    <col min="2" max="2" width="14.7109375" style="2" customWidth="1"/>
    <col min="3" max="3" width="11.42578125" style="2"/>
    <col min="4" max="6" width="14.140625" style="2" customWidth="1"/>
    <col min="7" max="7" width="10.28515625" style="2" customWidth="1"/>
    <col min="8" max="16384" width="11.42578125" style="2"/>
  </cols>
  <sheetData>
    <row r="1" spans="1:11" ht="31.15" customHeight="1" x14ac:dyDescent="0.5">
      <c r="A1" s="98" t="s">
        <v>64</v>
      </c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8.4499999999999993" customHeight="1" x14ac:dyDescent="0.3">
      <c r="A2" s="11"/>
      <c r="B2" s="11"/>
      <c r="C2" s="11"/>
    </row>
    <row r="3" spans="1:11" ht="21" x14ac:dyDescent="0.35">
      <c r="A3" s="99" t="s">
        <v>36</v>
      </c>
      <c r="B3" s="100"/>
      <c r="C3" s="100"/>
      <c r="D3" s="100"/>
      <c r="E3" s="100"/>
      <c r="F3" s="100"/>
      <c r="G3" s="100"/>
      <c r="H3" s="100"/>
      <c r="I3" s="100"/>
      <c r="J3" s="100"/>
    </row>
    <row r="4" spans="1:11" ht="7.9" customHeight="1" x14ac:dyDescent="0.3">
      <c r="A4" s="11"/>
      <c r="B4" s="11"/>
      <c r="C4" s="11"/>
      <c r="D4" s="11"/>
      <c r="E4" s="11"/>
      <c r="F4" s="11"/>
      <c r="G4" s="11"/>
    </row>
    <row r="5" spans="1:11" x14ac:dyDescent="0.25">
      <c r="B5" s="101" t="s">
        <v>43</v>
      </c>
      <c r="C5" s="102" t="s">
        <v>0</v>
      </c>
      <c r="D5" s="12" t="s">
        <v>35</v>
      </c>
      <c r="E5" s="12" t="s">
        <v>27</v>
      </c>
      <c r="F5" s="12" t="s">
        <v>34</v>
      </c>
      <c r="G5" s="12" t="s">
        <v>32</v>
      </c>
      <c r="H5" s="12" t="s">
        <v>26</v>
      </c>
      <c r="I5" s="12" t="s">
        <v>30</v>
      </c>
      <c r="J5" s="12" t="s">
        <v>31</v>
      </c>
    </row>
    <row r="6" spans="1:11" ht="30" x14ac:dyDescent="0.25">
      <c r="B6" s="101"/>
      <c r="C6" s="102"/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</row>
    <row r="7" spans="1:11" x14ac:dyDescent="0.25">
      <c r="B7" s="101"/>
      <c r="C7" s="7">
        <v>1</v>
      </c>
      <c r="D7" s="7">
        <f>'F619-M620'!E2</f>
        <v>2420</v>
      </c>
      <c r="E7" s="7">
        <f>D7</f>
        <v>2420</v>
      </c>
      <c r="F7" s="7">
        <f t="shared" ref="F7:J7" si="0">E7</f>
        <v>2420</v>
      </c>
      <c r="G7" s="7">
        <f t="shared" si="0"/>
        <v>2420</v>
      </c>
      <c r="H7" s="7">
        <f t="shared" si="0"/>
        <v>2420</v>
      </c>
      <c r="I7" s="7">
        <f t="shared" si="0"/>
        <v>2420</v>
      </c>
      <c r="J7" s="7">
        <f t="shared" si="0"/>
        <v>2420</v>
      </c>
    </row>
    <row r="8" spans="1:11" x14ac:dyDescent="0.25">
      <c r="B8" s="101"/>
      <c r="C8" s="7">
        <v>2</v>
      </c>
      <c r="D8" s="7">
        <f>'F619-M620'!E3</f>
        <v>2590</v>
      </c>
      <c r="E8" s="7">
        <f t="shared" ref="E8:J12" si="1">D8</f>
        <v>2590</v>
      </c>
      <c r="F8" s="7">
        <f t="shared" si="1"/>
        <v>2590</v>
      </c>
      <c r="G8" s="7">
        <f t="shared" si="1"/>
        <v>2590</v>
      </c>
      <c r="H8" s="7">
        <f t="shared" si="1"/>
        <v>2590</v>
      </c>
      <c r="I8" s="7">
        <f t="shared" si="1"/>
        <v>2590</v>
      </c>
      <c r="J8" s="7">
        <f t="shared" si="1"/>
        <v>2590</v>
      </c>
    </row>
    <row r="9" spans="1:11" x14ac:dyDescent="0.25">
      <c r="B9" s="101"/>
      <c r="C9" s="7">
        <v>3</v>
      </c>
      <c r="D9" s="7">
        <f>'F619-M620'!E4</f>
        <v>540</v>
      </c>
      <c r="E9" s="7">
        <f t="shared" si="1"/>
        <v>540</v>
      </c>
      <c r="F9" s="7">
        <f t="shared" si="1"/>
        <v>540</v>
      </c>
      <c r="G9" s="7">
        <f t="shared" si="1"/>
        <v>540</v>
      </c>
      <c r="H9" s="7">
        <f t="shared" si="1"/>
        <v>540</v>
      </c>
      <c r="I9" s="7">
        <f t="shared" si="1"/>
        <v>540</v>
      </c>
      <c r="J9" s="7">
        <f t="shared" si="1"/>
        <v>540</v>
      </c>
    </row>
    <row r="10" spans="1:11" x14ac:dyDescent="0.25">
      <c r="B10" s="101"/>
      <c r="C10" s="7">
        <v>4</v>
      </c>
      <c r="D10" s="7">
        <f>'F619-M620'!E5</f>
        <v>2520</v>
      </c>
      <c r="E10" s="7">
        <f t="shared" si="1"/>
        <v>2520</v>
      </c>
      <c r="F10" s="7">
        <f t="shared" si="1"/>
        <v>2520</v>
      </c>
      <c r="G10" s="7">
        <f t="shared" si="1"/>
        <v>2520</v>
      </c>
      <c r="H10" s="7">
        <f t="shared" si="1"/>
        <v>2520</v>
      </c>
      <c r="I10" s="7">
        <f t="shared" si="1"/>
        <v>2520</v>
      </c>
      <c r="J10" s="7">
        <f t="shared" si="1"/>
        <v>2520</v>
      </c>
    </row>
    <row r="11" spans="1:11" x14ac:dyDescent="0.25">
      <c r="B11" s="101"/>
      <c r="C11" s="7">
        <v>5</v>
      </c>
      <c r="D11" s="7">
        <f>'F619-M620'!E6</f>
        <v>2530</v>
      </c>
      <c r="E11" s="7">
        <f t="shared" si="1"/>
        <v>2530</v>
      </c>
      <c r="F11" s="7">
        <f t="shared" si="1"/>
        <v>2530</v>
      </c>
      <c r="G11" s="7">
        <f t="shared" si="1"/>
        <v>2530</v>
      </c>
      <c r="H11" s="7">
        <f t="shared" si="1"/>
        <v>2530</v>
      </c>
      <c r="I11" s="7">
        <f t="shared" si="1"/>
        <v>2530</v>
      </c>
      <c r="J11" s="7">
        <f t="shared" si="1"/>
        <v>2530</v>
      </c>
    </row>
    <row r="12" spans="1:11" x14ac:dyDescent="0.25">
      <c r="B12" s="101"/>
      <c r="C12" s="7">
        <v>6</v>
      </c>
      <c r="D12" s="7">
        <f>'F619-M620'!E7</f>
        <v>2580</v>
      </c>
      <c r="E12" s="7">
        <f t="shared" si="1"/>
        <v>2580</v>
      </c>
      <c r="F12" s="7">
        <f t="shared" si="1"/>
        <v>2580</v>
      </c>
      <c r="G12" s="7">
        <f t="shared" si="1"/>
        <v>2580</v>
      </c>
      <c r="H12" s="7">
        <f t="shared" si="1"/>
        <v>2580</v>
      </c>
      <c r="I12" s="7">
        <f t="shared" si="1"/>
        <v>2580</v>
      </c>
      <c r="J12" s="7">
        <f t="shared" si="1"/>
        <v>2580</v>
      </c>
    </row>
    <row r="13" spans="1:11" hidden="1" x14ac:dyDescent="0.25">
      <c r="B13" s="101"/>
      <c r="C13" s="7"/>
      <c r="D13" s="7"/>
      <c r="E13" s="7"/>
      <c r="F13" s="7"/>
      <c r="G13" s="7"/>
      <c r="H13" s="7"/>
      <c r="I13" s="7"/>
      <c r="J13" s="7"/>
    </row>
    <row r="14" spans="1:11" hidden="1" x14ac:dyDescent="0.25">
      <c r="B14" s="101"/>
      <c r="C14" s="7"/>
      <c r="D14" s="7"/>
      <c r="E14" s="7"/>
      <c r="F14" s="7"/>
      <c r="G14" s="7"/>
      <c r="H14" s="7"/>
      <c r="I14" s="7"/>
      <c r="J14" s="7"/>
    </row>
    <row r="15" spans="1:11" x14ac:dyDescent="0.25">
      <c r="B15" s="101"/>
      <c r="C15" s="7" t="s">
        <v>7</v>
      </c>
      <c r="D15" s="43">
        <f t="shared" ref="D15:J15" si="2">SUM(D7:D14)</f>
        <v>13180</v>
      </c>
      <c r="E15" s="43">
        <f t="shared" si="2"/>
        <v>13180</v>
      </c>
      <c r="F15" s="43">
        <f t="shared" si="2"/>
        <v>13180</v>
      </c>
      <c r="G15" s="43">
        <f t="shared" si="2"/>
        <v>13180</v>
      </c>
      <c r="H15" s="43">
        <f t="shared" si="2"/>
        <v>13180</v>
      </c>
      <c r="I15" s="43">
        <f t="shared" si="2"/>
        <v>13180</v>
      </c>
      <c r="J15" s="43">
        <f t="shared" si="2"/>
        <v>13180</v>
      </c>
      <c r="K15" s="44">
        <f>SUM(D15:J15)</f>
        <v>92260</v>
      </c>
    </row>
    <row r="16" spans="1:11" x14ac:dyDescent="0.25">
      <c r="D16" s="9"/>
      <c r="E16" s="9"/>
      <c r="F16" s="9"/>
      <c r="G16" s="9"/>
    </row>
    <row r="17" spans="2:11" x14ac:dyDescent="0.25">
      <c r="B17" s="92" t="s">
        <v>38</v>
      </c>
      <c r="C17" s="95" t="s">
        <v>0</v>
      </c>
      <c r="D17" s="12" t="str">
        <f>D5</f>
        <v>JUEVES</v>
      </c>
      <c r="E17" s="12" t="str">
        <f t="shared" ref="E17:J17" si="3">E5</f>
        <v>VIERNES</v>
      </c>
      <c r="F17" s="12" t="str">
        <f t="shared" si="3"/>
        <v xml:space="preserve">SABADO </v>
      </c>
      <c r="G17" s="12" t="str">
        <f t="shared" si="3"/>
        <v>DOMINGO</v>
      </c>
      <c r="H17" s="12" t="str">
        <f t="shared" si="3"/>
        <v>LUNES</v>
      </c>
      <c r="I17" s="12" t="str">
        <f t="shared" si="3"/>
        <v>MARTES</v>
      </c>
      <c r="J17" s="12" t="str">
        <f t="shared" si="3"/>
        <v>MIÉRCOLES</v>
      </c>
    </row>
    <row r="18" spans="2:11" ht="30" x14ac:dyDescent="0.25">
      <c r="B18" s="93"/>
      <c r="C18" s="95"/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</row>
    <row r="19" spans="2:11" x14ac:dyDescent="0.25">
      <c r="B19" s="93"/>
      <c r="C19" s="40">
        <v>1</v>
      </c>
      <c r="D19" s="7">
        <f>'F619-M620'!E13</f>
        <v>2380</v>
      </c>
      <c r="E19" s="7">
        <f>D19</f>
        <v>2380</v>
      </c>
      <c r="F19" s="7">
        <f t="shared" ref="F19:J19" si="4">E19</f>
        <v>2380</v>
      </c>
      <c r="G19" s="7">
        <f t="shared" si="4"/>
        <v>2380</v>
      </c>
      <c r="H19" s="7">
        <f t="shared" si="4"/>
        <v>2380</v>
      </c>
      <c r="I19" s="7">
        <f t="shared" si="4"/>
        <v>2380</v>
      </c>
      <c r="J19" s="7">
        <f t="shared" si="4"/>
        <v>2380</v>
      </c>
    </row>
    <row r="20" spans="2:11" x14ac:dyDescent="0.25">
      <c r="B20" s="93"/>
      <c r="C20" s="40">
        <v>2</v>
      </c>
      <c r="D20" s="7">
        <f>'F619-M620'!E14</f>
        <v>2380</v>
      </c>
      <c r="E20" s="7">
        <f t="shared" ref="E20:J25" si="5">D20</f>
        <v>2380</v>
      </c>
      <c r="F20" s="7">
        <f t="shared" si="5"/>
        <v>2380</v>
      </c>
      <c r="G20" s="7">
        <f t="shared" si="5"/>
        <v>2380</v>
      </c>
      <c r="H20" s="7">
        <f t="shared" si="5"/>
        <v>2380</v>
      </c>
      <c r="I20" s="7">
        <f t="shared" si="5"/>
        <v>2380</v>
      </c>
      <c r="J20" s="7">
        <f t="shared" si="5"/>
        <v>2380</v>
      </c>
    </row>
    <row r="21" spans="2:11" x14ac:dyDescent="0.25">
      <c r="B21" s="93"/>
      <c r="C21" s="40">
        <v>3</v>
      </c>
      <c r="D21" s="7">
        <f>'F619-M620'!E15</f>
        <v>2340</v>
      </c>
      <c r="E21" s="7">
        <f t="shared" si="5"/>
        <v>2340</v>
      </c>
      <c r="F21" s="7">
        <f t="shared" si="5"/>
        <v>2340</v>
      </c>
      <c r="G21" s="7">
        <f t="shared" si="5"/>
        <v>2340</v>
      </c>
      <c r="H21" s="7">
        <f t="shared" si="5"/>
        <v>2340</v>
      </c>
      <c r="I21" s="7">
        <f t="shared" si="5"/>
        <v>2340</v>
      </c>
      <c r="J21" s="7">
        <f t="shared" si="5"/>
        <v>2340</v>
      </c>
    </row>
    <row r="22" spans="2:11" x14ac:dyDescent="0.25">
      <c r="B22" s="93"/>
      <c r="C22" s="40">
        <v>4</v>
      </c>
      <c r="D22" s="7">
        <f>'F619-M620'!E16</f>
        <v>460</v>
      </c>
      <c r="E22" s="7">
        <f t="shared" si="5"/>
        <v>460</v>
      </c>
      <c r="F22" s="7">
        <f t="shared" si="5"/>
        <v>460</v>
      </c>
      <c r="G22" s="7">
        <f t="shared" si="5"/>
        <v>460</v>
      </c>
      <c r="H22" s="7">
        <f t="shared" si="5"/>
        <v>460</v>
      </c>
      <c r="I22" s="7">
        <f t="shared" si="5"/>
        <v>460</v>
      </c>
      <c r="J22" s="7">
        <f t="shared" si="5"/>
        <v>460</v>
      </c>
    </row>
    <row r="23" spans="2:11" x14ac:dyDescent="0.25">
      <c r="B23" s="93"/>
      <c r="C23" s="40">
        <v>5</v>
      </c>
      <c r="D23" s="7">
        <f>'F619-M620'!E17</f>
        <v>2340</v>
      </c>
      <c r="E23" s="7">
        <f t="shared" si="5"/>
        <v>2340</v>
      </c>
      <c r="F23" s="7">
        <f t="shared" si="5"/>
        <v>2340</v>
      </c>
      <c r="G23" s="7">
        <f t="shared" si="5"/>
        <v>2340</v>
      </c>
      <c r="H23" s="7">
        <f t="shared" si="5"/>
        <v>2340</v>
      </c>
      <c r="I23" s="7">
        <f t="shared" si="5"/>
        <v>2340</v>
      </c>
      <c r="J23" s="7">
        <f t="shared" si="5"/>
        <v>2340</v>
      </c>
    </row>
    <row r="24" spans="2:11" x14ac:dyDescent="0.25">
      <c r="B24" s="93"/>
      <c r="C24" s="40">
        <v>6</v>
      </c>
      <c r="D24" s="7">
        <f>'F619-M620'!E18</f>
        <v>2360</v>
      </c>
      <c r="E24" s="7">
        <f t="shared" si="5"/>
        <v>2360</v>
      </c>
      <c r="F24" s="7">
        <f t="shared" si="5"/>
        <v>2360</v>
      </c>
      <c r="G24" s="7">
        <f t="shared" si="5"/>
        <v>2360</v>
      </c>
      <c r="H24" s="7">
        <f t="shared" si="5"/>
        <v>2360</v>
      </c>
      <c r="I24" s="7">
        <f t="shared" si="5"/>
        <v>2360</v>
      </c>
      <c r="J24" s="7">
        <f t="shared" si="5"/>
        <v>2360</v>
      </c>
    </row>
    <row r="25" spans="2:11" x14ac:dyDescent="0.25">
      <c r="B25" s="93"/>
      <c r="C25" s="40">
        <v>7</v>
      </c>
      <c r="D25" s="7">
        <f>'F619-M620'!E19</f>
        <v>2380</v>
      </c>
      <c r="E25" s="7">
        <f t="shared" si="5"/>
        <v>2380</v>
      </c>
      <c r="F25" s="7">
        <f t="shared" si="5"/>
        <v>2380</v>
      </c>
      <c r="G25" s="7">
        <f t="shared" si="5"/>
        <v>2380</v>
      </c>
      <c r="H25" s="7">
        <f t="shared" si="5"/>
        <v>2380</v>
      </c>
      <c r="I25" s="7">
        <f t="shared" si="5"/>
        <v>2380</v>
      </c>
      <c r="J25" s="7">
        <f t="shared" si="5"/>
        <v>2380</v>
      </c>
    </row>
    <row r="26" spans="2:11" x14ac:dyDescent="0.25">
      <c r="B26" s="94"/>
      <c r="C26" s="40" t="s">
        <v>7</v>
      </c>
      <c r="D26" s="7">
        <f t="shared" ref="D26:J26" si="6">SUM(D19:D25)</f>
        <v>14640</v>
      </c>
      <c r="E26" s="7">
        <f t="shared" si="6"/>
        <v>14640</v>
      </c>
      <c r="F26" s="7">
        <f t="shared" si="6"/>
        <v>14640</v>
      </c>
      <c r="G26" s="7">
        <f t="shared" si="6"/>
        <v>14640</v>
      </c>
      <c r="H26" s="7">
        <f t="shared" si="6"/>
        <v>14640</v>
      </c>
      <c r="I26" s="7">
        <f t="shared" si="6"/>
        <v>14640</v>
      </c>
      <c r="J26" s="7">
        <f t="shared" si="6"/>
        <v>14640</v>
      </c>
      <c r="K26" s="44">
        <f>SUM(D26:J26)</f>
        <v>102480</v>
      </c>
    </row>
    <row r="27" spans="2:11" x14ac:dyDescent="0.25">
      <c r="B27" s="34"/>
    </row>
    <row r="28" spans="2:11" x14ac:dyDescent="0.25">
      <c r="B28" s="92" t="s">
        <v>45</v>
      </c>
      <c r="C28" s="95" t="s">
        <v>0</v>
      </c>
      <c r="D28" s="12">
        <f>D16</f>
        <v>0</v>
      </c>
      <c r="E28" s="12">
        <f t="shared" ref="E28:J28" si="7">E16</f>
        <v>0</v>
      </c>
      <c r="F28" s="12">
        <f t="shared" si="7"/>
        <v>0</v>
      </c>
      <c r="G28" s="12">
        <f t="shared" si="7"/>
        <v>0</v>
      </c>
      <c r="H28" s="12">
        <f t="shared" si="7"/>
        <v>0</v>
      </c>
      <c r="I28" s="12">
        <f t="shared" si="7"/>
        <v>0</v>
      </c>
      <c r="J28" s="12">
        <f t="shared" si="7"/>
        <v>0</v>
      </c>
    </row>
    <row r="29" spans="2:11" ht="30" x14ac:dyDescent="0.25">
      <c r="B29" s="93"/>
      <c r="C29" s="95"/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</row>
    <row r="30" spans="2:11" x14ac:dyDescent="0.25">
      <c r="B30" s="93"/>
      <c r="C30" s="40">
        <v>1</v>
      </c>
      <c r="D30" s="7">
        <f>'F619-M620'!E24</f>
        <v>2290</v>
      </c>
      <c r="E30" s="7">
        <f>D30</f>
        <v>2290</v>
      </c>
      <c r="F30" s="7">
        <f t="shared" ref="F30:J30" si="8">E30</f>
        <v>2290</v>
      </c>
      <c r="G30" s="7">
        <f t="shared" si="8"/>
        <v>2290</v>
      </c>
      <c r="H30" s="7">
        <f t="shared" si="8"/>
        <v>2290</v>
      </c>
      <c r="I30" s="7">
        <f t="shared" si="8"/>
        <v>2290</v>
      </c>
      <c r="J30" s="7">
        <f t="shared" si="8"/>
        <v>2290</v>
      </c>
    </row>
    <row r="31" spans="2:11" x14ac:dyDescent="0.25">
      <c r="B31" s="93"/>
      <c r="C31" s="40">
        <v>2</v>
      </c>
      <c r="D31" s="7">
        <f>'F619-M620'!E25</f>
        <v>2330</v>
      </c>
      <c r="E31" s="7">
        <f t="shared" ref="E31:J36" si="9">D31</f>
        <v>2330</v>
      </c>
      <c r="F31" s="7">
        <f t="shared" si="9"/>
        <v>2330</v>
      </c>
      <c r="G31" s="7">
        <f t="shared" si="9"/>
        <v>2330</v>
      </c>
      <c r="H31" s="7">
        <f t="shared" si="9"/>
        <v>2330</v>
      </c>
      <c r="I31" s="7">
        <f t="shared" si="9"/>
        <v>2330</v>
      </c>
      <c r="J31" s="7">
        <f t="shared" si="9"/>
        <v>2330</v>
      </c>
    </row>
    <row r="32" spans="2:11" x14ac:dyDescent="0.25">
      <c r="B32" s="93"/>
      <c r="C32" s="40">
        <v>3</v>
      </c>
      <c r="D32" s="7">
        <f>'F619-M620'!E26</f>
        <v>2400</v>
      </c>
      <c r="E32" s="7">
        <f t="shared" si="9"/>
        <v>2400</v>
      </c>
      <c r="F32" s="7">
        <f t="shared" si="9"/>
        <v>2400</v>
      </c>
      <c r="G32" s="7">
        <f t="shared" si="9"/>
        <v>2400</v>
      </c>
      <c r="H32" s="7">
        <f t="shared" si="9"/>
        <v>2400</v>
      </c>
      <c r="I32" s="7">
        <f t="shared" si="9"/>
        <v>2400</v>
      </c>
      <c r="J32" s="7">
        <f t="shared" si="9"/>
        <v>2400</v>
      </c>
    </row>
    <row r="33" spans="2:11" x14ac:dyDescent="0.25">
      <c r="B33" s="93"/>
      <c r="C33" s="40">
        <v>4</v>
      </c>
      <c r="D33" s="7">
        <f>'F619-M620'!E27</f>
        <v>380</v>
      </c>
      <c r="E33" s="7">
        <f t="shared" si="9"/>
        <v>380</v>
      </c>
      <c r="F33" s="7">
        <f t="shared" si="9"/>
        <v>380</v>
      </c>
      <c r="G33" s="7">
        <f t="shared" si="9"/>
        <v>380</v>
      </c>
      <c r="H33" s="7">
        <f t="shared" si="9"/>
        <v>380</v>
      </c>
      <c r="I33" s="7">
        <f t="shared" si="9"/>
        <v>380</v>
      </c>
      <c r="J33" s="7">
        <f t="shared" si="9"/>
        <v>380</v>
      </c>
    </row>
    <row r="34" spans="2:11" x14ac:dyDescent="0.25">
      <c r="B34" s="93"/>
      <c r="C34" s="40">
        <v>5</v>
      </c>
      <c r="D34" s="7">
        <f>'F619-M620'!E28</f>
        <v>2430</v>
      </c>
      <c r="E34" s="7">
        <f t="shared" si="9"/>
        <v>2430</v>
      </c>
      <c r="F34" s="7">
        <f t="shared" si="9"/>
        <v>2430</v>
      </c>
      <c r="G34" s="7">
        <f t="shared" si="9"/>
        <v>2430</v>
      </c>
      <c r="H34" s="7">
        <f t="shared" si="9"/>
        <v>2430</v>
      </c>
      <c r="I34" s="7">
        <f t="shared" si="9"/>
        <v>2430</v>
      </c>
      <c r="J34" s="7">
        <f t="shared" si="9"/>
        <v>2430</v>
      </c>
    </row>
    <row r="35" spans="2:11" x14ac:dyDescent="0.25">
      <c r="B35" s="93"/>
      <c r="C35" s="40">
        <v>6</v>
      </c>
      <c r="D35" s="7">
        <f>'F619-M620'!E29</f>
        <v>2380</v>
      </c>
      <c r="E35" s="7">
        <f t="shared" si="9"/>
        <v>2380</v>
      </c>
      <c r="F35" s="7">
        <f t="shared" si="9"/>
        <v>2380</v>
      </c>
      <c r="G35" s="7">
        <f t="shared" si="9"/>
        <v>2380</v>
      </c>
      <c r="H35" s="7">
        <f t="shared" si="9"/>
        <v>2380</v>
      </c>
      <c r="I35" s="7">
        <f t="shared" si="9"/>
        <v>2380</v>
      </c>
      <c r="J35" s="7">
        <f t="shared" si="9"/>
        <v>2380</v>
      </c>
    </row>
    <row r="36" spans="2:11" x14ac:dyDescent="0.25">
      <c r="B36" s="93"/>
      <c r="C36" s="40">
        <v>7</v>
      </c>
      <c r="D36" s="7">
        <f>'F619-M620'!E30</f>
        <v>2340</v>
      </c>
      <c r="E36" s="7">
        <f t="shared" si="9"/>
        <v>2340</v>
      </c>
      <c r="F36" s="7">
        <f t="shared" si="9"/>
        <v>2340</v>
      </c>
      <c r="G36" s="7">
        <f t="shared" si="9"/>
        <v>2340</v>
      </c>
      <c r="H36" s="7">
        <f t="shared" si="9"/>
        <v>2340</v>
      </c>
      <c r="I36" s="7">
        <f t="shared" si="9"/>
        <v>2340</v>
      </c>
      <c r="J36" s="7">
        <f t="shared" si="9"/>
        <v>2340</v>
      </c>
    </row>
    <row r="37" spans="2:11" x14ac:dyDescent="0.25">
      <c r="B37" s="94"/>
      <c r="C37" s="40" t="s">
        <v>7</v>
      </c>
      <c r="D37" s="7">
        <f t="shared" ref="D37:J37" si="10">SUM(D30:D36)</f>
        <v>14550</v>
      </c>
      <c r="E37" s="7">
        <f t="shared" si="10"/>
        <v>14550</v>
      </c>
      <c r="F37" s="7">
        <f t="shared" si="10"/>
        <v>14550</v>
      </c>
      <c r="G37" s="7">
        <f t="shared" si="10"/>
        <v>14550</v>
      </c>
      <c r="H37" s="7">
        <f t="shared" si="10"/>
        <v>14550</v>
      </c>
      <c r="I37" s="7">
        <f t="shared" si="10"/>
        <v>14550</v>
      </c>
      <c r="J37" s="7">
        <f t="shared" si="10"/>
        <v>14550</v>
      </c>
      <c r="K37" s="44">
        <f>SUM(D37:J37)</f>
        <v>101850</v>
      </c>
    </row>
    <row r="39" spans="2:11" x14ac:dyDescent="0.25">
      <c r="B39" s="96" t="s">
        <v>39</v>
      </c>
      <c r="C39" s="95" t="s">
        <v>0</v>
      </c>
      <c r="D39" s="12" t="str">
        <f>D29</f>
        <v>CALCIO (gramos)</v>
      </c>
      <c r="E39" s="12" t="str">
        <f t="shared" ref="E39:J39" si="11">E29</f>
        <v>CALCIO (gramos)</v>
      </c>
      <c r="F39" s="12" t="str">
        <f t="shared" si="11"/>
        <v>CALCIO (gramos)</v>
      </c>
      <c r="G39" s="12" t="str">
        <f t="shared" si="11"/>
        <v>CALCIO (gramos)</v>
      </c>
      <c r="H39" s="12" t="str">
        <f t="shared" si="11"/>
        <v>CALCIO (gramos)</v>
      </c>
      <c r="I39" s="12" t="str">
        <f t="shared" si="11"/>
        <v>CALCIO (gramos)</v>
      </c>
      <c r="J39" s="12" t="str">
        <f t="shared" si="11"/>
        <v>CALCIO (gramos)</v>
      </c>
    </row>
    <row r="40" spans="2:11" ht="30" x14ac:dyDescent="0.25">
      <c r="B40" s="96"/>
      <c r="C40" s="95"/>
      <c r="D40" s="8" t="s">
        <v>6</v>
      </c>
      <c r="E40" s="8" t="s">
        <v>6</v>
      </c>
      <c r="F40" s="8" t="s">
        <v>6</v>
      </c>
      <c r="G40" s="8" t="s">
        <v>6</v>
      </c>
      <c r="H40" s="8" t="s">
        <v>6</v>
      </c>
      <c r="I40" s="8" t="s">
        <v>6</v>
      </c>
      <c r="J40" s="8" t="s">
        <v>6</v>
      </c>
    </row>
    <row r="41" spans="2:11" x14ac:dyDescent="0.25">
      <c r="B41" s="96"/>
      <c r="C41" s="7">
        <v>1</v>
      </c>
      <c r="D41" s="7">
        <f>'F619-M620'!E35</f>
        <v>2310</v>
      </c>
      <c r="E41" s="7">
        <f>D41</f>
        <v>2310</v>
      </c>
      <c r="F41" s="7">
        <f t="shared" ref="F41:J41" si="12">E41</f>
        <v>2310</v>
      </c>
      <c r="G41" s="7">
        <f t="shared" si="12"/>
        <v>2310</v>
      </c>
      <c r="H41" s="7">
        <f t="shared" si="12"/>
        <v>2310</v>
      </c>
      <c r="I41" s="7">
        <f t="shared" si="12"/>
        <v>2310</v>
      </c>
      <c r="J41" s="7">
        <f t="shared" si="12"/>
        <v>2310</v>
      </c>
    </row>
    <row r="42" spans="2:11" x14ac:dyDescent="0.25">
      <c r="B42" s="96"/>
      <c r="C42" s="7">
        <v>2</v>
      </c>
      <c r="D42" s="7">
        <f>'F619-M620'!E36</f>
        <v>2330</v>
      </c>
      <c r="E42" s="7">
        <f t="shared" ref="E42:J47" si="13">D42</f>
        <v>2330</v>
      </c>
      <c r="F42" s="7">
        <f t="shared" si="13"/>
        <v>2330</v>
      </c>
      <c r="G42" s="7">
        <f t="shared" si="13"/>
        <v>2330</v>
      </c>
      <c r="H42" s="7">
        <f t="shared" si="13"/>
        <v>2330</v>
      </c>
      <c r="I42" s="7">
        <f t="shared" si="13"/>
        <v>2330</v>
      </c>
      <c r="J42" s="7">
        <f t="shared" si="13"/>
        <v>2330</v>
      </c>
    </row>
    <row r="43" spans="2:11" x14ac:dyDescent="0.25">
      <c r="B43" s="96"/>
      <c r="C43" s="7">
        <v>3</v>
      </c>
      <c r="D43" s="7">
        <f>'F619-M620'!E37</f>
        <v>2440</v>
      </c>
      <c r="E43" s="7">
        <f t="shared" si="13"/>
        <v>2440</v>
      </c>
      <c r="F43" s="7">
        <f t="shared" si="13"/>
        <v>2440</v>
      </c>
      <c r="G43" s="7">
        <f t="shared" si="13"/>
        <v>2440</v>
      </c>
      <c r="H43" s="7">
        <f t="shared" si="13"/>
        <v>2440</v>
      </c>
      <c r="I43" s="7">
        <f t="shared" si="13"/>
        <v>2440</v>
      </c>
      <c r="J43" s="7">
        <f t="shared" si="13"/>
        <v>2440</v>
      </c>
    </row>
    <row r="44" spans="2:11" x14ac:dyDescent="0.25">
      <c r="B44" s="96"/>
      <c r="C44" s="7">
        <v>4</v>
      </c>
      <c r="D44" s="7">
        <f>'F619-M620'!E38</f>
        <v>420</v>
      </c>
      <c r="E44" s="7">
        <f t="shared" si="13"/>
        <v>420</v>
      </c>
      <c r="F44" s="7">
        <f t="shared" si="13"/>
        <v>420</v>
      </c>
      <c r="G44" s="7">
        <f t="shared" si="13"/>
        <v>420</v>
      </c>
      <c r="H44" s="7">
        <f t="shared" si="13"/>
        <v>420</v>
      </c>
      <c r="I44" s="7">
        <f t="shared" si="13"/>
        <v>420</v>
      </c>
      <c r="J44" s="7">
        <f t="shared" si="13"/>
        <v>420</v>
      </c>
    </row>
    <row r="45" spans="2:11" x14ac:dyDescent="0.25">
      <c r="B45" s="96"/>
      <c r="C45" s="7">
        <v>5</v>
      </c>
      <c r="D45" s="7">
        <f>'F619-M620'!E39</f>
        <v>2450</v>
      </c>
      <c r="E45" s="7">
        <f t="shared" si="13"/>
        <v>2450</v>
      </c>
      <c r="F45" s="7">
        <f t="shared" si="13"/>
        <v>2450</v>
      </c>
      <c r="G45" s="7">
        <f t="shared" si="13"/>
        <v>2450</v>
      </c>
      <c r="H45" s="7">
        <f t="shared" si="13"/>
        <v>2450</v>
      </c>
      <c r="I45" s="7">
        <f t="shared" si="13"/>
        <v>2450</v>
      </c>
      <c r="J45" s="7">
        <f t="shared" si="13"/>
        <v>2450</v>
      </c>
    </row>
    <row r="46" spans="2:11" x14ac:dyDescent="0.25">
      <c r="B46" s="96"/>
      <c r="C46" s="7">
        <v>6</v>
      </c>
      <c r="D46" s="7">
        <f>'F619-M620'!E40</f>
        <v>2390</v>
      </c>
      <c r="E46" s="7">
        <f t="shared" si="13"/>
        <v>2390</v>
      </c>
      <c r="F46" s="7">
        <f t="shared" si="13"/>
        <v>2390</v>
      </c>
      <c r="G46" s="7">
        <f t="shared" si="13"/>
        <v>2390</v>
      </c>
      <c r="H46" s="7">
        <f t="shared" si="13"/>
        <v>2390</v>
      </c>
      <c r="I46" s="7">
        <f t="shared" si="13"/>
        <v>2390</v>
      </c>
      <c r="J46" s="7">
        <f t="shared" si="13"/>
        <v>2390</v>
      </c>
    </row>
    <row r="47" spans="2:11" x14ac:dyDescent="0.25">
      <c r="B47" s="96"/>
      <c r="C47" s="7">
        <v>7</v>
      </c>
      <c r="D47" s="7">
        <f>'F619-M620'!E41</f>
        <v>2450</v>
      </c>
      <c r="E47" s="7">
        <f t="shared" si="13"/>
        <v>2450</v>
      </c>
      <c r="F47" s="7">
        <f t="shared" si="13"/>
        <v>2450</v>
      </c>
      <c r="G47" s="7">
        <f t="shared" si="13"/>
        <v>2450</v>
      </c>
      <c r="H47" s="7">
        <f t="shared" si="13"/>
        <v>2450</v>
      </c>
      <c r="I47" s="7">
        <f t="shared" si="13"/>
        <v>2450</v>
      </c>
      <c r="J47" s="7">
        <f t="shared" si="13"/>
        <v>2450</v>
      </c>
    </row>
    <row r="48" spans="2:11" x14ac:dyDescent="0.25">
      <c r="B48" s="96"/>
      <c r="C48" s="7" t="s">
        <v>7</v>
      </c>
      <c r="D48" s="7">
        <f>SUM(D41:D47)</f>
        <v>14790</v>
      </c>
      <c r="E48" s="7">
        <f t="shared" ref="E48:J48" si="14">SUM(E41:E47)</f>
        <v>14790</v>
      </c>
      <c r="F48" s="7">
        <f t="shared" si="14"/>
        <v>14790</v>
      </c>
      <c r="G48" s="7">
        <f t="shared" si="14"/>
        <v>14790</v>
      </c>
      <c r="H48" s="7">
        <f t="shared" si="14"/>
        <v>14790</v>
      </c>
      <c r="I48" s="7">
        <f t="shared" si="14"/>
        <v>14790</v>
      </c>
      <c r="J48" s="7">
        <f t="shared" si="14"/>
        <v>14790</v>
      </c>
      <c r="K48" s="44">
        <f>SUM(D48:J48)</f>
        <v>103530</v>
      </c>
    </row>
    <row r="49" spans="2:11" x14ac:dyDescent="0.25">
      <c r="B49" s="34"/>
    </row>
    <row r="50" spans="2:11" ht="50.1" customHeight="1" x14ac:dyDescent="0.25">
      <c r="B50" s="97" t="s">
        <v>37</v>
      </c>
      <c r="C50" s="97"/>
      <c r="D50" s="97"/>
      <c r="E50" s="97"/>
      <c r="F50" s="97"/>
      <c r="G50" s="97"/>
      <c r="H50" s="97"/>
      <c r="I50" s="97"/>
      <c r="J50" s="97"/>
      <c r="K50" s="2" t="s">
        <v>44</v>
      </c>
    </row>
    <row r="51" spans="2:11" ht="50.1" customHeight="1" x14ac:dyDescent="0.25">
      <c r="B51" s="97"/>
      <c r="C51" s="97"/>
      <c r="D51" s="97"/>
      <c r="E51" s="97"/>
      <c r="F51" s="97"/>
      <c r="G51" s="97"/>
      <c r="H51" s="97"/>
      <c r="I51" s="97"/>
      <c r="J51" s="97"/>
      <c r="K51" s="45">
        <f>(K48+K37+K26+K15)/25000</f>
        <v>16.004799999999999</v>
      </c>
    </row>
    <row r="52" spans="2:11" x14ac:dyDescent="0.25">
      <c r="B52" s="34"/>
    </row>
    <row r="53" spans="2:11" ht="68.25" customHeight="1" x14ac:dyDescent="0.35">
      <c r="C53" s="36"/>
      <c r="D53" s="36"/>
      <c r="E53" s="36"/>
      <c r="F53" s="36"/>
      <c r="G53" s="36"/>
      <c r="H53" s="36"/>
      <c r="I53" s="36"/>
      <c r="J53" s="36"/>
    </row>
  </sheetData>
  <mergeCells count="11">
    <mergeCell ref="A1:K1"/>
    <mergeCell ref="A3:J3"/>
    <mergeCell ref="B5:B15"/>
    <mergeCell ref="C5:C6"/>
    <mergeCell ref="B17:B26"/>
    <mergeCell ref="C17:C18"/>
    <mergeCell ref="B28:B37"/>
    <mergeCell ref="C28:C29"/>
    <mergeCell ref="B39:B48"/>
    <mergeCell ref="C39:C40"/>
    <mergeCell ref="B50:J51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A4" sqref="AA4:AA13"/>
    </sheetView>
  </sheetViews>
  <sheetFormatPr baseColWidth="10" defaultRowHeight="15" x14ac:dyDescent="0.25"/>
  <cols>
    <col min="1" max="1" width="10.7109375" bestFit="1" customWidth="1"/>
    <col min="2" max="4" width="5.140625" bestFit="1" customWidth="1"/>
    <col min="5" max="5" width="6.140625" bestFit="1" customWidth="1"/>
    <col min="6" max="18" width="5.140625" bestFit="1" customWidth="1"/>
    <col min="19" max="19" width="6.140625" bestFit="1" customWidth="1"/>
    <col min="20" max="22" width="5.140625" bestFit="1" customWidth="1"/>
    <col min="23" max="23" width="6.5703125" bestFit="1" customWidth="1"/>
    <col min="24" max="24" width="9.140625" bestFit="1" customWidth="1"/>
    <col min="25" max="25" width="8.140625" bestFit="1" customWidth="1"/>
    <col min="26" max="26" width="6" bestFit="1" customWidth="1"/>
    <col min="27" max="27" width="4.7109375" bestFit="1" customWidth="1"/>
  </cols>
  <sheetData>
    <row r="1" spans="1:27" ht="23.25" thickBot="1" x14ac:dyDescent="0.3">
      <c r="A1" s="120" t="s">
        <v>49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46"/>
      <c r="X1" s="46"/>
      <c r="Y1" s="46"/>
      <c r="Z1" s="46"/>
      <c r="AA1" s="47"/>
    </row>
    <row r="2" spans="1:27" ht="15.75" thickBot="1" x14ac:dyDescent="0.3">
      <c r="A2" s="103"/>
      <c r="B2" s="122" t="s">
        <v>50</v>
      </c>
      <c r="C2" s="123"/>
      <c r="D2" s="123"/>
      <c r="E2" s="123"/>
      <c r="F2" s="123"/>
      <c r="G2" s="123"/>
      <c r="H2" s="124"/>
      <c r="I2" s="125" t="s">
        <v>51</v>
      </c>
      <c r="J2" s="123"/>
      <c r="K2" s="123"/>
      <c r="L2" s="123"/>
      <c r="M2" s="123"/>
      <c r="N2" s="123"/>
      <c r="O2" s="126"/>
      <c r="P2" s="122" t="s">
        <v>52</v>
      </c>
      <c r="Q2" s="123"/>
      <c r="R2" s="123"/>
      <c r="S2" s="123"/>
      <c r="T2" s="123"/>
      <c r="U2" s="123"/>
      <c r="V2" s="126"/>
      <c r="W2" s="48" t="s">
        <v>53</v>
      </c>
      <c r="X2" s="49" t="s">
        <v>54</v>
      </c>
      <c r="Y2" s="49" t="s">
        <v>55</v>
      </c>
      <c r="Z2" s="49"/>
      <c r="AA2" s="50"/>
    </row>
    <row r="3" spans="1:27" ht="15.75" thickBot="1" x14ac:dyDescent="0.3">
      <c r="A3" s="111"/>
      <c r="B3" s="51">
        <v>1</v>
      </c>
      <c r="C3" s="52">
        <v>2</v>
      </c>
      <c r="D3" s="52">
        <v>3</v>
      </c>
      <c r="E3" s="52">
        <v>4</v>
      </c>
      <c r="F3" s="52">
        <v>5</v>
      </c>
      <c r="G3" s="52">
        <v>6</v>
      </c>
      <c r="H3" s="53">
        <v>7</v>
      </c>
      <c r="I3" s="54">
        <v>1</v>
      </c>
      <c r="J3" s="52">
        <v>2</v>
      </c>
      <c r="K3" s="52">
        <v>3</v>
      </c>
      <c r="L3" s="52">
        <v>4</v>
      </c>
      <c r="M3" s="52">
        <v>5</v>
      </c>
      <c r="N3" s="52">
        <v>6</v>
      </c>
      <c r="O3" s="55">
        <v>7</v>
      </c>
      <c r="P3" s="51">
        <v>1</v>
      </c>
      <c r="Q3" s="52">
        <v>2</v>
      </c>
      <c r="R3" s="52">
        <v>3</v>
      </c>
      <c r="S3" s="52">
        <v>4</v>
      </c>
      <c r="T3" s="52">
        <v>5</v>
      </c>
      <c r="U3" s="52">
        <v>6</v>
      </c>
      <c r="V3" s="55">
        <v>7</v>
      </c>
      <c r="W3" s="56"/>
      <c r="X3" s="57"/>
      <c r="Y3" s="57"/>
      <c r="Z3" s="57"/>
      <c r="AA3" s="58"/>
    </row>
    <row r="4" spans="1:27" ht="15.75" thickBot="1" x14ac:dyDescent="0.3">
      <c r="A4" s="103" t="s">
        <v>56</v>
      </c>
      <c r="B4" s="59">
        <f>[1]LF!$E$371</f>
        <v>553</v>
      </c>
      <c r="C4" s="60">
        <f>[1]LF!$Q$371</f>
        <v>555</v>
      </c>
      <c r="D4" s="60">
        <f>[1]LF!$AC$371</f>
        <v>544</v>
      </c>
      <c r="E4" s="60">
        <f>[1]LF!$AO$371</f>
        <v>108</v>
      </c>
      <c r="F4" s="60">
        <f>[1]LF!$BA$371</f>
        <v>545</v>
      </c>
      <c r="G4" s="60">
        <f>[1]LF!$BM$371</f>
        <v>550</v>
      </c>
      <c r="H4" s="61">
        <f>[1]LF!$BY$371</f>
        <v>554</v>
      </c>
      <c r="I4" s="62">
        <f>[1]LF!$CK$371</f>
        <v>533</v>
      </c>
      <c r="J4" s="60">
        <f>[1]LF!$CW$371</f>
        <v>543</v>
      </c>
      <c r="K4" s="60">
        <f>[1]LF!$DI$371</f>
        <v>558</v>
      </c>
      <c r="L4" s="60">
        <f>[1]LF!$DU$371</f>
        <v>89</v>
      </c>
      <c r="M4" s="60">
        <f>[1]LF!$EG$371</f>
        <v>565</v>
      </c>
      <c r="N4" s="60">
        <f>[1]LF!$ES$371</f>
        <v>555</v>
      </c>
      <c r="O4" s="63">
        <f>[1]LF!$FE$371</f>
        <v>544</v>
      </c>
      <c r="P4" s="59">
        <f>[1]LF!$FQ$371</f>
        <v>537</v>
      </c>
      <c r="Q4" s="60">
        <f>[1]LF!$GC$371</f>
        <v>543</v>
      </c>
      <c r="R4" s="60">
        <f>[1]LF!$GO$371</f>
        <v>569</v>
      </c>
      <c r="S4" s="60">
        <f>[1]LF!$HA$371</f>
        <v>97</v>
      </c>
      <c r="T4" s="60">
        <f>[1]LF!$HM$371</f>
        <v>571</v>
      </c>
      <c r="U4" s="60">
        <f>[1]LF!$HY$371</f>
        <v>556</v>
      </c>
      <c r="V4" s="63">
        <f>[1]LF!$IK$371</f>
        <v>570</v>
      </c>
      <c r="W4" s="64">
        <f>SUM(B4:V4)</f>
        <v>10239</v>
      </c>
      <c r="X4" s="65">
        <f>[1]LF!$JI$371</f>
        <v>10239</v>
      </c>
      <c r="Y4" s="65">
        <f>W4-X4</f>
        <v>0</v>
      </c>
      <c r="Z4" s="65">
        <v>10660</v>
      </c>
      <c r="AA4" s="66">
        <f>W4-Z4</f>
        <v>-421</v>
      </c>
    </row>
    <row r="5" spans="1:27" ht="15.75" thickBot="1" x14ac:dyDescent="0.3">
      <c r="A5" s="104"/>
      <c r="B5" s="127">
        <f>B4+C4+D4+E4+F4+G4+H4</f>
        <v>3409</v>
      </c>
      <c r="C5" s="128"/>
      <c r="D5" s="128"/>
      <c r="E5" s="128"/>
      <c r="F5" s="128"/>
      <c r="G5" s="128"/>
      <c r="H5" s="129"/>
      <c r="I5" s="130">
        <f>I4+J4+K4+L4+M4+N4+O4</f>
        <v>3387</v>
      </c>
      <c r="J5" s="128"/>
      <c r="K5" s="128"/>
      <c r="L5" s="128"/>
      <c r="M5" s="128"/>
      <c r="N5" s="128"/>
      <c r="O5" s="131"/>
      <c r="P5" s="127">
        <f>P4+Q4+R4+S4+T4+U4+V4</f>
        <v>3443</v>
      </c>
      <c r="Q5" s="128"/>
      <c r="R5" s="128"/>
      <c r="S5" s="128"/>
      <c r="T5" s="128"/>
      <c r="U5" s="128"/>
      <c r="V5" s="131"/>
      <c r="W5" s="67"/>
      <c r="X5" s="68"/>
      <c r="Y5" s="68"/>
      <c r="Z5" s="68"/>
      <c r="AA5" s="69"/>
    </row>
    <row r="6" spans="1:27" ht="15.75" thickBot="1" x14ac:dyDescent="0.3">
      <c r="A6" s="111" t="s">
        <v>57</v>
      </c>
      <c r="B6" s="70">
        <f>[1]LF!$F$371</f>
        <v>39</v>
      </c>
      <c r="C6" s="71">
        <f>[1]LF!$R$371</f>
        <v>38</v>
      </c>
      <c r="D6" s="71">
        <f>[1]LF!$AD$371</f>
        <v>38</v>
      </c>
      <c r="E6" s="71">
        <f>[1]LF!$AP$371</f>
        <v>8</v>
      </c>
      <c r="F6" s="71">
        <f>[1]LF!$BB$371</f>
        <v>38</v>
      </c>
      <c r="G6" s="71">
        <f>[1]LF!$BN$371</f>
        <v>38</v>
      </c>
      <c r="H6" s="72">
        <f>[1]LF!$BZ$371</f>
        <v>38</v>
      </c>
      <c r="I6" s="73">
        <f>[1]LF!$CL$371</f>
        <v>38</v>
      </c>
      <c r="J6" s="71">
        <f>[1]LF!$CX$371</f>
        <v>38</v>
      </c>
      <c r="K6" s="71">
        <f>[1]LF!$DJ$371</f>
        <v>39</v>
      </c>
      <c r="L6" s="71">
        <f>[1]LF!$DV$371</f>
        <v>8</v>
      </c>
      <c r="M6" s="71">
        <f>[1]LF!$EH$371</f>
        <v>40</v>
      </c>
      <c r="N6" s="71">
        <f>[1]LF!$ET$371</f>
        <v>39</v>
      </c>
      <c r="O6" s="74">
        <f>[1]LF!$FF$371</f>
        <v>37</v>
      </c>
      <c r="P6" s="70">
        <f>[1]LF!$FR$371</f>
        <v>40</v>
      </c>
      <c r="Q6" s="71">
        <f>[1]LF!$GD$371</f>
        <v>41</v>
      </c>
      <c r="R6" s="71">
        <f>[1]LF!$GP$371</f>
        <v>42</v>
      </c>
      <c r="S6" s="71">
        <f>[1]LF!$HB$371</f>
        <v>7</v>
      </c>
      <c r="T6" s="71">
        <f>[1]LF!$HN$371</f>
        <v>42</v>
      </c>
      <c r="U6" s="71">
        <f>[1]LF!$HZ$371</f>
        <v>41</v>
      </c>
      <c r="V6" s="74">
        <f>[1]LF!$IL$371</f>
        <v>41</v>
      </c>
      <c r="W6" s="64">
        <f>SUM(B6:V6)</f>
        <v>730</v>
      </c>
      <c r="X6" s="75">
        <f>[1]LF!$JJ$371</f>
        <v>730</v>
      </c>
      <c r="Y6" s="65">
        <f>W6-X6</f>
        <v>0</v>
      </c>
      <c r="Z6" s="65">
        <v>881</v>
      </c>
      <c r="AA6" s="66">
        <f>W6-Z6</f>
        <v>-151</v>
      </c>
    </row>
    <row r="7" spans="1:27" ht="15.75" thickBot="1" x14ac:dyDescent="0.3">
      <c r="A7" s="104"/>
      <c r="B7" s="112">
        <f>B6+C6+D6+E6+F6+G6+H6</f>
        <v>237</v>
      </c>
      <c r="C7" s="113"/>
      <c r="D7" s="113"/>
      <c r="E7" s="113"/>
      <c r="F7" s="113"/>
      <c r="G7" s="113"/>
      <c r="H7" s="114"/>
      <c r="I7" s="115">
        <f>I6+J6+K6+L6+M6+N6+O6</f>
        <v>239</v>
      </c>
      <c r="J7" s="113"/>
      <c r="K7" s="113"/>
      <c r="L7" s="113"/>
      <c r="M7" s="113"/>
      <c r="N7" s="113"/>
      <c r="O7" s="116"/>
      <c r="P7" s="112">
        <f>P6+Q6+R6+S6+T6+U6+V6</f>
        <v>254</v>
      </c>
      <c r="Q7" s="113"/>
      <c r="R7" s="113"/>
      <c r="S7" s="113"/>
      <c r="T7" s="113"/>
      <c r="U7" s="113"/>
      <c r="V7" s="116"/>
      <c r="W7" s="76"/>
      <c r="X7" s="77"/>
      <c r="Y7" s="77"/>
      <c r="Z7" s="77"/>
      <c r="AA7" s="78"/>
    </row>
    <row r="8" spans="1:27" ht="15.75" thickBot="1" x14ac:dyDescent="0.3">
      <c r="A8" s="79" t="s">
        <v>58</v>
      </c>
      <c r="B8" s="80">
        <f>B6/B4</f>
        <v>7.0524412296564198E-2</v>
      </c>
      <c r="C8" s="81">
        <f t="shared" ref="C8:W8" si="0">C6/C4</f>
        <v>6.8468468468468463E-2</v>
      </c>
      <c r="D8" s="81">
        <f t="shared" si="0"/>
        <v>6.985294117647059E-2</v>
      </c>
      <c r="E8" s="81">
        <f t="shared" si="0"/>
        <v>7.407407407407407E-2</v>
      </c>
      <c r="F8" s="81">
        <f t="shared" si="0"/>
        <v>6.9724770642201839E-2</v>
      </c>
      <c r="G8" s="81">
        <f t="shared" si="0"/>
        <v>6.9090909090909092E-2</v>
      </c>
      <c r="H8" s="81">
        <f t="shared" si="0"/>
        <v>6.8592057761732855E-2</v>
      </c>
      <c r="I8" s="81">
        <f t="shared" si="0"/>
        <v>7.1294559099437146E-2</v>
      </c>
      <c r="J8" s="81">
        <f t="shared" si="0"/>
        <v>6.9981583793738492E-2</v>
      </c>
      <c r="K8" s="81">
        <f t="shared" si="0"/>
        <v>6.9892473118279563E-2</v>
      </c>
      <c r="L8" s="81">
        <f t="shared" si="0"/>
        <v>8.98876404494382E-2</v>
      </c>
      <c r="M8" s="81">
        <f t="shared" si="0"/>
        <v>7.0796460176991149E-2</v>
      </c>
      <c r="N8" s="81">
        <f t="shared" si="0"/>
        <v>7.0270270270270274E-2</v>
      </c>
      <c r="O8" s="81">
        <f t="shared" si="0"/>
        <v>6.8014705882352935E-2</v>
      </c>
      <c r="P8" s="81">
        <f t="shared" si="0"/>
        <v>7.4487895716946001E-2</v>
      </c>
      <c r="Q8" s="81">
        <f t="shared" si="0"/>
        <v>7.550644567219153E-2</v>
      </c>
      <c r="R8" s="81">
        <f t="shared" si="0"/>
        <v>7.3813708260105443E-2</v>
      </c>
      <c r="S8" s="81">
        <f t="shared" si="0"/>
        <v>7.2164948453608241E-2</v>
      </c>
      <c r="T8" s="81">
        <f t="shared" si="0"/>
        <v>7.3555166374781086E-2</v>
      </c>
      <c r="U8" s="81">
        <f t="shared" si="0"/>
        <v>7.3741007194244604E-2</v>
      </c>
      <c r="V8" s="82">
        <f t="shared" si="0"/>
        <v>7.192982456140351E-2</v>
      </c>
      <c r="W8" s="83">
        <f t="shared" si="0"/>
        <v>7.1296025002441643E-2</v>
      </c>
      <c r="X8" s="77"/>
      <c r="Y8" s="77"/>
      <c r="Z8" s="77"/>
      <c r="AA8" s="78"/>
    </row>
    <row r="9" spans="1:27" ht="15.75" thickBot="1" x14ac:dyDescent="0.3">
      <c r="A9" s="103"/>
      <c r="B9" s="117" t="s">
        <v>59</v>
      </c>
      <c r="C9" s="118"/>
      <c r="D9" s="118"/>
      <c r="E9" s="118"/>
      <c r="F9" s="118"/>
      <c r="G9" s="119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76"/>
      <c r="X9" s="77"/>
      <c r="Y9" s="77"/>
      <c r="Z9" s="77"/>
      <c r="AA9" s="78"/>
    </row>
    <row r="10" spans="1:27" ht="15.75" thickBot="1" x14ac:dyDescent="0.3">
      <c r="A10" s="104"/>
      <c r="B10" s="51">
        <v>1</v>
      </c>
      <c r="C10" s="52">
        <v>2</v>
      </c>
      <c r="D10" s="52">
        <v>3</v>
      </c>
      <c r="E10" s="52">
        <v>4</v>
      </c>
      <c r="F10" s="52">
        <v>5</v>
      </c>
      <c r="G10" s="53">
        <v>6</v>
      </c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76"/>
      <c r="X10" s="77"/>
      <c r="Y10" s="77"/>
      <c r="Z10" s="77"/>
      <c r="AA10" s="78"/>
    </row>
    <row r="11" spans="1:27" ht="15.75" thickBot="1" x14ac:dyDescent="0.3">
      <c r="A11" s="103" t="s">
        <v>60</v>
      </c>
      <c r="B11" s="59">
        <f>[1]LM!$E$371</f>
        <v>449</v>
      </c>
      <c r="C11" s="60">
        <f>[1]LM!$Q$371</f>
        <v>481</v>
      </c>
      <c r="D11" s="60">
        <f>[1]LM!$AC$371</f>
        <v>100</v>
      </c>
      <c r="E11" s="60">
        <f>[1]LM!$AO$371</f>
        <v>468</v>
      </c>
      <c r="F11" s="60">
        <f>[1]LM!$BA$371</f>
        <v>469</v>
      </c>
      <c r="G11" s="61">
        <f>[1]LM!$BM$371</f>
        <v>478</v>
      </c>
      <c r="H11" s="84"/>
      <c r="I11" s="84"/>
      <c r="J11" s="84"/>
      <c r="K11" s="84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64">
        <f>SUM(B11:G11)</f>
        <v>2445</v>
      </c>
      <c r="X11" s="75">
        <f>[1]LM!$HM$371</f>
        <v>2445</v>
      </c>
      <c r="Y11" s="65">
        <f>W11-X11</f>
        <v>0</v>
      </c>
      <c r="Z11" s="65">
        <v>2574</v>
      </c>
      <c r="AA11" s="66">
        <f>W11-Z11</f>
        <v>-129</v>
      </c>
    </row>
    <row r="12" spans="1:27" ht="15.75" thickBot="1" x14ac:dyDescent="0.3">
      <c r="A12" s="104"/>
      <c r="B12" s="105">
        <f>B11+C11+D11+E11+F11+G11</f>
        <v>2445</v>
      </c>
      <c r="C12" s="106"/>
      <c r="D12" s="106"/>
      <c r="E12" s="106"/>
      <c r="F12" s="106"/>
      <c r="G12" s="107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67"/>
      <c r="X12" s="68"/>
      <c r="Y12" s="68"/>
      <c r="Z12" s="68"/>
      <c r="AA12" s="69"/>
    </row>
    <row r="13" spans="1:27" ht="15.75" thickBot="1" x14ac:dyDescent="0.3">
      <c r="A13" s="103" t="s">
        <v>61</v>
      </c>
      <c r="B13" s="70">
        <f>[1]LM!$F$371</f>
        <v>33</v>
      </c>
      <c r="C13" s="71">
        <f>[1]LM!$R$371</f>
        <v>36</v>
      </c>
      <c r="D13" s="71">
        <f>[1]LM!$AD$371</f>
        <v>8</v>
      </c>
      <c r="E13" s="71">
        <f>[1]LM!$AP$371</f>
        <v>34</v>
      </c>
      <c r="F13" s="71">
        <f>[1]LM!$BB$371</f>
        <v>35</v>
      </c>
      <c r="G13" s="72">
        <f>[1]LM!$BN$371</f>
        <v>34</v>
      </c>
      <c r="H13" s="84"/>
      <c r="I13" s="84"/>
      <c r="J13" s="84"/>
      <c r="K13" s="84"/>
      <c r="L13" s="85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64">
        <f>SUM(B13:G13)</f>
        <v>180</v>
      </c>
      <c r="X13" s="75">
        <f>[1]LM!$HN$371</f>
        <v>180</v>
      </c>
      <c r="Y13" s="65">
        <f>W13-X13</f>
        <v>0</v>
      </c>
      <c r="Z13" s="65">
        <v>215</v>
      </c>
      <c r="AA13" s="66">
        <f>W13-Z13</f>
        <v>-35</v>
      </c>
    </row>
    <row r="14" spans="1:27" ht="15.75" thickBot="1" x14ac:dyDescent="0.3">
      <c r="A14" s="104"/>
      <c r="B14" s="108">
        <f>B13+C13+D13+E13+F13+G13</f>
        <v>180</v>
      </c>
      <c r="C14" s="109"/>
      <c r="D14" s="109"/>
      <c r="E14" s="109"/>
      <c r="F14" s="109"/>
      <c r="G14" s="110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8"/>
    </row>
    <row r="15" spans="1:27" ht="15.75" thickBot="1" x14ac:dyDescent="0.3">
      <c r="A15" s="86" t="s">
        <v>58</v>
      </c>
      <c r="B15" s="80">
        <f>B13/B11</f>
        <v>7.3496659242761692E-2</v>
      </c>
      <c r="C15" s="87">
        <f t="shared" ref="C15:G15" si="1">C13/C11</f>
        <v>7.4844074844074848E-2</v>
      </c>
      <c r="D15" s="87">
        <f t="shared" si="1"/>
        <v>0.08</v>
      </c>
      <c r="E15" s="87">
        <f t="shared" si="1"/>
        <v>7.2649572649572655E-2</v>
      </c>
      <c r="F15" s="87">
        <f t="shared" si="1"/>
        <v>7.4626865671641784E-2</v>
      </c>
      <c r="G15" s="88">
        <f t="shared" si="1"/>
        <v>7.1129707112970716E-2</v>
      </c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90">
        <f t="shared" ref="W15" si="2">W13/W11</f>
        <v>7.3619631901840496E-2</v>
      </c>
      <c r="X15" s="89"/>
      <c r="Y15" s="89"/>
      <c r="Z15" s="89"/>
      <c r="AA15" s="91"/>
    </row>
    <row r="16" spans="1:27" ht="15.75" thickTop="1" x14ac:dyDescent="0.25"/>
  </sheetData>
  <mergeCells count="19">
    <mergeCell ref="I7:O7"/>
    <mergeCell ref="P7:V7"/>
    <mergeCell ref="A9:A10"/>
    <mergeCell ref="B9:G9"/>
    <mergeCell ref="A1:V1"/>
    <mergeCell ref="A2:A3"/>
    <mergeCell ref="B2:H2"/>
    <mergeCell ref="I2:O2"/>
    <mergeCell ref="P2:V2"/>
    <mergeCell ref="A4:A5"/>
    <mergeCell ref="B5:H5"/>
    <mergeCell ref="I5:O5"/>
    <mergeCell ref="P5:V5"/>
    <mergeCell ref="A11:A12"/>
    <mergeCell ref="B12:G12"/>
    <mergeCell ref="A13:A14"/>
    <mergeCell ref="B14:G14"/>
    <mergeCell ref="A6:A7"/>
    <mergeCell ref="B7:H7"/>
  </mergeCells>
  <conditionalFormatting sqref="B15: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V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L45"/>
  <sheetViews>
    <sheetView workbookViewId="0">
      <selection activeCell="E2" sqref="E2"/>
    </sheetView>
  </sheetViews>
  <sheetFormatPr baseColWidth="10" defaultRowHeight="15" x14ac:dyDescent="0.25"/>
  <cols>
    <col min="1" max="1" width="14.42578125" customWidth="1"/>
    <col min="4" max="4" width="15.85546875" bestFit="1" customWidth="1"/>
    <col min="5" max="5" width="17.42578125" customWidth="1"/>
    <col min="7" max="9" width="11.5703125" hidden="1" customWidth="1"/>
    <col min="10" max="10" width="5.5703125" hidden="1" customWidth="1"/>
    <col min="11" max="11" width="15.85546875" hidden="1" customWidth="1"/>
    <col min="12" max="12" width="11.5703125" hidden="1" customWidth="1"/>
  </cols>
  <sheetData>
    <row r="1" spans="1:12" ht="15.75" thickBot="1" x14ac:dyDescent="0.3">
      <c r="A1" s="27">
        <f>'M-FORM'!B10</f>
        <v>5.3914971455919058</v>
      </c>
      <c r="B1" s="7" t="s">
        <v>0</v>
      </c>
      <c r="C1" s="7" t="s">
        <v>1</v>
      </c>
      <c r="D1" s="102" t="s">
        <v>33</v>
      </c>
      <c r="E1" s="102"/>
      <c r="H1" s="3">
        <f>A1*7</f>
        <v>37.740480019143341</v>
      </c>
      <c r="I1" s="4" t="s">
        <v>0</v>
      </c>
      <c r="J1" s="4" t="s">
        <v>1</v>
      </c>
      <c r="K1" s="134" t="s">
        <v>5</v>
      </c>
      <c r="L1" s="134"/>
    </row>
    <row r="2" spans="1:12" x14ac:dyDescent="0.25">
      <c r="A2" s="35"/>
      <c r="B2" s="7">
        <v>1</v>
      </c>
      <c r="C2" s="7">
        <f>Hoja1!B11</f>
        <v>449</v>
      </c>
      <c r="D2" s="5">
        <f>((C2*$A$1))</f>
        <v>2420.7822183707658</v>
      </c>
      <c r="E2" s="7">
        <f>MROUND(D2,10)</f>
        <v>2420</v>
      </c>
      <c r="H2" s="3"/>
      <c r="I2" s="4"/>
      <c r="J2" s="4"/>
      <c r="K2" s="4"/>
      <c r="L2" s="4"/>
    </row>
    <row r="3" spans="1:12" x14ac:dyDescent="0.25">
      <c r="A3" s="132" t="s">
        <v>43</v>
      </c>
      <c r="B3" s="7">
        <v>2</v>
      </c>
      <c r="C3" s="7">
        <f>Hoja1!C11</f>
        <v>481</v>
      </c>
      <c r="D3" s="5">
        <f t="shared" ref="D3:D9" si="0">((C3*$A$1))</f>
        <v>2593.3101270297066</v>
      </c>
      <c r="E3" s="7">
        <f t="shared" ref="E3:E9" si="1">MROUND(D3,10)</f>
        <v>2590</v>
      </c>
      <c r="H3" s="3"/>
      <c r="I3" s="4"/>
      <c r="J3" s="4"/>
      <c r="K3" s="4"/>
      <c r="L3" s="4"/>
    </row>
    <row r="4" spans="1:12" x14ac:dyDescent="0.25">
      <c r="A4" s="132"/>
      <c r="B4" s="7">
        <v>3</v>
      </c>
      <c r="C4" s="7">
        <f>Hoja1!D11</f>
        <v>100</v>
      </c>
      <c r="D4" s="5">
        <f t="shared" si="0"/>
        <v>539.14971455919056</v>
      </c>
      <c r="E4" s="7">
        <f t="shared" si="1"/>
        <v>540</v>
      </c>
      <c r="G4" s="1"/>
      <c r="H4" s="95" t="s">
        <v>3</v>
      </c>
      <c r="I4" s="7">
        <v>1</v>
      </c>
      <c r="J4" s="7">
        <f>C4</f>
        <v>100</v>
      </c>
      <c r="K4" s="5">
        <f>(D4*3)</f>
        <v>1617.4491436775716</v>
      </c>
      <c r="L4" s="5">
        <f>(E4*3)</f>
        <v>1620</v>
      </c>
    </row>
    <row r="5" spans="1:12" x14ac:dyDescent="0.25">
      <c r="A5" s="132"/>
      <c r="B5" s="7">
        <v>4</v>
      </c>
      <c r="C5" s="7">
        <f>Hoja1!E11</f>
        <v>468</v>
      </c>
      <c r="D5" s="5">
        <f t="shared" si="0"/>
        <v>2523.2206641370121</v>
      </c>
      <c r="E5" s="7">
        <f t="shared" si="1"/>
        <v>2520</v>
      </c>
      <c r="G5" s="1"/>
      <c r="H5" s="95"/>
      <c r="I5" s="7">
        <v>2</v>
      </c>
      <c r="J5" s="7">
        <f t="shared" ref="J5" si="2">C7</f>
        <v>478</v>
      </c>
      <c r="K5" s="5">
        <f t="shared" ref="K5" si="3">(D7*3)</f>
        <v>7731.4069067787932</v>
      </c>
      <c r="L5" s="5">
        <f t="shared" ref="L5" si="4">(E7*3)</f>
        <v>7740</v>
      </c>
    </row>
    <row r="6" spans="1:12" x14ac:dyDescent="0.25">
      <c r="A6" s="132"/>
      <c r="B6" s="7">
        <v>5</v>
      </c>
      <c r="C6" s="7">
        <f>Hoja1!F11</f>
        <v>469</v>
      </c>
      <c r="D6" s="5">
        <f t="shared" si="0"/>
        <v>2528.6121612826037</v>
      </c>
      <c r="E6" s="7">
        <f t="shared" si="1"/>
        <v>2530</v>
      </c>
      <c r="G6" s="1"/>
      <c r="H6" s="95"/>
      <c r="I6" s="7">
        <v>2</v>
      </c>
      <c r="J6" s="7" t="e">
        <f>#REF!</f>
        <v>#REF!</v>
      </c>
      <c r="K6" s="5" t="e">
        <f>(#REF!*3)</f>
        <v>#REF!</v>
      </c>
      <c r="L6" s="5" t="e">
        <f>(#REF!*3)</f>
        <v>#REF!</v>
      </c>
    </row>
    <row r="7" spans="1:12" x14ac:dyDescent="0.25">
      <c r="A7" s="132"/>
      <c r="B7" s="7">
        <v>6</v>
      </c>
      <c r="C7" s="7">
        <f>Hoja1!G11</f>
        <v>478</v>
      </c>
      <c r="D7" s="5">
        <f t="shared" si="0"/>
        <v>2577.1356355929311</v>
      </c>
      <c r="E7" s="7">
        <f t="shared" si="1"/>
        <v>2580</v>
      </c>
      <c r="G7" s="1"/>
      <c r="H7" s="95"/>
      <c r="I7" s="7"/>
      <c r="J7" s="7"/>
      <c r="K7" s="5"/>
      <c r="L7" s="5"/>
    </row>
    <row r="8" spans="1:12" hidden="1" x14ac:dyDescent="0.25">
      <c r="A8" s="132"/>
      <c r="B8" s="7">
        <v>7</v>
      </c>
      <c r="C8" s="7">
        <v>0</v>
      </c>
      <c r="D8" s="5">
        <f t="shared" si="0"/>
        <v>0</v>
      </c>
      <c r="E8" s="7">
        <f t="shared" si="1"/>
        <v>0</v>
      </c>
      <c r="H8" s="2"/>
      <c r="I8" s="2"/>
      <c r="J8" s="2"/>
      <c r="K8" s="2"/>
    </row>
    <row r="9" spans="1:12" hidden="1" x14ac:dyDescent="0.25">
      <c r="A9" s="133"/>
      <c r="B9" s="7">
        <v>8</v>
      </c>
      <c r="C9" s="7">
        <v>0</v>
      </c>
      <c r="D9" s="5">
        <f t="shared" si="0"/>
        <v>0</v>
      </c>
      <c r="E9" s="7">
        <f t="shared" si="1"/>
        <v>0</v>
      </c>
      <c r="H9" s="2"/>
      <c r="I9" s="2"/>
      <c r="J9" s="2"/>
      <c r="K9" s="2"/>
    </row>
    <row r="10" spans="1:12" x14ac:dyDescent="0.25">
      <c r="A10" s="39"/>
      <c r="B10" s="2" t="s">
        <v>40</v>
      </c>
      <c r="C10" s="33">
        <f>SUM(C2:C9)</f>
        <v>2445</v>
      </c>
      <c r="D10" s="41">
        <f>SUM(D2:D9)</f>
        <v>13182.21052097221</v>
      </c>
      <c r="E10" s="33">
        <f>SUM(E2:E9)</f>
        <v>13180</v>
      </c>
      <c r="H10" s="2"/>
      <c r="I10" s="2"/>
      <c r="J10" s="2"/>
      <c r="K10" s="2"/>
    </row>
    <row r="11" spans="1:12" x14ac:dyDescent="0.25">
      <c r="A11" s="37">
        <f>'F-FORM'!B10</f>
        <v>4.295046876784288</v>
      </c>
      <c r="B11" s="2"/>
      <c r="C11" s="2"/>
      <c r="D11" s="2"/>
      <c r="E11" s="2"/>
      <c r="H11" s="3">
        <f>A11*7</f>
        <v>30.065328137490017</v>
      </c>
      <c r="I11" s="7" t="s">
        <v>0</v>
      </c>
      <c r="J11" s="7" t="s">
        <v>1</v>
      </c>
      <c r="K11" s="7" t="s">
        <v>2</v>
      </c>
    </row>
    <row r="12" spans="1:12" x14ac:dyDescent="0.25">
      <c r="A12" s="135" t="s">
        <v>38</v>
      </c>
      <c r="B12" s="7" t="s">
        <v>0</v>
      </c>
      <c r="C12" s="7" t="s">
        <v>1</v>
      </c>
      <c r="D12" s="102" t="s">
        <v>2</v>
      </c>
      <c r="E12" s="102"/>
      <c r="H12" s="95" t="s">
        <v>4</v>
      </c>
      <c r="I12" s="7">
        <v>4</v>
      </c>
      <c r="J12" s="7">
        <f>C16</f>
        <v>108</v>
      </c>
      <c r="K12" s="5">
        <f>(D16*3)</f>
        <v>1391.5951880781092</v>
      </c>
      <c r="L12" s="5">
        <f>(E16*3)</f>
        <v>1380</v>
      </c>
    </row>
    <row r="13" spans="1:12" x14ac:dyDescent="0.25">
      <c r="A13" s="132"/>
      <c r="B13" s="7">
        <v>1</v>
      </c>
      <c r="C13" s="7">
        <f>Hoja1!B4</f>
        <v>553</v>
      </c>
      <c r="D13" s="5">
        <f>((C13*$A$11))</f>
        <v>2375.1609228617112</v>
      </c>
      <c r="E13" s="7">
        <f t="shared" ref="E13:E19" si="5">MROUND(D13,10)</f>
        <v>2380</v>
      </c>
      <c r="H13" s="95"/>
      <c r="I13" s="7"/>
      <c r="J13" s="7"/>
      <c r="K13" s="5"/>
      <c r="L13" s="5"/>
    </row>
    <row r="14" spans="1:12" x14ac:dyDescent="0.25">
      <c r="A14" s="132"/>
      <c r="B14" s="7">
        <v>2</v>
      </c>
      <c r="C14" s="7">
        <f>Hoja1!C4</f>
        <v>555</v>
      </c>
      <c r="D14" s="5">
        <f t="shared" ref="D14:D20" si="6">((C14*$A$11))</f>
        <v>2383.7510166152797</v>
      </c>
      <c r="E14" s="7">
        <f t="shared" si="5"/>
        <v>2380</v>
      </c>
      <c r="H14" s="95"/>
      <c r="I14" s="7"/>
      <c r="J14" s="7"/>
      <c r="K14" s="5"/>
      <c r="L14" s="5"/>
    </row>
    <row r="15" spans="1:12" x14ac:dyDescent="0.25">
      <c r="A15" s="132"/>
      <c r="B15" s="7">
        <v>3</v>
      </c>
      <c r="C15" s="7">
        <f>Hoja1!D4</f>
        <v>544</v>
      </c>
      <c r="D15" s="5">
        <f t="shared" si="6"/>
        <v>2336.5055009706525</v>
      </c>
      <c r="E15" s="7">
        <f t="shared" si="5"/>
        <v>2340</v>
      </c>
      <c r="H15" s="95"/>
      <c r="I15" s="7"/>
      <c r="J15" s="7"/>
      <c r="K15" s="5"/>
      <c r="L15" s="5"/>
    </row>
    <row r="16" spans="1:12" x14ac:dyDescent="0.25">
      <c r="A16" s="132"/>
      <c r="B16" s="7">
        <v>4</v>
      </c>
      <c r="C16" s="7">
        <f>Hoja1!E4</f>
        <v>108</v>
      </c>
      <c r="D16" s="5">
        <f t="shared" si="6"/>
        <v>463.86506269270308</v>
      </c>
      <c r="E16" s="7">
        <f t="shared" si="5"/>
        <v>460</v>
      </c>
      <c r="H16" s="95"/>
      <c r="I16" s="7">
        <v>5</v>
      </c>
      <c r="J16" s="7">
        <f t="shared" ref="J16" si="7">C19</f>
        <v>554</v>
      </c>
      <c r="K16" s="5">
        <f t="shared" ref="K16:L16" si="8">(D19*3)</f>
        <v>7138.3679092154871</v>
      </c>
      <c r="L16" s="5">
        <f t="shared" si="8"/>
        <v>7140</v>
      </c>
    </row>
    <row r="17" spans="1:12" x14ac:dyDescent="0.25">
      <c r="A17" s="132"/>
      <c r="B17" s="7">
        <v>5</v>
      </c>
      <c r="C17" s="7">
        <f>Hoja1!F4</f>
        <v>545</v>
      </c>
      <c r="D17" s="5">
        <f t="shared" si="6"/>
        <v>2340.800547847437</v>
      </c>
      <c r="E17" s="7">
        <f t="shared" si="5"/>
        <v>2340</v>
      </c>
      <c r="H17" s="95"/>
      <c r="I17" s="7"/>
      <c r="J17" s="7"/>
      <c r="K17" s="5"/>
      <c r="L17" s="5"/>
    </row>
    <row r="18" spans="1:12" x14ac:dyDescent="0.25">
      <c r="A18" s="132"/>
      <c r="B18" s="7">
        <v>6</v>
      </c>
      <c r="C18" s="7">
        <f>Hoja1!G4</f>
        <v>550</v>
      </c>
      <c r="D18" s="5">
        <f t="shared" si="6"/>
        <v>2362.2757822313583</v>
      </c>
      <c r="E18" s="7">
        <f t="shared" si="5"/>
        <v>2360</v>
      </c>
      <c r="H18" s="95"/>
      <c r="I18" s="7"/>
      <c r="J18" s="7"/>
      <c r="K18" s="5"/>
      <c r="L18" s="5"/>
    </row>
    <row r="19" spans="1:12" x14ac:dyDescent="0.25">
      <c r="A19" s="132"/>
      <c r="B19" s="7">
        <v>7</v>
      </c>
      <c r="C19" s="7">
        <f>Hoja1!H4</f>
        <v>554</v>
      </c>
      <c r="D19" s="5">
        <f t="shared" si="6"/>
        <v>2379.4559697384957</v>
      </c>
      <c r="E19" s="7">
        <f t="shared" si="5"/>
        <v>2380</v>
      </c>
      <c r="H19" s="95"/>
      <c r="I19" s="7"/>
      <c r="J19" s="7"/>
      <c r="K19" s="5"/>
      <c r="L19" s="5"/>
    </row>
    <row r="20" spans="1:12" hidden="1" x14ac:dyDescent="0.25">
      <c r="A20" s="133"/>
      <c r="B20" s="7">
        <v>8</v>
      </c>
      <c r="C20" s="7"/>
      <c r="D20" s="5">
        <f t="shared" si="6"/>
        <v>0</v>
      </c>
      <c r="E20" s="7">
        <f>MROUND(D20,10)</f>
        <v>0</v>
      </c>
      <c r="H20" s="2"/>
      <c r="I20" s="2"/>
      <c r="J20" s="2"/>
      <c r="K20" s="2"/>
    </row>
    <row r="21" spans="1:12" x14ac:dyDescent="0.25">
      <c r="A21" s="39"/>
      <c r="B21" s="2" t="s">
        <v>40</v>
      </c>
      <c r="C21" s="33">
        <f>SUM(C13:C20)</f>
        <v>3409</v>
      </c>
      <c r="D21" s="41">
        <f>SUM(D13:D20)</f>
        <v>14641.814802957637</v>
      </c>
      <c r="E21" s="7">
        <f>SUM(E13:E20)</f>
        <v>14640</v>
      </c>
      <c r="H21" s="2"/>
      <c r="I21" s="2"/>
      <c r="J21" s="2"/>
      <c r="K21" s="2"/>
    </row>
    <row r="22" spans="1:12" x14ac:dyDescent="0.25">
      <c r="A22" s="38">
        <f>A11</f>
        <v>4.295046876784288</v>
      </c>
      <c r="B22" s="2"/>
      <c r="C22" s="2"/>
      <c r="D22" s="2"/>
      <c r="E22" s="2"/>
      <c r="H22" s="3">
        <f>A22*7</f>
        <v>30.065328137490017</v>
      </c>
      <c r="I22" s="7" t="s">
        <v>0</v>
      </c>
      <c r="J22" s="7" t="s">
        <v>1</v>
      </c>
      <c r="K22" s="7" t="s">
        <v>2</v>
      </c>
    </row>
    <row r="23" spans="1:12" x14ac:dyDescent="0.25">
      <c r="A23" s="135" t="s">
        <v>45</v>
      </c>
      <c r="B23" s="7" t="s">
        <v>0</v>
      </c>
      <c r="C23" s="7" t="s">
        <v>1</v>
      </c>
      <c r="D23" s="102" t="s">
        <v>2</v>
      </c>
      <c r="E23" s="102"/>
      <c r="H23" s="95" t="s">
        <v>4</v>
      </c>
      <c r="I23" s="7">
        <v>4</v>
      </c>
      <c r="J23" s="7">
        <f>C27</f>
        <v>89</v>
      </c>
      <c r="K23" s="5">
        <f>(D27*3)</f>
        <v>1146.7775161014049</v>
      </c>
      <c r="L23" s="5">
        <f>(E27*3)</f>
        <v>1140</v>
      </c>
    </row>
    <row r="24" spans="1:12" x14ac:dyDescent="0.25">
      <c r="A24" s="132"/>
      <c r="B24" s="7">
        <v>1</v>
      </c>
      <c r="C24" s="7">
        <f>Hoja1!I4</f>
        <v>533</v>
      </c>
      <c r="D24" s="5">
        <f>((C24*$A$11))</f>
        <v>2289.2599853260253</v>
      </c>
      <c r="E24" s="7">
        <f t="shared" ref="E24:E30" si="9">MROUND(D24,10)</f>
        <v>2290</v>
      </c>
      <c r="H24" s="95"/>
      <c r="I24" s="7"/>
      <c r="J24" s="7"/>
      <c r="K24" s="5"/>
      <c r="L24" s="5"/>
    </row>
    <row r="25" spans="1:12" x14ac:dyDescent="0.25">
      <c r="A25" s="132"/>
      <c r="B25" s="7">
        <v>2</v>
      </c>
      <c r="C25" s="7">
        <f>Hoja1!J4</f>
        <v>543</v>
      </c>
      <c r="D25" s="5">
        <f t="shared" ref="D25:D31" si="10">((C25*$A$11))</f>
        <v>2332.2104540938685</v>
      </c>
      <c r="E25" s="7">
        <f t="shared" si="9"/>
        <v>2330</v>
      </c>
      <c r="H25" s="95"/>
      <c r="I25" s="7"/>
      <c r="J25" s="7"/>
      <c r="K25" s="5"/>
      <c r="L25" s="5"/>
    </row>
    <row r="26" spans="1:12" x14ac:dyDescent="0.25">
      <c r="A26" s="132"/>
      <c r="B26" s="7">
        <v>3</v>
      </c>
      <c r="C26" s="7">
        <f>Hoja1!K4</f>
        <v>558</v>
      </c>
      <c r="D26" s="5">
        <f t="shared" si="10"/>
        <v>2396.6361572456326</v>
      </c>
      <c r="E26" s="7">
        <f t="shared" si="9"/>
        <v>2400</v>
      </c>
      <c r="H26" s="95"/>
      <c r="I26" s="7"/>
      <c r="J26" s="7"/>
      <c r="K26" s="5"/>
      <c r="L26" s="5"/>
    </row>
    <row r="27" spans="1:12" x14ac:dyDescent="0.25">
      <c r="A27" s="132"/>
      <c r="B27" s="7">
        <v>4</v>
      </c>
      <c r="C27" s="7">
        <f>Hoja1!L4</f>
        <v>89</v>
      </c>
      <c r="D27" s="5">
        <f t="shared" si="10"/>
        <v>382.25917203380163</v>
      </c>
      <c r="E27" s="7">
        <f t="shared" si="9"/>
        <v>380</v>
      </c>
      <c r="H27" s="95"/>
      <c r="I27" s="7">
        <v>5</v>
      </c>
      <c r="J27" s="7">
        <f t="shared" ref="J27" si="11">C30</f>
        <v>544</v>
      </c>
      <c r="K27" s="5">
        <f t="shared" ref="K27" si="12">(D30*3)</f>
        <v>7009.516502911958</v>
      </c>
      <c r="L27" s="5">
        <f t="shared" ref="L27" si="13">(E30*3)</f>
        <v>7020</v>
      </c>
    </row>
    <row r="28" spans="1:12" x14ac:dyDescent="0.25">
      <c r="A28" s="132"/>
      <c r="B28" s="7">
        <v>5</v>
      </c>
      <c r="C28" s="7">
        <f>Hoja1!M4</f>
        <v>565</v>
      </c>
      <c r="D28" s="5">
        <f t="shared" si="10"/>
        <v>2426.7014853831229</v>
      </c>
      <c r="E28" s="7">
        <f t="shared" si="9"/>
        <v>2430</v>
      </c>
      <c r="H28" s="95"/>
      <c r="I28" s="7"/>
      <c r="J28" s="7"/>
      <c r="K28" s="5"/>
      <c r="L28" s="5"/>
    </row>
    <row r="29" spans="1:12" x14ac:dyDescent="0.25">
      <c r="A29" s="132"/>
      <c r="B29" s="7">
        <v>6</v>
      </c>
      <c r="C29" s="7">
        <f>Hoja1!N4</f>
        <v>555</v>
      </c>
      <c r="D29" s="5">
        <f t="shared" si="10"/>
        <v>2383.7510166152797</v>
      </c>
      <c r="E29" s="7">
        <f t="shared" si="9"/>
        <v>2380</v>
      </c>
      <c r="H29" s="95"/>
      <c r="I29" s="7"/>
      <c r="J29" s="7"/>
      <c r="K29" s="5"/>
      <c r="L29" s="5"/>
    </row>
    <row r="30" spans="1:12" x14ac:dyDescent="0.25">
      <c r="A30" s="132"/>
      <c r="B30" s="7">
        <v>7</v>
      </c>
      <c r="C30" s="7">
        <f>Hoja1!O4</f>
        <v>544</v>
      </c>
      <c r="D30" s="5">
        <f t="shared" si="10"/>
        <v>2336.5055009706525</v>
      </c>
      <c r="E30" s="7">
        <f t="shared" si="9"/>
        <v>2340</v>
      </c>
      <c r="H30" s="95"/>
      <c r="I30" s="7"/>
      <c r="J30" s="7"/>
      <c r="K30" s="5"/>
      <c r="L30" s="5"/>
    </row>
    <row r="31" spans="1:12" hidden="1" x14ac:dyDescent="0.25">
      <c r="A31" s="133"/>
      <c r="B31" s="7">
        <v>8</v>
      </c>
      <c r="C31" s="7"/>
      <c r="D31" s="5">
        <f t="shared" si="10"/>
        <v>0</v>
      </c>
      <c r="E31" s="7">
        <f>MROUND(D31,10)</f>
        <v>0</v>
      </c>
      <c r="H31" s="2"/>
      <c r="I31" s="2"/>
      <c r="J31" s="2"/>
      <c r="K31" s="2"/>
    </row>
    <row r="32" spans="1:12" x14ac:dyDescent="0.25">
      <c r="A32" s="39"/>
      <c r="B32" s="2" t="s">
        <v>40</v>
      </c>
      <c r="C32" s="33">
        <f>SUM(C24:C31)</f>
        <v>3387</v>
      </c>
      <c r="D32" s="41">
        <f>SUM(D24:D31)</f>
        <v>14547.323771668383</v>
      </c>
      <c r="E32" s="7">
        <f>SUM(E24:E31)</f>
        <v>14550</v>
      </c>
      <c r="H32" s="2"/>
      <c r="I32" s="2"/>
      <c r="J32" s="2"/>
      <c r="K32" s="2"/>
    </row>
    <row r="33" spans="1:12" x14ac:dyDescent="0.25">
      <c r="A33" s="37">
        <f>A11</f>
        <v>4.295046876784288</v>
      </c>
      <c r="B33" s="2"/>
      <c r="C33" s="2"/>
      <c r="D33" s="2"/>
      <c r="E33" s="2"/>
      <c r="H33" s="3">
        <f>A33*7</f>
        <v>30.065328137490017</v>
      </c>
      <c r="I33" s="7" t="s">
        <v>0</v>
      </c>
      <c r="J33" s="7" t="s">
        <v>1</v>
      </c>
      <c r="K33" s="7" t="s">
        <v>2</v>
      </c>
    </row>
    <row r="34" spans="1:12" x14ac:dyDescent="0.25">
      <c r="A34" s="95" t="s">
        <v>39</v>
      </c>
      <c r="B34" s="7" t="s">
        <v>0</v>
      </c>
      <c r="C34" s="7" t="s">
        <v>1</v>
      </c>
      <c r="D34" s="102" t="s">
        <v>2</v>
      </c>
      <c r="E34" s="102"/>
      <c r="H34" s="95" t="s">
        <v>4</v>
      </c>
      <c r="I34" s="7">
        <v>10</v>
      </c>
      <c r="J34" s="7">
        <f t="shared" ref="J34:J36" si="14">C40</f>
        <v>556</v>
      </c>
      <c r="K34" s="5">
        <f t="shared" ref="K34:K36" si="15">(D40*3)</f>
        <v>7164.1381904761929</v>
      </c>
      <c r="L34" s="5">
        <f t="shared" ref="L34:L36" si="16">(E40*3)</f>
        <v>7170</v>
      </c>
    </row>
    <row r="35" spans="1:12" x14ac:dyDescent="0.25">
      <c r="A35" s="95"/>
      <c r="B35" s="7">
        <v>1</v>
      </c>
      <c r="C35" s="7">
        <f>Hoja1!P4</f>
        <v>537</v>
      </c>
      <c r="D35" s="5">
        <f>((C35*$A$33))</f>
        <v>2306.4401728331627</v>
      </c>
      <c r="E35" s="7">
        <f t="shared" ref="E35:E42" si="17">MROUND(D35,10)</f>
        <v>2310</v>
      </c>
      <c r="H35" s="95"/>
      <c r="I35" s="7">
        <v>11</v>
      </c>
      <c r="J35" s="7">
        <f t="shared" si="14"/>
        <v>570</v>
      </c>
      <c r="K35" s="5">
        <f t="shared" si="15"/>
        <v>7344.5301593011327</v>
      </c>
      <c r="L35" s="5">
        <f t="shared" si="16"/>
        <v>7350</v>
      </c>
    </row>
    <row r="36" spans="1:12" x14ac:dyDescent="0.25">
      <c r="A36" s="95"/>
      <c r="B36" s="7">
        <v>2</v>
      </c>
      <c r="C36" s="7">
        <f>Hoja1!Q4</f>
        <v>543</v>
      </c>
      <c r="D36" s="5">
        <f t="shared" ref="D36:D38" si="18">((C36*$A$33))</f>
        <v>2332.2104540938685</v>
      </c>
      <c r="E36" s="7">
        <f t="shared" si="17"/>
        <v>2330</v>
      </c>
      <c r="H36" s="95"/>
      <c r="I36" s="7">
        <v>12</v>
      </c>
      <c r="J36" s="7">
        <f t="shared" si="14"/>
        <v>0</v>
      </c>
      <c r="K36" s="5">
        <f t="shared" si="15"/>
        <v>0</v>
      </c>
      <c r="L36" s="5">
        <f t="shared" si="16"/>
        <v>0</v>
      </c>
    </row>
    <row r="37" spans="1:12" x14ac:dyDescent="0.25">
      <c r="A37" s="95"/>
      <c r="B37" s="7">
        <v>3</v>
      </c>
      <c r="C37" s="7">
        <f>Hoja1!R4</f>
        <v>569</v>
      </c>
      <c r="D37" s="5">
        <f t="shared" si="18"/>
        <v>2443.8816728902598</v>
      </c>
      <c r="E37" s="7">
        <f t="shared" si="17"/>
        <v>2440</v>
      </c>
      <c r="H37" s="95"/>
      <c r="I37" s="7">
        <v>13</v>
      </c>
      <c r="J37" s="7" t="e">
        <f>#REF!</f>
        <v>#REF!</v>
      </c>
      <c r="K37" s="5" t="e">
        <f>(#REF!*3)</f>
        <v>#REF!</v>
      </c>
      <c r="L37" s="5" t="e">
        <f>(#REF!*3)</f>
        <v>#REF!</v>
      </c>
    </row>
    <row r="38" spans="1:12" x14ac:dyDescent="0.25">
      <c r="A38" s="95"/>
      <c r="B38" s="7">
        <v>4</v>
      </c>
      <c r="C38" s="7">
        <f>Hoja1!S4</f>
        <v>97</v>
      </c>
      <c r="D38" s="5">
        <f t="shared" si="18"/>
        <v>416.61954704807596</v>
      </c>
      <c r="E38" s="7">
        <f t="shared" si="17"/>
        <v>420</v>
      </c>
      <c r="H38" s="2"/>
      <c r="I38" s="2"/>
      <c r="J38" s="7" t="e">
        <f>SUM(J34:J37)</f>
        <v>#REF!</v>
      </c>
      <c r="K38" s="6" t="e">
        <f>SUM(K34:K37)</f>
        <v>#REF!</v>
      </c>
      <c r="L38" s="7" t="e">
        <f>SUM(L34:L37)</f>
        <v>#REF!</v>
      </c>
    </row>
    <row r="39" spans="1:12" x14ac:dyDescent="0.25">
      <c r="A39" s="95"/>
      <c r="B39" s="7">
        <v>5</v>
      </c>
      <c r="C39" s="7">
        <f>Hoja1!T4</f>
        <v>571</v>
      </c>
      <c r="D39" s="5">
        <f t="shared" ref="D39:D40" si="19">((C39*$A$33))</f>
        <v>2452.4717666438282</v>
      </c>
      <c r="E39" s="7">
        <f t="shared" ref="E39:E40" si="20">MROUND(D39,10)</f>
        <v>2450</v>
      </c>
      <c r="H39" s="2"/>
      <c r="I39" s="2"/>
      <c r="J39" s="2"/>
      <c r="K39" s="42"/>
      <c r="L39" s="2"/>
    </row>
    <row r="40" spans="1:12" x14ac:dyDescent="0.25">
      <c r="A40" s="95"/>
      <c r="B40" s="7">
        <v>6</v>
      </c>
      <c r="C40" s="7">
        <f>Hoja1!U4</f>
        <v>556</v>
      </c>
      <c r="D40" s="5">
        <f t="shared" si="19"/>
        <v>2388.0460634920641</v>
      </c>
      <c r="E40" s="7">
        <f t="shared" si="20"/>
        <v>2390</v>
      </c>
    </row>
    <row r="41" spans="1:12" x14ac:dyDescent="0.25">
      <c r="A41" s="95"/>
      <c r="B41" s="7">
        <v>7</v>
      </c>
      <c r="C41" s="7">
        <f>Hoja1!V4</f>
        <v>570</v>
      </c>
      <c r="D41" s="5">
        <f>((C41*$A$33))</f>
        <v>2448.1767197670442</v>
      </c>
      <c r="E41" s="7">
        <f t="shared" si="17"/>
        <v>2450</v>
      </c>
    </row>
    <row r="42" spans="1:12" hidden="1" x14ac:dyDescent="0.25">
      <c r="A42" s="95"/>
      <c r="B42" s="7">
        <v>8</v>
      </c>
      <c r="C42" s="7"/>
      <c r="D42" s="5">
        <f>((C42*$A$33))</f>
        <v>0</v>
      </c>
      <c r="E42" s="7">
        <f t="shared" si="17"/>
        <v>0</v>
      </c>
    </row>
    <row r="43" spans="1:12" x14ac:dyDescent="0.25">
      <c r="A43" s="95"/>
      <c r="B43" s="7" t="s">
        <v>40</v>
      </c>
      <c r="C43" s="7">
        <f>SUM(C35:C42)</f>
        <v>3443</v>
      </c>
      <c r="D43" s="5">
        <f>SUM(D35:D42)</f>
        <v>14787.846396768302</v>
      </c>
      <c r="E43" s="7">
        <f>SUM(E35:E42)</f>
        <v>14790</v>
      </c>
    </row>
    <row r="44" spans="1:12" x14ac:dyDescent="0.25">
      <c r="A44" s="34"/>
      <c r="B44" s="34"/>
    </row>
    <row r="45" spans="1:12" x14ac:dyDescent="0.25">
      <c r="A45" s="34"/>
      <c r="B45" s="34"/>
    </row>
  </sheetData>
  <mergeCells count="13">
    <mergeCell ref="A3:A9"/>
    <mergeCell ref="K1:L1"/>
    <mergeCell ref="H4:H7"/>
    <mergeCell ref="H12:H19"/>
    <mergeCell ref="D34:E34"/>
    <mergeCell ref="H34:H37"/>
    <mergeCell ref="D12:E12"/>
    <mergeCell ref="D23:E23"/>
    <mergeCell ref="D1:E1"/>
    <mergeCell ref="A12:A20"/>
    <mergeCell ref="A34:A43"/>
    <mergeCell ref="A23:A31"/>
    <mergeCell ref="H23:H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F11"/>
  <sheetViews>
    <sheetView workbookViewId="0">
      <selection activeCell="B6" sqref="B6"/>
    </sheetView>
  </sheetViews>
  <sheetFormatPr baseColWidth="10" defaultRowHeight="15" x14ac:dyDescent="0.25"/>
  <cols>
    <col min="1" max="1" width="59.5703125" customWidth="1"/>
    <col min="2" max="2" width="13.85546875" customWidth="1"/>
    <col min="3" max="3" width="18.5703125" customWidth="1"/>
    <col min="4" max="4" width="67.28515625" bestFit="1" customWidth="1"/>
    <col min="5" max="5" width="57.28515625" customWidth="1"/>
    <col min="6" max="6" width="6" bestFit="1" customWidth="1"/>
  </cols>
  <sheetData>
    <row r="1" spans="1:6" ht="16.5" thickBot="1" x14ac:dyDescent="0.3">
      <c r="A1" s="136" t="s">
        <v>41</v>
      </c>
      <c r="B1" s="137"/>
      <c r="C1" s="137"/>
      <c r="D1" s="138"/>
    </row>
    <row r="2" spans="1:6" ht="20.25" x14ac:dyDescent="0.3">
      <c r="A2" s="13" t="s">
        <v>8</v>
      </c>
      <c r="B2" s="14">
        <v>64.599999999999994</v>
      </c>
      <c r="C2" s="15" t="s">
        <v>9</v>
      </c>
      <c r="D2" s="16" t="s">
        <v>10</v>
      </c>
    </row>
    <row r="3" spans="1:6" ht="20.25" customHeight="1" x14ac:dyDescent="0.3">
      <c r="A3" s="17" t="s">
        <v>11</v>
      </c>
      <c r="B3" s="18">
        <f>B2*3.72%</f>
        <v>2.4031199999999999</v>
      </c>
      <c r="C3" s="19"/>
      <c r="D3" s="20" t="s">
        <v>12</v>
      </c>
    </row>
    <row r="4" spans="1:6" ht="20.25" x14ac:dyDescent="0.3">
      <c r="A4" s="17" t="s">
        <v>13</v>
      </c>
      <c r="B4" s="18">
        <f>B3*2</f>
        <v>4.8062399999999998</v>
      </c>
      <c r="C4" s="19"/>
      <c r="D4" s="20" t="s">
        <v>14</v>
      </c>
    </row>
    <row r="5" spans="1:6" ht="20.25" x14ac:dyDescent="0.3">
      <c r="A5" s="21" t="s">
        <v>15</v>
      </c>
      <c r="B5" s="22">
        <v>2.5000000000000001E-2</v>
      </c>
      <c r="C5" s="19" t="s">
        <v>9</v>
      </c>
      <c r="D5" s="20" t="s">
        <v>16</v>
      </c>
    </row>
    <row r="6" spans="1:6" ht="20.25" x14ac:dyDescent="0.3">
      <c r="A6" s="21" t="s">
        <v>17</v>
      </c>
      <c r="B6" s="23">
        <v>159.20092497430625</v>
      </c>
      <c r="C6" s="19" t="s">
        <v>9</v>
      </c>
      <c r="D6" s="20" t="s">
        <v>10</v>
      </c>
    </row>
    <row r="7" spans="1:6" ht="20.25" x14ac:dyDescent="0.3">
      <c r="A7" s="17" t="s">
        <v>18</v>
      </c>
      <c r="B7" s="18">
        <f>B5*B6</f>
        <v>3.9800231243576563</v>
      </c>
      <c r="C7" s="19"/>
      <c r="D7" s="20" t="s">
        <v>19</v>
      </c>
    </row>
    <row r="8" spans="1:6" ht="20.25" x14ac:dyDescent="0.3">
      <c r="A8" s="17" t="s">
        <v>20</v>
      </c>
      <c r="B8" s="10">
        <v>0.36</v>
      </c>
      <c r="C8" s="19"/>
      <c r="D8" s="24" t="s">
        <v>21</v>
      </c>
    </row>
    <row r="9" spans="1:6" ht="21" thickBot="1" x14ac:dyDescent="0.35">
      <c r="A9" s="17" t="s">
        <v>22</v>
      </c>
      <c r="B9" s="25">
        <f>B4-B7</f>
        <v>0.82621687564234358</v>
      </c>
      <c r="C9" s="19"/>
      <c r="D9" s="20" t="s">
        <v>23</v>
      </c>
    </row>
    <row r="10" spans="1:6" ht="21" thickBot="1" x14ac:dyDescent="0.35">
      <c r="A10" s="26" t="s">
        <v>24</v>
      </c>
      <c r="B10" s="27">
        <f>(B9/B8)+2</f>
        <v>4.295046876784288</v>
      </c>
      <c r="C10" s="28"/>
      <c r="D10" s="29" t="s">
        <v>25</v>
      </c>
      <c r="E10" t="s">
        <v>28</v>
      </c>
      <c r="F10" t="s">
        <v>29</v>
      </c>
    </row>
    <row r="11" spans="1:6" x14ac:dyDescent="0.25">
      <c r="A11" s="30"/>
      <c r="B11" s="31"/>
      <c r="C11" s="32"/>
      <c r="D11" s="30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6</vt:i4>
      </vt:variant>
    </vt:vector>
  </HeadingPairs>
  <TitlesOfParts>
    <vt:vector size="16" baseType="lpstr">
      <vt:lpstr>44</vt:lpstr>
      <vt:lpstr>45</vt:lpstr>
      <vt:lpstr>49</vt:lpstr>
      <vt:lpstr>53</vt:lpstr>
      <vt:lpstr>56</vt:lpstr>
      <vt:lpstr>60</vt:lpstr>
      <vt:lpstr>Hoja1</vt:lpstr>
      <vt:lpstr>F619-M620</vt:lpstr>
      <vt:lpstr>F-FORM</vt:lpstr>
      <vt:lpstr>M-FORM</vt:lpstr>
      <vt:lpstr>'44'!Área_de_impresión</vt:lpstr>
      <vt:lpstr>'45'!Área_de_impresión</vt:lpstr>
      <vt:lpstr>'49'!Área_de_impresión</vt:lpstr>
      <vt:lpstr>'53'!Área_de_impresión</vt:lpstr>
      <vt:lpstr>'56'!Área_de_impresión</vt:lpstr>
      <vt:lpstr>'60'!Área_de_impresión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Alabama</cp:lastModifiedBy>
  <cp:lastPrinted>2025-07-02T22:47:01Z</cp:lastPrinted>
  <dcterms:created xsi:type="dcterms:W3CDTF">2013-06-29T13:58:05Z</dcterms:created>
  <dcterms:modified xsi:type="dcterms:W3CDTF">2025-07-02T22:47:04Z</dcterms:modified>
</cp:coreProperties>
</file>