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tabRatio="927" firstSheet="76" activeTab="87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SEM 58" sheetId="88" r:id="rId85"/>
    <sheet name="SEM 59" sheetId="89" r:id="rId86"/>
    <sheet name="IMPRIMIR" sheetId="78" r:id="rId87"/>
    <sheet name="SEM 60" sheetId="90" r:id="rId88"/>
    <sheet name="Copia Jose1" sheetId="80" state="hidden" r:id="rId89"/>
    <sheet name="Copia Jose1 (2)" sheetId="81" state="hidden" r:id="rId90"/>
  </sheets>
  <definedNames>
    <definedName name="_xlnm.Print_Area" localSheetId="88">'Copia Jose1'!$A$1:$X$55</definedName>
    <definedName name="_xlnm.Print_Area" localSheetId="89">'Copia Jose1 (2)'!$A$1:$X$55</definedName>
    <definedName name="_xlnm.Print_Area" localSheetId="86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4">'SEM 58'!$A$1:$W$63</definedName>
    <definedName name="_xlnm.Print_Area" localSheetId="85">'SEM 59'!$A$1:$W$63</definedName>
    <definedName name="_xlnm.Print_Area" localSheetId="87">'SEM 60'!$A$1:$W$63</definedName>
    <definedName name="Z_A982066E_1B99_4AE0_B540_2DC8BAEEB432_.wvu.PrintArea" localSheetId="88" hidden="1">'Copia Jose1'!$A$1:$X$55</definedName>
    <definedName name="Z_A982066E_1B99_4AE0_B540_2DC8BAEEB432_.wvu.PrintArea" localSheetId="89" hidden="1">'Copia Jose1 (2)'!$A$1:$X$55</definedName>
    <definedName name="Z_A982066E_1B99_4AE0_B540_2DC8BAEEB432_.wvu.PrintArea" localSheetId="86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4" hidden="1">'SEM 58'!$A$1:$W$63</definedName>
    <definedName name="Z_A982066E_1B99_4AE0_B540_2DC8BAEEB432_.wvu.PrintArea" localSheetId="85" hidden="1">'SEM 59'!$A$1:$W$63</definedName>
    <definedName name="Z_A982066E_1B99_4AE0_B540_2DC8BAEEB432_.wvu.PrintArea" localSheetId="87" hidden="1">'SEM 60'!$A$1:$W$63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5" i="90" l="1"/>
  <c r="D40" i="90" s="1"/>
  <c r="F35" i="90"/>
  <c r="F40" i="90" s="1"/>
  <c r="G35" i="90"/>
  <c r="G40" i="90" s="1"/>
  <c r="H15" i="90"/>
  <c r="H20" i="90" s="1"/>
  <c r="I15" i="90"/>
  <c r="I20" i="90" s="1"/>
  <c r="L15" i="90"/>
  <c r="L20" i="90" s="1"/>
  <c r="M15" i="90"/>
  <c r="M20" i="90" s="1"/>
  <c r="C15" i="90"/>
  <c r="S15" i="90"/>
  <c r="S20" i="90" s="1"/>
  <c r="G15" i="90"/>
  <c r="W13" i="90"/>
  <c r="R15" i="90"/>
  <c r="R20" i="90" s="1"/>
  <c r="V59" i="90"/>
  <c r="U59" i="90"/>
  <c r="T59" i="90"/>
  <c r="S59" i="90"/>
  <c r="R59" i="90"/>
  <c r="Q59" i="90"/>
  <c r="P59" i="90"/>
  <c r="O59" i="90"/>
  <c r="N59" i="90"/>
  <c r="M59" i="90"/>
  <c r="L59" i="90"/>
  <c r="K59" i="90"/>
  <c r="J59" i="90"/>
  <c r="I59" i="90"/>
  <c r="H59" i="90"/>
  <c r="G59" i="90"/>
  <c r="F59" i="90"/>
  <c r="E59" i="90"/>
  <c r="D59" i="90"/>
  <c r="C59" i="90"/>
  <c r="B59" i="90"/>
  <c r="V58" i="90"/>
  <c r="U58" i="90"/>
  <c r="T58" i="90"/>
  <c r="S58" i="90"/>
  <c r="R58" i="90"/>
  <c r="Q58" i="90"/>
  <c r="P58" i="90"/>
  <c r="O58" i="90"/>
  <c r="N58" i="90"/>
  <c r="M58" i="90"/>
  <c r="L58" i="90"/>
  <c r="K58" i="90"/>
  <c r="J58" i="90"/>
  <c r="I58" i="90"/>
  <c r="H58" i="90"/>
  <c r="G58" i="90"/>
  <c r="F58" i="90"/>
  <c r="E58" i="90"/>
  <c r="D58" i="90"/>
  <c r="C58" i="90"/>
  <c r="B58" i="90"/>
  <c r="W57" i="90"/>
  <c r="X56" i="90"/>
  <c r="V55" i="90"/>
  <c r="V60" i="90" s="1"/>
  <c r="V64" i="90" s="1"/>
  <c r="U55" i="90"/>
  <c r="U60" i="90" s="1"/>
  <c r="U64" i="90" s="1"/>
  <c r="T55" i="90"/>
  <c r="T60" i="90" s="1"/>
  <c r="T64" i="90" s="1"/>
  <c r="S55" i="90"/>
  <c r="R55" i="90"/>
  <c r="R60" i="90" s="1"/>
  <c r="R64" i="90" s="1"/>
  <c r="Q55" i="90"/>
  <c r="Q60" i="90" s="1"/>
  <c r="Q64" i="90" s="1"/>
  <c r="P55" i="90"/>
  <c r="P60" i="90" s="1"/>
  <c r="P64" i="90" s="1"/>
  <c r="O55" i="90"/>
  <c r="O60" i="90" s="1"/>
  <c r="O64" i="90" s="1"/>
  <c r="N55" i="90"/>
  <c r="N60" i="90" s="1"/>
  <c r="N64" i="90" s="1"/>
  <c r="M55" i="90"/>
  <c r="M60" i="90" s="1"/>
  <c r="M64" i="90" s="1"/>
  <c r="L55" i="90"/>
  <c r="L60" i="90" s="1"/>
  <c r="L64" i="90" s="1"/>
  <c r="K55" i="90"/>
  <c r="J55" i="90"/>
  <c r="J60" i="90" s="1"/>
  <c r="J64" i="90" s="1"/>
  <c r="I55" i="90"/>
  <c r="I60" i="90" s="1"/>
  <c r="I64" i="90" s="1"/>
  <c r="H55" i="90"/>
  <c r="H60" i="90" s="1"/>
  <c r="H64" i="90" s="1"/>
  <c r="G55" i="90"/>
  <c r="G60" i="90" s="1"/>
  <c r="G64" i="90" s="1"/>
  <c r="F55" i="90"/>
  <c r="F60" i="90" s="1"/>
  <c r="F64" i="90" s="1"/>
  <c r="E55" i="90"/>
  <c r="E60" i="90" s="1"/>
  <c r="E64" i="90" s="1"/>
  <c r="D55" i="90"/>
  <c r="D60" i="90" s="1"/>
  <c r="D64" i="90" s="1"/>
  <c r="C55" i="90"/>
  <c r="B55" i="90"/>
  <c r="B60" i="90" s="1"/>
  <c r="B64" i="90" s="1"/>
  <c r="W54" i="90"/>
  <c r="W53" i="90"/>
  <c r="W52" i="90"/>
  <c r="W51" i="90"/>
  <c r="W50" i="90"/>
  <c r="W49" i="90"/>
  <c r="W48" i="90"/>
  <c r="W47" i="90"/>
  <c r="T39" i="90"/>
  <c r="S39" i="90"/>
  <c r="R39" i="90"/>
  <c r="Q39" i="90"/>
  <c r="P39" i="90"/>
  <c r="O39" i="90"/>
  <c r="G39" i="90"/>
  <c r="F39" i="90"/>
  <c r="E39" i="90"/>
  <c r="D39" i="90"/>
  <c r="C39" i="90"/>
  <c r="B39" i="90"/>
  <c r="T38" i="90"/>
  <c r="S38" i="90"/>
  <c r="R38" i="90"/>
  <c r="Q38" i="90"/>
  <c r="P38" i="90"/>
  <c r="O38" i="90"/>
  <c r="G38" i="90"/>
  <c r="F38" i="90"/>
  <c r="E38" i="90"/>
  <c r="D38" i="90"/>
  <c r="C38" i="90"/>
  <c r="B38" i="90"/>
  <c r="U37" i="90"/>
  <c r="H37" i="90"/>
  <c r="V36" i="90"/>
  <c r="I36" i="90"/>
  <c r="T35" i="90"/>
  <c r="T40" i="90" s="1"/>
  <c r="T44" i="90" s="1"/>
  <c r="S35" i="90"/>
  <c r="S40" i="90" s="1"/>
  <c r="S44" i="90" s="1"/>
  <c r="R35" i="90"/>
  <c r="R40" i="90" s="1"/>
  <c r="R44" i="90" s="1"/>
  <c r="Q35" i="90"/>
  <c r="P35" i="90"/>
  <c r="P40" i="90" s="1"/>
  <c r="P44" i="90" s="1"/>
  <c r="O35" i="90"/>
  <c r="O40" i="90" s="1"/>
  <c r="O44" i="90" s="1"/>
  <c r="E35" i="90"/>
  <c r="E40" i="90" s="1"/>
  <c r="C35" i="90"/>
  <c r="C40" i="90" s="1"/>
  <c r="B35" i="90"/>
  <c r="B40" i="90" s="1"/>
  <c r="U34" i="90"/>
  <c r="U33" i="90"/>
  <c r="H33" i="90"/>
  <c r="U32" i="90"/>
  <c r="H32" i="90"/>
  <c r="U31" i="90"/>
  <c r="H31" i="90"/>
  <c r="U30" i="90"/>
  <c r="H30" i="90"/>
  <c r="U29" i="90"/>
  <c r="H29" i="90"/>
  <c r="U28" i="90"/>
  <c r="H28" i="90"/>
  <c r="U27" i="90"/>
  <c r="H27" i="90"/>
  <c r="V19" i="90"/>
  <c r="U19" i="90"/>
  <c r="T19" i="90"/>
  <c r="S19" i="90"/>
  <c r="R19" i="90"/>
  <c r="Q19" i="90"/>
  <c r="P19" i="90"/>
  <c r="O19" i="90"/>
  <c r="N19" i="90"/>
  <c r="M19" i="90"/>
  <c r="L19" i="90"/>
  <c r="K19" i="90"/>
  <c r="J19" i="90"/>
  <c r="I19" i="90"/>
  <c r="H19" i="90"/>
  <c r="G19" i="90"/>
  <c r="F19" i="90"/>
  <c r="E19" i="90"/>
  <c r="D19" i="90"/>
  <c r="C19" i="90"/>
  <c r="B19" i="90"/>
  <c r="V18" i="90"/>
  <c r="U18" i="90"/>
  <c r="T18" i="90"/>
  <c r="S18" i="90"/>
  <c r="R18" i="90"/>
  <c r="Q18" i="90"/>
  <c r="P18" i="90"/>
  <c r="O18" i="90"/>
  <c r="N18" i="90"/>
  <c r="M18" i="90"/>
  <c r="L18" i="90"/>
  <c r="K18" i="90"/>
  <c r="J18" i="90"/>
  <c r="I18" i="90"/>
  <c r="H18" i="90"/>
  <c r="G18" i="90"/>
  <c r="F18" i="90"/>
  <c r="E18" i="90"/>
  <c r="D18" i="90"/>
  <c r="C18" i="90"/>
  <c r="B18" i="90"/>
  <c r="W17" i="90"/>
  <c r="X16" i="90"/>
  <c r="V15" i="90"/>
  <c r="V20" i="90" s="1"/>
  <c r="U15" i="90"/>
  <c r="U20" i="90" s="1"/>
  <c r="T15" i="90"/>
  <c r="T20" i="90" s="1"/>
  <c r="K15" i="90"/>
  <c r="K20" i="90" s="1"/>
  <c r="J15" i="90"/>
  <c r="J20" i="90" s="1"/>
  <c r="F15" i="90"/>
  <c r="F20" i="90" s="1"/>
  <c r="E15" i="90"/>
  <c r="E20" i="90" s="1"/>
  <c r="D15" i="90"/>
  <c r="D20" i="90" s="1"/>
  <c r="B15" i="90"/>
  <c r="B20" i="90" s="1"/>
  <c r="W12" i="90"/>
  <c r="W11" i="90"/>
  <c r="W10" i="90"/>
  <c r="W9" i="90"/>
  <c r="W8" i="90"/>
  <c r="W7" i="90"/>
  <c r="X8" i="90" s="1"/>
  <c r="U2" i="90"/>
  <c r="A2" i="90"/>
  <c r="C61" i="90" l="1"/>
  <c r="S61" i="90"/>
  <c r="H34" i="90"/>
  <c r="I34" i="90" s="1"/>
  <c r="W14" i="90"/>
  <c r="X14" i="90" s="1"/>
  <c r="P15" i="90"/>
  <c r="P20" i="90" s="1"/>
  <c r="O15" i="90"/>
  <c r="O20" i="90" s="1"/>
  <c r="N15" i="90"/>
  <c r="N20" i="90" s="1"/>
  <c r="Q15" i="90"/>
  <c r="Q20" i="90" s="1"/>
  <c r="K61" i="90"/>
  <c r="I28" i="90"/>
  <c r="I32" i="90"/>
  <c r="I33" i="90"/>
  <c r="G41" i="90"/>
  <c r="G42" i="90" s="1"/>
  <c r="G43" i="90" s="1"/>
  <c r="I29" i="90"/>
  <c r="X12" i="90"/>
  <c r="P21" i="90"/>
  <c r="P22" i="90" s="1"/>
  <c r="P23" i="90" s="1"/>
  <c r="H21" i="90"/>
  <c r="H22" i="90" s="1"/>
  <c r="H23" i="90" s="1"/>
  <c r="Q41" i="90"/>
  <c r="Q42" i="90" s="1"/>
  <c r="Q43" i="90" s="1"/>
  <c r="G21" i="90"/>
  <c r="G22" i="90" s="1"/>
  <c r="G23" i="90" s="1"/>
  <c r="I30" i="90"/>
  <c r="H61" i="90"/>
  <c r="H62" i="90" s="1"/>
  <c r="H63" i="90" s="1"/>
  <c r="X13" i="90"/>
  <c r="P61" i="90"/>
  <c r="P62" i="90" s="1"/>
  <c r="P63" i="90" s="1"/>
  <c r="S62" i="90"/>
  <c r="S63" i="90" s="1"/>
  <c r="K62" i="90"/>
  <c r="K63" i="90" s="1"/>
  <c r="C62" i="90"/>
  <c r="C63" i="90" s="1"/>
  <c r="C60" i="90"/>
  <c r="C64" i="90" s="1"/>
  <c r="I61" i="90"/>
  <c r="I62" i="90" s="1"/>
  <c r="I63" i="90" s="1"/>
  <c r="Q61" i="90"/>
  <c r="Q62" i="90" s="1"/>
  <c r="Q63" i="90" s="1"/>
  <c r="K60" i="90"/>
  <c r="K64" i="90" s="1"/>
  <c r="R61" i="90"/>
  <c r="R62" i="90" s="1"/>
  <c r="R63" i="90" s="1"/>
  <c r="S60" i="90"/>
  <c r="S64" i="90" s="1"/>
  <c r="D61" i="90"/>
  <c r="D62" i="90" s="1"/>
  <c r="D63" i="90" s="1"/>
  <c r="L61" i="90"/>
  <c r="L62" i="90" s="1"/>
  <c r="L63" i="90" s="1"/>
  <c r="T61" i="90"/>
  <c r="T62" i="90" s="1"/>
  <c r="T63" i="90" s="1"/>
  <c r="E61" i="90"/>
  <c r="E62" i="90" s="1"/>
  <c r="E63" i="90" s="1"/>
  <c r="M61" i="90"/>
  <c r="M62" i="90" s="1"/>
  <c r="M63" i="90" s="1"/>
  <c r="U61" i="90"/>
  <c r="U62" i="90" s="1"/>
  <c r="U63" i="90" s="1"/>
  <c r="B61" i="90"/>
  <c r="B62" i="90" s="1"/>
  <c r="B63" i="90" s="1"/>
  <c r="F61" i="90"/>
  <c r="F62" i="90" s="1"/>
  <c r="F63" i="90" s="1"/>
  <c r="N61" i="90"/>
  <c r="N62" i="90" s="1"/>
  <c r="N63" i="90" s="1"/>
  <c r="V61" i="90"/>
  <c r="V62" i="90" s="1"/>
  <c r="V63" i="90" s="1"/>
  <c r="J61" i="90"/>
  <c r="J62" i="90" s="1"/>
  <c r="J63" i="90" s="1"/>
  <c r="T41" i="90"/>
  <c r="T42" i="90" s="1"/>
  <c r="T43" i="90" s="1"/>
  <c r="O41" i="90"/>
  <c r="O42" i="90" s="1"/>
  <c r="O43" i="90" s="1"/>
  <c r="P41" i="90"/>
  <c r="P42" i="90" s="1"/>
  <c r="P43" i="90" s="1"/>
  <c r="Q40" i="90"/>
  <c r="Q44" i="90" s="1"/>
  <c r="V44" i="90" s="1"/>
  <c r="R41" i="90"/>
  <c r="R42" i="90" s="1"/>
  <c r="R43" i="90" s="1"/>
  <c r="U35" i="90"/>
  <c r="U36" i="90" s="1"/>
  <c r="S41" i="90"/>
  <c r="S42" i="90" s="1"/>
  <c r="S43" i="90" s="1"/>
  <c r="B41" i="90"/>
  <c r="B42" i="90" s="1"/>
  <c r="B43" i="90" s="1"/>
  <c r="I31" i="90"/>
  <c r="C41" i="90"/>
  <c r="C42" i="90" s="1"/>
  <c r="C43" i="90" s="1"/>
  <c r="D41" i="90"/>
  <c r="D42" i="90" s="1"/>
  <c r="D43" i="90" s="1"/>
  <c r="E41" i="90"/>
  <c r="E42" i="90" s="1"/>
  <c r="E43" i="90" s="1"/>
  <c r="F41" i="90"/>
  <c r="F42" i="90" s="1"/>
  <c r="F43" i="90" s="1"/>
  <c r="X9" i="90"/>
  <c r="X10" i="90"/>
  <c r="X11" i="90"/>
  <c r="I21" i="90"/>
  <c r="I22" i="90" s="1"/>
  <c r="I23" i="90" s="1"/>
  <c r="G20" i="90"/>
  <c r="B21" i="90"/>
  <c r="B22" i="90" s="1"/>
  <c r="B23" i="90" s="1"/>
  <c r="J21" i="90"/>
  <c r="J22" i="90" s="1"/>
  <c r="J23" i="90" s="1"/>
  <c r="R21" i="90"/>
  <c r="R22" i="90" s="1"/>
  <c r="R23" i="90" s="1"/>
  <c r="V21" i="90"/>
  <c r="V22" i="90" s="1"/>
  <c r="V23" i="90" s="1"/>
  <c r="D21" i="90"/>
  <c r="D22" i="90" s="1"/>
  <c r="D23" i="90" s="1"/>
  <c r="L21" i="90"/>
  <c r="L22" i="90" s="1"/>
  <c r="L23" i="90" s="1"/>
  <c r="T21" i="90"/>
  <c r="T22" i="90" s="1"/>
  <c r="T23" i="90" s="1"/>
  <c r="E21" i="90"/>
  <c r="E22" i="90" s="1"/>
  <c r="E23" i="90" s="1"/>
  <c r="M21" i="90"/>
  <c r="M22" i="90" s="1"/>
  <c r="M23" i="90" s="1"/>
  <c r="U21" i="90"/>
  <c r="U22" i="90" s="1"/>
  <c r="U23" i="90" s="1"/>
  <c r="F21" i="90"/>
  <c r="F22" i="90" s="1"/>
  <c r="F23" i="90" s="1"/>
  <c r="N21" i="90"/>
  <c r="N22" i="90" s="1"/>
  <c r="N23" i="90" s="1"/>
  <c r="W55" i="90"/>
  <c r="C21" i="90"/>
  <c r="C22" i="90" s="1"/>
  <c r="C23" i="90" s="1"/>
  <c r="K21" i="90"/>
  <c r="K22" i="90" s="1"/>
  <c r="K23" i="90" s="1"/>
  <c r="S21" i="90"/>
  <c r="S22" i="90" s="1"/>
  <c r="S23" i="90" s="1"/>
  <c r="G61" i="90"/>
  <c r="G62" i="90" s="1"/>
  <c r="G63" i="90" s="1"/>
  <c r="O61" i="90"/>
  <c r="O62" i="90" s="1"/>
  <c r="O63" i="90" s="1"/>
  <c r="C20" i="90"/>
  <c r="H35" i="90"/>
  <c r="V59" i="89"/>
  <c r="U59" i="89"/>
  <c r="T59" i="89"/>
  <c r="S59" i="89"/>
  <c r="R59" i="89"/>
  <c r="Q59" i="89"/>
  <c r="P59" i="89"/>
  <c r="O59" i="89"/>
  <c r="N59" i="89"/>
  <c r="M59" i="89"/>
  <c r="L59" i="89"/>
  <c r="K59" i="89"/>
  <c r="J59" i="89"/>
  <c r="I59" i="89"/>
  <c r="H59" i="89"/>
  <c r="G59" i="89"/>
  <c r="F59" i="89"/>
  <c r="E59" i="89"/>
  <c r="D59" i="89"/>
  <c r="C59" i="89"/>
  <c r="B59" i="89"/>
  <c r="V58" i="89"/>
  <c r="U58" i="89"/>
  <c r="T58" i="89"/>
  <c r="S58" i="89"/>
  <c r="R58" i="89"/>
  <c r="Q58" i="89"/>
  <c r="P58" i="89"/>
  <c r="O58" i="89"/>
  <c r="N58" i="89"/>
  <c r="M58" i="89"/>
  <c r="L58" i="89"/>
  <c r="K58" i="89"/>
  <c r="J58" i="89"/>
  <c r="I58" i="89"/>
  <c r="H58" i="89"/>
  <c r="G58" i="89"/>
  <c r="F58" i="89"/>
  <c r="E58" i="89"/>
  <c r="D58" i="89"/>
  <c r="C58" i="89"/>
  <c r="B58" i="89"/>
  <c r="W57" i="89"/>
  <c r="X56" i="89"/>
  <c r="V55" i="89"/>
  <c r="V60" i="89" s="1"/>
  <c r="V64" i="89" s="1"/>
  <c r="U55" i="89"/>
  <c r="U60" i="89" s="1"/>
  <c r="U64" i="89" s="1"/>
  <c r="T55" i="89"/>
  <c r="T60" i="89" s="1"/>
  <c r="T64" i="89" s="1"/>
  <c r="S55" i="89"/>
  <c r="S60" i="89" s="1"/>
  <c r="S64" i="89" s="1"/>
  <c r="R55" i="89"/>
  <c r="R60" i="89" s="1"/>
  <c r="R64" i="89" s="1"/>
  <c r="Q55" i="89"/>
  <c r="Q60" i="89" s="1"/>
  <c r="Q64" i="89" s="1"/>
  <c r="P55" i="89"/>
  <c r="P60" i="89" s="1"/>
  <c r="P64" i="89" s="1"/>
  <c r="O55" i="89"/>
  <c r="O60" i="89" s="1"/>
  <c r="O64" i="89" s="1"/>
  <c r="N55" i="89"/>
  <c r="N60" i="89" s="1"/>
  <c r="N64" i="89" s="1"/>
  <c r="M55" i="89"/>
  <c r="M60" i="89" s="1"/>
  <c r="M64" i="89" s="1"/>
  <c r="L55" i="89"/>
  <c r="L60" i="89" s="1"/>
  <c r="L64" i="89" s="1"/>
  <c r="K55" i="89"/>
  <c r="K60" i="89" s="1"/>
  <c r="K64" i="89" s="1"/>
  <c r="J55" i="89"/>
  <c r="J60" i="89" s="1"/>
  <c r="J64" i="89" s="1"/>
  <c r="I55" i="89"/>
  <c r="I60" i="89" s="1"/>
  <c r="I64" i="89" s="1"/>
  <c r="H55" i="89"/>
  <c r="H60" i="89" s="1"/>
  <c r="H64" i="89" s="1"/>
  <c r="G55" i="89"/>
  <c r="G60" i="89" s="1"/>
  <c r="G64" i="89" s="1"/>
  <c r="F55" i="89"/>
  <c r="F60" i="89" s="1"/>
  <c r="F64" i="89" s="1"/>
  <c r="E55" i="89"/>
  <c r="E60" i="89" s="1"/>
  <c r="E64" i="89" s="1"/>
  <c r="D55" i="89"/>
  <c r="D60" i="89" s="1"/>
  <c r="D64" i="89" s="1"/>
  <c r="C55" i="89"/>
  <c r="C60" i="89" s="1"/>
  <c r="C64" i="89" s="1"/>
  <c r="B55" i="89"/>
  <c r="W54" i="89"/>
  <c r="W53" i="89"/>
  <c r="W52" i="89"/>
  <c r="W51" i="89"/>
  <c r="W50" i="89"/>
  <c r="W49" i="89"/>
  <c r="W48" i="89"/>
  <c r="W47" i="89"/>
  <c r="T39" i="89"/>
  <c r="S39" i="89"/>
  <c r="R39" i="89"/>
  <c r="Q39" i="89"/>
  <c r="P39" i="89"/>
  <c r="O39" i="89"/>
  <c r="G39" i="89"/>
  <c r="F39" i="89"/>
  <c r="E39" i="89"/>
  <c r="D39" i="89"/>
  <c r="C39" i="89"/>
  <c r="B39" i="89"/>
  <c r="T38" i="89"/>
  <c r="S38" i="89"/>
  <c r="R38" i="89"/>
  <c r="Q38" i="89"/>
  <c r="P38" i="89"/>
  <c r="O38" i="89"/>
  <c r="G38" i="89"/>
  <c r="F38" i="89"/>
  <c r="E38" i="89"/>
  <c r="D38" i="89"/>
  <c r="C38" i="89"/>
  <c r="B38" i="89"/>
  <c r="U37" i="89"/>
  <c r="H37" i="89"/>
  <c r="V36" i="89"/>
  <c r="I36" i="89"/>
  <c r="T35" i="89"/>
  <c r="T40" i="89" s="1"/>
  <c r="T44" i="89" s="1"/>
  <c r="S35" i="89"/>
  <c r="R35" i="89"/>
  <c r="R40" i="89" s="1"/>
  <c r="R44" i="89" s="1"/>
  <c r="Q35" i="89"/>
  <c r="Q40" i="89" s="1"/>
  <c r="Q44" i="89" s="1"/>
  <c r="P35" i="89"/>
  <c r="P40" i="89" s="1"/>
  <c r="P44" i="89" s="1"/>
  <c r="O35" i="89"/>
  <c r="O40" i="89" s="1"/>
  <c r="O44" i="89" s="1"/>
  <c r="G35" i="89"/>
  <c r="G40" i="89" s="1"/>
  <c r="F35" i="89"/>
  <c r="F40" i="89" s="1"/>
  <c r="E35" i="89"/>
  <c r="E40" i="89" s="1"/>
  <c r="D35" i="89"/>
  <c r="D40" i="89" s="1"/>
  <c r="C35" i="89"/>
  <c r="C40" i="89" s="1"/>
  <c r="B35" i="89"/>
  <c r="B40" i="89" s="1"/>
  <c r="U34" i="89"/>
  <c r="H34" i="89"/>
  <c r="U33" i="89"/>
  <c r="H33" i="89"/>
  <c r="U32" i="89"/>
  <c r="H32" i="89"/>
  <c r="U31" i="89"/>
  <c r="H31" i="89"/>
  <c r="U30" i="89"/>
  <c r="H30" i="89"/>
  <c r="U29" i="89"/>
  <c r="H29" i="89"/>
  <c r="U28" i="89"/>
  <c r="H28" i="89"/>
  <c r="U27" i="89"/>
  <c r="H27" i="89"/>
  <c r="V19" i="89"/>
  <c r="U19" i="89"/>
  <c r="T19" i="89"/>
  <c r="S19" i="89"/>
  <c r="R19" i="89"/>
  <c r="Q19" i="89"/>
  <c r="P19" i="89"/>
  <c r="O19" i="89"/>
  <c r="N19" i="89"/>
  <c r="M19" i="89"/>
  <c r="L19" i="89"/>
  <c r="K19" i="89"/>
  <c r="J19" i="89"/>
  <c r="I19" i="89"/>
  <c r="H19" i="89"/>
  <c r="G19" i="89"/>
  <c r="F19" i="89"/>
  <c r="E19" i="89"/>
  <c r="D19" i="89"/>
  <c r="C19" i="89"/>
  <c r="B19" i="89"/>
  <c r="V18" i="89"/>
  <c r="U18" i="89"/>
  <c r="T18" i="89"/>
  <c r="S18" i="89"/>
  <c r="R18" i="89"/>
  <c r="Q18" i="89"/>
  <c r="P18" i="89"/>
  <c r="O18" i="89"/>
  <c r="N18" i="89"/>
  <c r="M18" i="89"/>
  <c r="L18" i="89"/>
  <c r="K18" i="89"/>
  <c r="J18" i="89"/>
  <c r="I18" i="89"/>
  <c r="H18" i="89"/>
  <c r="G18" i="89"/>
  <c r="F18" i="89"/>
  <c r="E18" i="89"/>
  <c r="D18" i="89"/>
  <c r="C18" i="89"/>
  <c r="B18" i="89"/>
  <c r="W17" i="89"/>
  <c r="X16" i="89"/>
  <c r="V15" i="89"/>
  <c r="V20" i="89" s="1"/>
  <c r="U15" i="89"/>
  <c r="U20" i="89" s="1"/>
  <c r="T15" i="89"/>
  <c r="T20" i="89" s="1"/>
  <c r="S15" i="89"/>
  <c r="S20" i="89" s="1"/>
  <c r="R15" i="89"/>
  <c r="R20" i="89" s="1"/>
  <c r="Q15" i="89"/>
  <c r="Q20" i="89" s="1"/>
  <c r="P15" i="89"/>
  <c r="P20" i="89" s="1"/>
  <c r="O15" i="89"/>
  <c r="O20" i="89" s="1"/>
  <c r="N15" i="89"/>
  <c r="N20" i="89" s="1"/>
  <c r="M15" i="89"/>
  <c r="M20" i="89" s="1"/>
  <c r="L15" i="89"/>
  <c r="L20" i="89" s="1"/>
  <c r="K15" i="89"/>
  <c r="K20" i="89" s="1"/>
  <c r="J15" i="89"/>
  <c r="J20" i="89" s="1"/>
  <c r="I15" i="89"/>
  <c r="I20" i="89" s="1"/>
  <c r="H15" i="89"/>
  <c r="H20" i="89" s="1"/>
  <c r="G15" i="89"/>
  <c r="G20" i="89" s="1"/>
  <c r="F15" i="89"/>
  <c r="F20" i="89" s="1"/>
  <c r="E15" i="89"/>
  <c r="E20" i="89" s="1"/>
  <c r="D15" i="89"/>
  <c r="D20" i="89" s="1"/>
  <c r="C15" i="89"/>
  <c r="C20" i="89" s="1"/>
  <c r="B15" i="89"/>
  <c r="B20" i="89" s="1"/>
  <c r="W14" i="89"/>
  <c r="W13" i="89"/>
  <c r="W12" i="89"/>
  <c r="W11" i="89"/>
  <c r="W10" i="89"/>
  <c r="W9" i="89"/>
  <c r="W8" i="89"/>
  <c r="W7" i="89"/>
  <c r="U2" i="89"/>
  <c r="A2" i="89"/>
  <c r="Q21" i="90" l="1"/>
  <c r="Q22" i="90" s="1"/>
  <c r="Q23" i="90" s="1"/>
  <c r="W15" i="90"/>
  <c r="W18" i="90" s="1"/>
  <c r="O21" i="90"/>
  <c r="O22" i="90" s="1"/>
  <c r="O23" i="90" s="1"/>
  <c r="X64" i="90"/>
  <c r="U38" i="90"/>
  <c r="W58" i="90"/>
  <c r="W56" i="90"/>
  <c r="H36" i="90"/>
  <c r="H38" i="90"/>
  <c r="O41" i="89"/>
  <c r="O42" i="89" s="1"/>
  <c r="O43" i="89" s="1"/>
  <c r="I28" i="89"/>
  <c r="I33" i="89"/>
  <c r="C61" i="89"/>
  <c r="C62" i="89" s="1"/>
  <c r="C63" i="89" s="1"/>
  <c r="K61" i="89"/>
  <c r="K62" i="89" s="1"/>
  <c r="K63" i="89" s="1"/>
  <c r="S61" i="89"/>
  <c r="S62" i="89" s="1"/>
  <c r="S63" i="89" s="1"/>
  <c r="D61" i="89"/>
  <c r="D62" i="89" s="1"/>
  <c r="D63" i="89" s="1"/>
  <c r="L61" i="89"/>
  <c r="L62" i="89" s="1"/>
  <c r="L63" i="89" s="1"/>
  <c r="T61" i="89"/>
  <c r="T62" i="89" s="1"/>
  <c r="T63" i="89" s="1"/>
  <c r="E61" i="89"/>
  <c r="E62" i="89" s="1"/>
  <c r="E63" i="89" s="1"/>
  <c r="M61" i="89"/>
  <c r="M62" i="89" s="1"/>
  <c r="M63" i="89" s="1"/>
  <c r="U61" i="89"/>
  <c r="U62" i="89" s="1"/>
  <c r="U63" i="89" s="1"/>
  <c r="I30" i="89"/>
  <c r="G41" i="89"/>
  <c r="G42" i="89" s="1"/>
  <c r="G43" i="89" s="1"/>
  <c r="F41" i="89"/>
  <c r="F42" i="89" s="1"/>
  <c r="F43" i="89" s="1"/>
  <c r="X11" i="89"/>
  <c r="X12" i="89"/>
  <c r="X14" i="89"/>
  <c r="B61" i="89"/>
  <c r="B62" i="89" s="1"/>
  <c r="B63" i="89" s="1"/>
  <c r="J61" i="89"/>
  <c r="J62" i="89" s="1"/>
  <c r="J63" i="89" s="1"/>
  <c r="R61" i="89"/>
  <c r="R62" i="89" s="1"/>
  <c r="R63" i="89" s="1"/>
  <c r="W55" i="89"/>
  <c r="W58" i="89" s="1"/>
  <c r="F61" i="89"/>
  <c r="F62" i="89" s="1"/>
  <c r="F63" i="89" s="1"/>
  <c r="N61" i="89"/>
  <c r="N62" i="89" s="1"/>
  <c r="N63" i="89" s="1"/>
  <c r="V61" i="89"/>
  <c r="V62" i="89" s="1"/>
  <c r="V63" i="89" s="1"/>
  <c r="G61" i="89"/>
  <c r="G62" i="89" s="1"/>
  <c r="G63" i="89" s="1"/>
  <c r="I61" i="89"/>
  <c r="I62" i="89" s="1"/>
  <c r="I63" i="89" s="1"/>
  <c r="Q61" i="89"/>
  <c r="Q62" i="89" s="1"/>
  <c r="Q63" i="89" s="1"/>
  <c r="O61" i="89"/>
  <c r="O62" i="89" s="1"/>
  <c r="O63" i="89" s="1"/>
  <c r="P41" i="89"/>
  <c r="P42" i="89" s="1"/>
  <c r="P43" i="89" s="1"/>
  <c r="U35" i="89"/>
  <c r="U38" i="89" s="1"/>
  <c r="R41" i="89"/>
  <c r="R42" i="89" s="1"/>
  <c r="R43" i="89" s="1"/>
  <c r="Q41" i="89"/>
  <c r="Q42" i="89" s="1"/>
  <c r="Q43" i="89" s="1"/>
  <c r="S41" i="89"/>
  <c r="S42" i="89" s="1"/>
  <c r="S43" i="89" s="1"/>
  <c r="T41" i="89"/>
  <c r="T42" i="89" s="1"/>
  <c r="T43" i="89" s="1"/>
  <c r="I34" i="89"/>
  <c r="I32" i="89"/>
  <c r="B41" i="89"/>
  <c r="B42" i="89" s="1"/>
  <c r="B43" i="89" s="1"/>
  <c r="C41" i="89"/>
  <c r="C42" i="89" s="1"/>
  <c r="C43" i="89" s="1"/>
  <c r="D41" i="89"/>
  <c r="D42" i="89" s="1"/>
  <c r="D43" i="89" s="1"/>
  <c r="E41" i="89"/>
  <c r="E42" i="89" s="1"/>
  <c r="E43" i="89" s="1"/>
  <c r="E21" i="89"/>
  <c r="E22" i="89" s="1"/>
  <c r="E23" i="89" s="1"/>
  <c r="M21" i="89"/>
  <c r="M22" i="89" s="1"/>
  <c r="M23" i="89" s="1"/>
  <c r="U21" i="89"/>
  <c r="U22" i="89" s="1"/>
  <c r="U23" i="89" s="1"/>
  <c r="X9" i="89"/>
  <c r="X10" i="89"/>
  <c r="B21" i="89"/>
  <c r="B22" i="89" s="1"/>
  <c r="B23" i="89" s="1"/>
  <c r="J21" i="89"/>
  <c r="J22" i="89" s="1"/>
  <c r="J23" i="89" s="1"/>
  <c r="R21" i="89"/>
  <c r="R22" i="89" s="1"/>
  <c r="R23" i="89" s="1"/>
  <c r="F21" i="89"/>
  <c r="F22" i="89" s="1"/>
  <c r="F23" i="89" s="1"/>
  <c r="N21" i="89"/>
  <c r="N22" i="89" s="1"/>
  <c r="N23" i="89" s="1"/>
  <c r="V21" i="89"/>
  <c r="V22" i="89" s="1"/>
  <c r="V23" i="89" s="1"/>
  <c r="C21" i="89"/>
  <c r="C22" i="89" s="1"/>
  <c r="C23" i="89" s="1"/>
  <c r="G21" i="89"/>
  <c r="G22" i="89" s="1"/>
  <c r="G23" i="89" s="1"/>
  <c r="O21" i="89"/>
  <c r="O22" i="89" s="1"/>
  <c r="O23" i="89" s="1"/>
  <c r="K21" i="89"/>
  <c r="K22" i="89" s="1"/>
  <c r="K23" i="89" s="1"/>
  <c r="H21" i="89"/>
  <c r="H22" i="89" s="1"/>
  <c r="H23" i="89" s="1"/>
  <c r="P21" i="89"/>
  <c r="P22" i="89" s="1"/>
  <c r="P23" i="89" s="1"/>
  <c r="S21" i="89"/>
  <c r="S22" i="89" s="1"/>
  <c r="S23" i="89" s="1"/>
  <c r="W15" i="89"/>
  <c r="W16" i="89" s="1"/>
  <c r="I21" i="89"/>
  <c r="I22" i="89" s="1"/>
  <c r="I23" i="89" s="1"/>
  <c r="Q21" i="89"/>
  <c r="Q22" i="89" s="1"/>
  <c r="Q23" i="89" s="1"/>
  <c r="H61" i="89"/>
  <c r="H62" i="89" s="1"/>
  <c r="H63" i="89" s="1"/>
  <c r="P61" i="89"/>
  <c r="P62" i="89" s="1"/>
  <c r="P63" i="89" s="1"/>
  <c r="X8" i="89"/>
  <c r="T21" i="89"/>
  <c r="T22" i="89" s="1"/>
  <c r="T23" i="89" s="1"/>
  <c r="I31" i="89"/>
  <c r="L21" i="89"/>
  <c r="L22" i="89" s="1"/>
  <c r="L23" i="89" s="1"/>
  <c r="X13" i="89"/>
  <c r="H35" i="89"/>
  <c r="D21" i="89"/>
  <c r="D22" i="89" s="1"/>
  <c r="D23" i="89" s="1"/>
  <c r="I29" i="89"/>
  <c r="S40" i="89"/>
  <c r="S44" i="89" s="1"/>
  <c r="V44" i="89" s="1"/>
  <c r="B60" i="89"/>
  <c r="B64" i="89" s="1"/>
  <c r="X64" i="89" s="1"/>
  <c r="E35" i="88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W16" i="90" l="1"/>
  <c r="W56" i="89"/>
  <c r="U36" i="89"/>
  <c r="W18" i="89"/>
  <c r="H38" i="89"/>
  <c r="H36" i="89"/>
  <c r="S21" i="88"/>
  <c r="S22" i="88" s="1"/>
  <c r="S23" i="88" s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R20" i="88" l="1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V49" i="78"/>
  <c r="R27" i="78"/>
  <c r="M51" i="78"/>
  <c r="E49" i="78"/>
  <c r="X52" i="78"/>
  <c r="C15" i="78"/>
  <c r="N52" i="78"/>
  <c r="H29" i="78"/>
  <c r="O53" i="78"/>
  <c r="F13" i="78"/>
  <c r="H47" i="78"/>
  <c r="U47" i="78"/>
  <c r="T50" i="78"/>
  <c r="D47" i="78"/>
  <c r="R53" i="78"/>
  <c r="U48" i="78"/>
  <c r="G16" i="78"/>
  <c r="U55" i="78"/>
  <c r="K14" i="78"/>
  <c r="P49" i="78"/>
  <c r="N53" i="78"/>
  <c r="O51" i="78"/>
  <c r="T52" i="78"/>
  <c r="E30" i="78"/>
  <c r="I49" i="78"/>
  <c r="P27" i="78"/>
  <c r="V14" i="78"/>
  <c r="T16" i="78"/>
  <c r="S51" i="78"/>
  <c r="Q34" i="78"/>
  <c r="S53" i="78"/>
  <c r="R49" i="78"/>
  <c r="J14" i="78"/>
  <c r="L51" i="78"/>
  <c r="G14" i="78"/>
  <c r="K51" i="78"/>
  <c r="I13" i="78"/>
  <c r="H49" i="78"/>
  <c r="V54" i="78"/>
  <c r="R29" i="78"/>
  <c r="G13" i="78"/>
  <c r="G17" i="78"/>
  <c r="K52" i="78"/>
  <c r="M49" i="78"/>
  <c r="Q53" i="78"/>
  <c r="F33" i="78"/>
  <c r="T47" i="78"/>
  <c r="S50" i="78"/>
  <c r="T11" i="78"/>
  <c r="N54" i="78"/>
  <c r="Q50" i="78"/>
  <c r="V52" i="78"/>
  <c r="E15" i="78"/>
  <c r="W50" i="78"/>
  <c r="O11" i="78"/>
  <c r="H52" i="78"/>
  <c r="F50" i="78"/>
  <c r="R16" i="78"/>
  <c r="Q13" i="78"/>
  <c r="L53" i="78"/>
  <c r="N55" i="78"/>
  <c r="L52" i="78"/>
  <c r="H54" i="78"/>
  <c r="S13" i="78"/>
  <c r="D17" i="78"/>
  <c r="R15" i="78"/>
  <c r="N14" i="78"/>
  <c r="V17" i="78"/>
  <c r="O49" i="78"/>
  <c r="I47" i="78"/>
  <c r="I11" i="78"/>
  <c r="I50" i="78"/>
  <c r="G48" i="78"/>
  <c r="E33" i="78"/>
  <c r="P13" i="78"/>
  <c r="P31" i="78"/>
  <c r="D32" i="78"/>
  <c r="I53" i="78"/>
  <c r="S29" i="78"/>
  <c r="S54" i="78"/>
  <c r="P14" i="78"/>
  <c r="X50" i="78"/>
  <c r="O54" i="78"/>
  <c r="X47" i="78"/>
  <c r="E31" i="78"/>
  <c r="I31" i="78"/>
  <c r="P28" i="78"/>
  <c r="E51" i="78"/>
  <c r="I51" i="78"/>
  <c r="I16" i="78"/>
  <c r="T31" i="78"/>
  <c r="V50" i="78"/>
  <c r="L47" i="78"/>
  <c r="M17" i="78"/>
  <c r="K11" i="78"/>
  <c r="O30" i="78"/>
  <c r="R13" i="78"/>
  <c r="W13" i="78"/>
  <c r="W11" i="78"/>
  <c r="Q49" i="78"/>
  <c r="O16" i="78"/>
  <c r="R47" i="78"/>
  <c r="W12" i="78"/>
  <c r="E55" i="78"/>
  <c r="O27" i="78"/>
  <c r="J17" i="78"/>
  <c r="R52" i="78"/>
  <c r="D49" i="78"/>
  <c r="T28" i="78"/>
  <c r="U13" i="78"/>
  <c r="J16" i="78"/>
  <c r="G55" i="78"/>
  <c r="H13" i="78"/>
  <c r="D31" i="78"/>
  <c r="Q11" i="78"/>
  <c r="G29" i="78"/>
  <c r="P11" i="78"/>
  <c r="G52" i="78"/>
  <c r="D12" i="78"/>
  <c r="M55" i="78"/>
  <c r="G34" i="78"/>
  <c r="O47" i="78"/>
  <c r="P17" i="78"/>
  <c r="W48" i="78"/>
  <c r="R35" i="78"/>
  <c r="U16" i="78"/>
  <c r="R32" i="78"/>
  <c r="U15" i="78"/>
  <c r="M12" i="78"/>
  <c r="P30" i="78"/>
  <c r="W51" i="78"/>
  <c r="H34" i="78"/>
  <c r="K48" i="78"/>
  <c r="F52" i="78"/>
  <c r="G32" i="78"/>
  <c r="V13" i="78"/>
  <c r="F29" i="78"/>
  <c r="L11" i="78"/>
  <c r="I30" i="78"/>
  <c r="N13" i="78"/>
  <c r="I48" i="78"/>
  <c r="H16" i="78"/>
  <c r="S48" i="78"/>
  <c r="U14" i="78"/>
  <c r="M16" i="78"/>
  <c r="Q12" i="78"/>
  <c r="Q55" i="78"/>
  <c r="D29" i="78"/>
  <c r="P34" i="78"/>
  <c r="N11" i="78"/>
  <c r="S11" i="78"/>
  <c r="O50" i="78"/>
  <c r="U52" i="78"/>
  <c r="L55" i="78"/>
  <c r="K54" i="78"/>
  <c r="T12" i="78"/>
  <c r="P33" i="78"/>
  <c r="J50" i="78"/>
  <c r="S31" i="78"/>
  <c r="E32" i="78"/>
  <c r="N49" i="78"/>
  <c r="Q14" i="78"/>
  <c r="P48" i="78"/>
  <c r="D50" i="78"/>
  <c r="T35" i="78"/>
  <c r="X16" i="78"/>
  <c r="F34" i="78"/>
  <c r="S47" i="78"/>
  <c r="X14" i="78"/>
  <c r="V12" i="78"/>
  <c r="H55" i="78"/>
  <c r="T33" i="78"/>
  <c r="P32" i="78"/>
  <c r="I54" i="78"/>
  <c r="Q28" i="78"/>
  <c r="U51" i="78"/>
  <c r="N51" i="78"/>
  <c r="W14" i="78"/>
  <c r="M53" i="78"/>
  <c r="T32" i="78"/>
  <c r="H50" i="78"/>
  <c r="P55" i="78"/>
  <c r="I15" i="78"/>
  <c r="U50" i="78"/>
  <c r="L14" i="78"/>
  <c r="G15" i="78"/>
  <c r="C13" i="78"/>
  <c r="F31" i="78"/>
  <c r="F16" i="78"/>
  <c r="R33" i="78"/>
  <c r="I32" i="78"/>
  <c r="H11" i="78"/>
  <c r="D14" i="78"/>
  <c r="I55" i="78"/>
  <c r="K55" i="78"/>
  <c r="I14" i="78"/>
  <c r="G30" i="78"/>
  <c r="I35" i="78"/>
  <c r="D28" i="78"/>
  <c r="F54" i="78"/>
  <c r="M47" i="78"/>
  <c r="F47" i="78"/>
  <c r="N17" i="78"/>
  <c r="H51" i="78"/>
  <c r="I12" i="78"/>
  <c r="W54" i="78"/>
  <c r="O35" i="78"/>
  <c r="O34" i="78"/>
  <c r="N47" i="78"/>
  <c r="O14" i="78"/>
  <c r="V11" i="78"/>
  <c r="O13" i="78"/>
  <c r="Q54" i="78"/>
  <c r="W17" i="78"/>
  <c r="E16" i="78"/>
  <c r="K12" i="78"/>
  <c r="R48" i="78"/>
  <c r="Q35" i="78"/>
  <c r="Q27" i="78"/>
  <c r="H53" i="78"/>
  <c r="G27" i="78"/>
  <c r="X15" i="78"/>
  <c r="X12" i="78"/>
  <c r="G49" i="78"/>
  <c r="S27" i="78"/>
  <c r="H30" i="78"/>
  <c r="P47" i="78"/>
  <c r="P52" i="78"/>
  <c r="Q52" i="78"/>
  <c r="S30" i="78"/>
  <c r="I28" i="78"/>
  <c r="L48" i="78"/>
  <c r="I52" i="78"/>
  <c r="E17" i="78"/>
  <c r="E52" i="78"/>
  <c r="D30" i="78"/>
  <c r="L12" i="78"/>
  <c r="W16" i="78"/>
  <c r="H31" i="78"/>
  <c r="M54" i="78"/>
  <c r="M11" i="78"/>
  <c r="D52" i="78"/>
  <c r="Q32" i="78"/>
  <c r="K15" i="78"/>
  <c r="H32" i="78"/>
  <c r="G53" i="78"/>
  <c r="L13" i="78"/>
  <c r="R55" i="78"/>
  <c r="X48" i="78"/>
  <c r="H48" i="78"/>
  <c r="S17" i="78"/>
  <c r="T13" i="78"/>
  <c r="F17" i="78"/>
  <c r="E48" i="78"/>
  <c r="E13" i="78"/>
  <c r="J54" i="78"/>
  <c r="H33" i="78"/>
  <c r="G54" i="78"/>
  <c r="T34" i="78"/>
  <c r="G51" i="78"/>
  <c r="T54" i="78"/>
  <c r="X55" i="78"/>
  <c r="G11" i="78"/>
  <c r="O52" i="78"/>
  <c r="S55" i="78"/>
  <c r="T29" i="78"/>
  <c r="O48" i="78"/>
  <c r="R11" i="78"/>
  <c r="R14" i="78"/>
  <c r="J15" i="78"/>
  <c r="H27" i="78"/>
  <c r="T27" i="78"/>
  <c r="N16" i="78"/>
  <c r="Q29" i="78"/>
  <c r="D11" i="78"/>
  <c r="K13" i="78"/>
  <c r="W49" i="78"/>
  <c r="F51" i="78"/>
  <c r="R54" i="78"/>
  <c r="D48" i="78"/>
  <c r="X49" i="78"/>
  <c r="R12" i="78"/>
  <c r="O15" i="78"/>
  <c r="J55" i="78"/>
  <c r="M52" i="78"/>
  <c r="J13" i="78"/>
  <c r="S52" i="78"/>
  <c r="G28" i="78"/>
  <c r="L49" i="78"/>
  <c r="E11" i="78"/>
  <c r="M13" i="78"/>
  <c r="O33" i="78"/>
  <c r="U11" i="78"/>
  <c r="S15" i="78"/>
  <c r="U49" i="78"/>
  <c r="E14" i="78"/>
  <c r="E35" i="78"/>
  <c r="L17" i="78"/>
  <c r="R50" i="78"/>
  <c r="F28" i="78"/>
  <c r="P15" i="78"/>
  <c r="Q47" i="78"/>
  <c r="R30" i="78"/>
  <c r="T48" i="78"/>
  <c r="O29" i="78"/>
  <c r="X13" i="78"/>
  <c r="H15" i="78"/>
  <c r="G33" i="78"/>
  <c r="Q51" i="78"/>
  <c r="E53" i="78"/>
  <c r="K50" i="78"/>
  <c r="S34" i="78"/>
  <c r="F32" i="78"/>
  <c r="F12" i="78"/>
  <c r="S14" i="78"/>
  <c r="T49" i="78"/>
  <c r="W53" i="78"/>
  <c r="I17" i="78"/>
  <c r="J12" i="78"/>
  <c r="F53" i="78"/>
  <c r="G12" i="78"/>
  <c r="X53" i="78"/>
  <c r="P54" i="78"/>
  <c r="D27" i="78"/>
  <c r="N48" i="78"/>
  <c r="J48" i="78"/>
  <c r="M48" i="78"/>
  <c r="L50" i="78"/>
  <c r="E27" i="78"/>
  <c r="O12" i="78"/>
  <c r="W52" i="78"/>
  <c r="C17" i="78"/>
  <c r="W47" i="78"/>
  <c r="P50" i="78"/>
  <c r="K16" i="78"/>
  <c r="E12" i="78"/>
  <c r="G47" i="78"/>
  <c r="X51" i="78"/>
  <c r="C12" i="78"/>
  <c r="J53" i="78"/>
  <c r="X17" i="78"/>
  <c r="V48" i="78"/>
  <c r="H14" i="78"/>
  <c r="V16" i="78"/>
  <c r="I29" i="78"/>
  <c r="T53" i="78"/>
  <c r="S32" i="78"/>
  <c r="W15" i="78"/>
  <c r="D54" i="78"/>
  <c r="U54" i="78"/>
  <c r="O17" i="78"/>
  <c r="X54" i="78"/>
  <c r="T15" i="78"/>
  <c r="F30" i="78"/>
  <c r="F49" i="78"/>
  <c r="X11" i="78"/>
  <c r="K49" i="78"/>
  <c r="L15" i="78"/>
  <c r="C14" i="78"/>
  <c r="P12" i="78"/>
  <c r="C16" i="78"/>
  <c r="H35" i="78"/>
  <c r="P35" i="78"/>
  <c r="D35" i="78"/>
  <c r="P16" i="78"/>
  <c r="V53" i="78"/>
  <c r="D34" i="78"/>
  <c r="J47" i="78"/>
  <c r="N12" i="78"/>
  <c r="S49" i="78"/>
  <c r="V51" i="78"/>
  <c r="Q30" i="78"/>
  <c r="J52" i="78"/>
  <c r="S28" i="78"/>
  <c r="R28" i="78"/>
  <c r="Q16" i="78"/>
  <c r="N15" i="78"/>
  <c r="Q48" i="78"/>
  <c r="V47" i="78"/>
  <c r="O55" i="78"/>
  <c r="F11" i="78"/>
  <c r="J11" i="78"/>
  <c r="K47" i="78"/>
  <c r="F35" i="78"/>
  <c r="J51" i="78"/>
  <c r="F27" i="78"/>
  <c r="L16" i="78"/>
  <c r="H28" i="78"/>
  <c r="D53" i="78"/>
  <c r="F55" i="78"/>
  <c r="Q15" i="78"/>
  <c r="G31" i="78"/>
  <c r="D15" i="78"/>
  <c r="R17" i="78"/>
  <c r="H12" i="78"/>
  <c r="E50" i="78"/>
  <c r="L54" i="78"/>
  <c r="T17" i="78"/>
  <c r="P53" i="78"/>
  <c r="Q17" i="78"/>
  <c r="O32" i="78"/>
  <c r="D33" i="78"/>
  <c r="T14" i="78"/>
  <c r="I27" i="78"/>
  <c r="T55" i="78"/>
  <c r="G35" i="78"/>
  <c r="F15" i="78"/>
  <c r="E34" i="78"/>
  <c r="H17" i="78"/>
  <c r="U17" i="78"/>
  <c r="R51" i="78"/>
  <c r="T30" i="78"/>
  <c r="Q31" i="78"/>
  <c r="M50" i="78"/>
  <c r="G50" i="78"/>
  <c r="D16" i="78"/>
  <c r="T51" i="78"/>
  <c r="E29" i="78"/>
  <c r="J49" i="78"/>
  <c r="F14" i="78"/>
  <c r="E28" i="78"/>
  <c r="K53" i="78"/>
  <c r="U53" i="78"/>
  <c r="F48" i="78"/>
  <c r="P29" i="78"/>
  <c r="R31" i="78"/>
  <c r="U12" i="78"/>
  <c r="S12" i="78"/>
  <c r="O31" i="78"/>
  <c r="E47" i="78"/>
  <c r="V15" i="78"/>
  <c r="K17" i="78"/>
  <c r="D13" i="78"/>
  <c r="D55" i="78"/>
  <c r="S33" i="78"/>
  <c r="P51" i="78"/>
  <c r="N50" i="78"/>
  <c r="Q33" i="78"/>
  <c r="O28" i="78"/>
  <c r="R34" i="78"/>
  <c r="W55" i="78"/>
  <c r="D51" i="78"/>
  <c r="S16" i="78"/>
  <c r="S35" i="78"/>
  <c r="E54" i="78"/>
  <c r="M14" i="78"/>
  <c r="M15" i="78"/>
  <c r="V55" i="78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W49" i="82"/>
  <c r="W48" i="82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P61" i="60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W25" i="39"/>
  <c r="V25" i="39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G25" i="39"/>
  <c r="F25" i="39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M25" i="33"/>
  <c r="L25" i="33"/>
  <c r="K25" i="33"/>
  <c r="K30" i="33" s="1"/>
  <c r="J25" i="33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H25" i="3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X25" i="18"/>
  <c r="W25" i="18"/>
  <c r="W30" i="18" s="1"/>
  <c r="V25" i="18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I25" i="18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H67" i="52" l="1"/>
  <c r="C67" i="53"/>
  <c r="W31" i="16"/>
  <c r="G32" i="12"/>
  <c r="K31" i="20"/>
  <c r="P31" i="21"/>
  <c r="D50" i="26"/>
  <c r="J31" i="33"/>
  <c r="F31" i="37"/>
  <c r="D20" i="82"/>
  <c r="D21" i="82" s="1"/>
  <c r="D22" i="82" s="1"/>
  <c r="T20" i="82"/>
  <c r="T21" i="82" s="1"/>
  <c r="T22" i="82" s="1"/>
  <c r="G30" i="59"/>
  <c r="Q67" i="60"/>
  <c r="X13" i="82"/>
  <c r="S67" i="53"/>
  <c r="O49" i="61"/>
  <c r="W32" i="12"/>
  <c r="C67" i="43"/>
  <c r="K67" i="70"/>
  <c r="E49" i="48"/>
  <c r="J31" i="18"/>
  <c r="M31" i="35"/>
  <c r="B31" i="40"/>
  <c r="R31" i="40"/>
  <c r="O61" i="83"/>
  <c r="Q31" i="38"/>
  <c r="J31" i="30"/>
  <c r="J67" i="45"/>
  <c r="T30" i="54"/>
  <c r="P67" i="60"/>
  <c r="I30" i="61"/>
  <c r="X8" i="83"/>
  <c r="I32" i="83"/>
  <c r="V31" i="18"/>
  <c r="H31" i="31"/>
  <c r="C61" i="85"/>
  <c r="V31" i="22"/>
  <c r="D67" i="65"/>
  <c r="F31" i="28"/>
  <c r="V31" i="28"/>
  <c r="R30" i="58"/>
  <c r="G31" i="23"/>
  <c r="H31" i="39"/>
  <c r="X31" i="39"/>
  <c r="G67" i="58"/>
  <c r="W67" i="58"/>
  <c r="X52" i="83"/>
  <c r="B50" i="21"/>
  <c r="H31" i="27"/>
  <c r="X31" i="27"/>
  <c r="N31" i="33"/>
  <c r="I31" i="31"/>
  <c r="Y31" i="31"/>
  <c r="I31" i="18"/>
  <c r="Y31" i="18"/>
  <c r="P67" i="59"/>
  <c r="O30" i="64"/>
  <c r="X19" i="77"/>
  <c r="V34" i="83"/>
  <c r="C67" i="50"/>
  <c r="M30" i="57"/>
  <c r="C49" i="60"/>
  <c r="C50" i="16"/>
  <c r="F31" i="39"/>
  <c r="V31" i="39"/>
  <c r="X49" i="82"/>
  <c r="D46" i="8"/>
  <c r="D51" i="8" s="1"/>
  <c r="G31" i="19"/>
  <c r="W31" i="19"/>
  <c r="W31" i="23"/>
  <c r="N50" i="31"/>
  <c r="F50" i="38"/>
  <c r="X50" i="82"/>
  <c r="O50" i="29"/>
  <c r="R49" i="72"/>
  <c r="P41" i="84"/>
  <c r="H50" i="32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F62" i="83" s="1"/>
  <c r="F63" i="83" s="1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M21" i="79" s="1"/>
  <c r="M22" i="79" s="1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L62" i="83" s="1"/>
  <c r="L63" i="83" s="1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L60" i="82" s="1"/>
  <c r="L61" i="82" s="1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H62" i="83" s="1"/>
  <c r="H63" i="83" s="1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M62" i="83" s="1"/>
  <c r="M63" i="83" s="1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G22" i="83" s="1"/>
  <c r="G23" i="83" s="1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O42" i="83" s="1"/>
  <c r="O43" i="83" s="1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Q45" i="21" s="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R45" i="39" s="1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G66" i="13" s="1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R45" i="16" s="1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I49" i="14" s="1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I47" i="33" s="1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S45" i="41" s="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U46" i="65" s="1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F22" i="83"/>
  <c r="F23" i="83" s="1"/>
  <c r="V22" i="83"/>
  <c r="V23" i="83" s="1"/>
  <c r="T22" i="83"/>
  <c r="T23" i="83" s="1"/>
  <c r="E42" i="83"/>
  <c r="E4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V46" i="72" s="1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F62" i="84" s="1"/>
  <c r="F63" i="84" s="1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F20" i="84" s="1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T42" i="84" s="1"/>
  <c r="T43" i="84" s="1"/>
  <c r="B61" i="84"/>
  <c r="B62" i="84" s="1"/>
  <c r="B63" i="84" s="1"/>
  <c r="R61" i="84"/>
  <c r="R62" i="84" s="1"/>
  <c r="R63" i="84" s="1"/>
  <c r="I61" i="85"/>
  <c r="AB55" i="85"/>
  <c r="E61" i="85"/>
  <c r="E62" i="85" s="1"/>
  <c r="E63" i="85" s="1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P30" i="42"/>
  <c r="P29" i="42"/>
  <c r="W24" i="46"/>
  <c r="W61" i="47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J15" i="84"/>
  <c r="H31" i="84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F21" i="84" l="1"/>
  <c r="F22" i="84" s="1"/>
  <c r="F23" i="84" s="1"/>
  <c r="U44" i="65"/>
  <c r="R47" i="39"/>
  <c r="R47" i="16"/>
  <c r="Z28" i="39"/>
  <c r="H35" i="82"/>
  <c r="H46" i="48"/>
  <c r="V44" i="72"/>
  <c r="H46" i="49"/>
  <c r="Q47" i="21"/>
  <c r="I45" i="17"/>
  <c r="U44" i="61"/>
  <c r="I47" i="36"/>
  <c r="G66" i="32"/>
  <c r="G68" i="13"/>
  <c r="I45" i="33"/>
  <c r="I45" i="35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I21" i="84" s="1"/>
  <c r="I22" i="84" s="1"/>
  <c r="I23" i="84" s="1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I49" i="81" l="1"/>
  <c r="N51" i="80"/>
  <c r="E16" i="80"/>
  <c r="T14" i="81"/>
  <c r="W15" i="80"/>
  <c r="Q12" i="80"/>
  <c r="W17" i="81"/>
  <c r="L19" i="78"/>
  <c r="J19" i="78"/>
  <c r="H15" i="80"/>
  <c r="G19" i="80"/>
  <c r="R35" i="81"/>
  <c r="Q14" i="80"/>
  <c r="R31" i="80"/>
  <c r="T19" i="81"/>
  <c r="D32" i="81"/>
  <c r="H35" i="81"/>
  <c r="U16" i="80"/>
  <c r="F19" i="80"/>
  <c r="N14" i="80"/>
  <c r="V55" i="80"/>
  <c r="N55" i="80"/>
  <c r="Q31" i="81"/>
  <c r="P19" i="78"/>
  <c r="C49" i="81"/>
  <c r="C33" i="81"/>
  <c r="N29" i="78"/>
  <c r="Q33" i="80"/>
  <c r="G16" i="81"/>
  <c r="C17" i="80"/>
  <c r="Q27" i="81"/>
  <c r="L14" i="80"/>
  <c r="H16" i="80"/>
  <c r="N53" i="80"/>
  <c r="L13" i="80"/>
  <c r="M52" i="80"/>
  <c r="K47" i="80"/>
  <c r="N15" i="81"/>
  <c r="W12" i="81"/>
  <c r="T15" i="80"/>
  <c r="E14" i="80"/>
  <c r="Q51" i="81"/>
  <c r="O16" i="81"/>
  <c r="R28" i="80"/>
  <c r="D13" i="80"/>
  <c r="P32" i="80"/>
  <c r="U17" i="80"/>
  <c r="E35" i="81"/>
  <c r="D49" i="80"/>
  <c r="S14" i="81"/>
  <c r="H49" i="80"/>
  <c r="P18" i="78"/>
  <c r="E14" i="81"/>
  <c r="W51" i="81"/>
  <c r="R32" i="80"/>
  <c r="I11" i="81"/>
  <c r="R13" i="81"/>
  <c r="K17" i="81"/>
  <c r="W47" i="80"/>
  <c r="S13" i="80"/>
  <c r="H18" i="78"/>
  <c r="M19" i="80"/>
  <c r="T53" i="81"/>
  <c r="G28" i="80"/>
  <c r="D18" i="78"/>
  <c r="L53" i="80"/>
  <c r="S28" i="81"/>
  <c r="C50" i="78"/>
  <c r="P15" i="80"/>
  <c r="H19" i="80"/>
  <c r="W19" i="80"/>
  <c r="O30" i="81"/>
  <c r="C33" i="78"/>
  <c r="E55" i="80"/>
  <c r="S15" i="80"/>
  <c r="C32" i="81"/>
  <c r="C17" i="81"/>
  <c r="H13" i="80"/>
  <c r="G53" i="80"/>
  <c r="D32" i="80"/>
  <c r="N16" i="80"/>
  <c r="E32" i="80"/>
  <c r="S14" i="80"/>
  <c r="Q49" i="81"/>
  <c r="H28" i="80"/>
  <c r="M12" i="81"/>
  <c r="L53" i="81"/>
  <c r="N55" i="81"/>
  <c r="M48" i="80"/>
  <c r="G51" i="81"/>
  <c r="R53" i="80"/>
  <c r="E50" i="81"/>
  <c r="N19" i="80"/>
  <c r="E52" i="80"/>
  <c r="I47" i="80"/>
  <c r="D17" i="80"/>
  <c r="R49" i="81"/>
  <c r="W48" i="81"/>
  <c r="H7" i="78"/>
  <c r="R18" i="78"/>
  <c r="D16" i="80"/>
  <c r="D53" i="81"/>
  <c r="P49" i="81"/>
  <c r="Q33" i="81"/>
  <c r="V12" i="80"/>
  <c r="I19" i="80"/>
  <c r="R15" i="80"/>
  <c r="E27" i="80"/>
  <c r="D30" i="81"/>
  <c r="C50" i="81"/>
  <c r="R32" i="81"/>
  <c r="Q17" i="81"/>
  <c r="S35" i="80"/>
  <c r="R17" i="80"/>
  <c r="P31" i="80"/>
  <c r="O52" i="80"/>
  <c r="K15" i="81"/>
  <c r="V53" i="81"/>
  <c r="E11" i="80"/>
  <c r="U47" i="81"/>
  <c r="S53" i="80"/>
  <c r="E17" i="80"/>
  <c r="N19" i="81"/>
  <c r="E31" i="80"/>
  <c r="P19" i="80"/>
  <c r="K18" i="78"/>
  <c r="O48" i="80"/>
  <c r="T50" i="81"/>
  <c r="P29" i="81"/>
  <c r="F14" i="81"/>
  <c r="S50" i="81"/>
  <c r="U15" i="81"/>
  <c r="P17" i="81"/>
  <c r="D47" i="81"/>
  <c r="O12" i="81"/>
  <c r="D52" i="80"/>
  <c r="N29" i="80"/>
  <c r="S49" i="80"/>
  <c r="M15" i="80"/>
  <c r="G18" i="78"/>
  <c r="H52" i="81"/>
  <c r="Q17" i="80"/>
  <c r="N47" i="80"/>
  <c r="J12" i="81"/>
  <c r="E49" i="80"/>
  <c r="E19" i="78"/>
  <c r="G47" i="81"/>
  <c r="C48" i="78"/>
  <c r="C52" i="81"/>
  <c r="R50" i="81"/>
  <c r="P14" i="81"/>
  <c r="G32" i="81"/>
  <c r="O35" i="81"/>
  <c r="J48" i="81"/>
  <c r="N13" i="80"/>
  <c r="S53" i="81"/>
  <c r="C35" i="80"/>
  <c r="C18" i="78"/>
  <c r="H48" i="80"/>
  <c r="E48" i="81"/>
  <c r="T51" i="81"/>
  <c r="Q29" i="80"/>
  <c r="X19" i="78"/>
  <c r="G31" i="80"/>
  <c r="P48" i="80"/>
  <c r="M16" i="81"/>
  <c r="R47" i="80"/>
  <c r="L51" i="81"/>
  <c r="S35" i="81"/>
  <c r="G30" i="81"/>
  <c r="L49" i="80"/>
  <c r="C29" i="81"/>
  <c r="C55" i="80"/>
  <c r="C12" i="81"/>
  <c r="L19" i="80"/>
  <c r="T19" i="78"/>
  <c r="J16" i="81"/>
  <c r="S17" i="80"/>
  <c r="D19" i="81"/>
  <c r="E28" i="81"/>
  <c r="Q55" i="80"/>
  <c r="G17" i="80"/>
  <c r="M50" i="81"/>
  <c r="O47" i="80"/>
  <c r="K19" i="80"/>
  <c r="P47" i="80"/>
  <c r="E51" i="80"/>
  <c r="T47" i="80"/>
  <c r="I19" i="81"/>
  <c r="N12" i="80"/>
  <c r="Q35" i="80"/>
  <c r="P52" i="81"/>
  <c r="V55" i="81"/>
  <c r="S31" i="80"/>
  <c r="M55" i="80"/>
  <c r="O29" i="81"/>
  <c r="D29" i="81"/>
  <c r="V47" i="81"/>
  <c r="W53" i="80"/>
  <c r="C16" i="80"/>
  <c r="P33" i="80"/>
  <c r="Q19" i="81"/>
  <c r="D17" i="81"/>
  <c r="C53" i="78"/>
  <c r="R35" i="80"/>
  <c r="W18" i="78"/>
  <c r="C29" i="78"/>
  <c r="D48" i="80"/>
  <c r="G35" i="81"/>
  <c r="M53" i="80"/>
  <c r="K52" i="80"/>
  <c r="Q53" i="80"/>
  <c r="C52" i="78"/>
  <c r="L18" i="78"/>
  <c r="U14" i="81"/>
  <c r="I48" i="80"/>
  <c r="L49" i="81"/>
  <c r="K47" i="81"/>
  <c r="K51" i="80"/>
  <c r="D12" i="81"/>
  <c r="U17" i="81"/>
  <c r="W47" i="81"/>
  <c r="Q19" i="80"/>
  <c r="N35" i="78"/>
  <c r="M47" i="81"/>
  <c r="R51" i="80"/>
  <c r="I17" i="80"/>
  <c r="N35" i="80"/>
  <c r="R27" i="81"/>
  <c r="R55" i="80"/>
  <c r="N31" i="80"/>
  <c r="T14" i="80"/>
  <c r="R30" i="81"/>
  <c r="P15" i="81"/>
  <c r="F51" i="81"/>
  <c r="K50" i="80"/>
  <c r="E29" i="81"/>
  <c r="H19" i="81"/>
  <c r="C50" i="80"/>
  <c r="F29" i="80"/>
  <c r="I55" i="81"/>
  <c r="T19" i="80"/>
  <c r="N28" i="81"/>
  <c r="S32" i="81"/>
  <c r="M12" i="80"/>
  <c r="G35" i="80"/>
  <c r="E28" i="80"/>
  <c r="C11" i="80"/>
  <c r="G55" i="80"/>
  <c r="Q13" i="80"/>
  <c r="Q27" i="80"/>
  <c r="D31" i="80"/>
  <c r="I19" i="78"/>
  <c r="I13" i="81"/>
  <c r="S18" i="78"/>
  <c r="N27" i="80"/>
  <c r="S19" i="80"/>
  <c r="G52" i="81"/>
  <c r="V17" i="81"/>
  <c r="E50" i="80"/>
  <c r="J17" i="81"/>
  <c r="R14" i="80"/>
  <c r="Q15" i="80"/>
  <c r="E12" i="81"/>
  <c r="M19" i="81"/>
  <c r="S30" i="80"/>
  <c r="F14" i="80"/>
  <c r="L50" i="81"/>
  <c r="I48" i="81"/>
  <c r="R28" i="81"/>
  <c r="N29" i="81"/>
  <c r="Q51" i="80"/>
  <c r="K53" i="80"/>
  <c r="G15" i="80"/>
  <c r="U52" i="80"/>
  <c r="V13" i="81"/>
  <c r="V19" i="80"/>
  <c r="S12" i="81"/>
  <c r="I53" i="80"/>
  <c r="P16" i="80"/>
  <c r="O32" i="81"/>
  <c r="N48" i="80"/>
  <c r="N28" i="78"/>
  <c r="F52" i="80"/>
  <c r="T16" i="81"/>
  <c r="T13" i="80"/>
  <c r="H12" i="81"/>
  <c r="K13" i="80"/>
  <c r="O13" i="81"/>
  <c r="V18" i="78"/>
  <c r="U47" i="80"/>
  <c r="G29" i="81"/>
  <c r="G32" i="80"/>
  <c r="N31" i="81"/>
  <c r="Q12" i="81"/>
  <c r="P19" i="81"/>
  <c r="M11" i="81"/>
  <c r="G50" i="80"/>
  <c r="V49" i="80"/>
  <c r="H17" i="81"/>
  <c r="J51" i="80"/>
  <c r="V16" i="80"/>
  <c r="G49" i="80"/>
  <c r="I16" i="80"/>
  <c r="L15" i="81"/>
  <c r="S48" i="80"/>
  <c r="G55" i="81"/>
  <c r="Q53" i="81"/>
  <c r="U51" i="81"/>
  <c r="H13" i="81"/>
  <c r="L11" i="80"/>
  <c r="H32" i="81"/>
  <c r="G29" i="80"/>
  <c r="K17" i="80"/>
  <c r="O15" i="81"/>
  <c r="N13" i="81"/>
  <c r="W13" i="80"/>
  <c r="J14" i="81"/>
  <c r="Q49" i="80"/>
  <c r="C55" i="81"/>
  <c r="W16" i="80"/>
  <c r="F55" i="80"/>
  <c r="H47" i="80"/>
  <c r="S51" i="81"/>
  <c r="M51" i="80"/>
  <c r="U12" i="81"/>
  <c r="O15" i="80"/>
  <c r="I49" i="80"/>
  <c r="D15" i="80"/>
  <c r="V17" i="80"/>
  <c r="C19" i="80"/>
  <c r="Q32" i="81"/>
  <c r="F19" i="78"/>
  <c r="I50" i="81"/>
  <c r="U11" i="80"/>
  <c r="L15" i="80"/>
  <c r="I53" i="81"/>
  <c r="C28" i="81"/>
  <c r="S13" i="81"/>
  <c r="Q28" i="81"/>
  <c r="F13" i="80"/>
  <c r="F51" i="80"/>
  <c r="J18" i="78"/>
  <c r="T12" i="81"/>
  <c r="G14" i="80"/>
  <c r="K48" i="80"/>
  <c r="F53" i="80"/>
  <c r="Q32" i="80"/>
  <c r="U14" i="80"/>
  <c r="V12" i="81"/>
  <c r="K12" i="81"/>
  <c r="N52" i="81"/>
  <c r="I16" i="81"/>
  <c r="P55" i="80"/>
  <c r="J16" i="80"/>
  <c r="O27" i="80"/>
  <c r="P50" i="81"/>
  <c r="V16" i="81"/>
  <c r="T51" i="80"/>
  <c r="D15" i="81"/>
  <c r="O50" i="80"/>
  <c r="F31" i="80"/>
  <c r="P13" i="81"/>
  <c r="C33" i="80"/>
  <c r="C51" i="78"/>
  <c r="F15" i="80"/>
  <c r="I13" i="80"/>
  <c r="N16" i="81"/>
  <c r="W12" i="80"/>
  <c r="N30" i="80"/>
  <c r="Q29" i="81"/>
  <c r="Q31" i="80"/>
  <c r="D14" i="80"/>
  <c r="T53" i="80"/>
  <c r="P11" i="80"/>
  <c r="W17" i="80"/>
  <c r="R33" i="80"/>
  <c r="L17" i="80"/>
  <c r="I12" i="80"/>
  <c r="V48" i="80"/>
  <c r="S32" i="80"/>
  <c r="L48" i="80"/>
  <c r="F53" i="81"/>
  <c r="D49" i="81"/>
  <c r="F13" i="81"/>
  <c r="G12" i="80"/>
  <c r="K19" i="78"/>
  <c r="P53" i="81"/>
  <c r="J12" i="80"/>
  <c r="H29" i="81"/>
  <c r="C15" i="80"/>
  <c r="K53" i="81"/>
  <c r="R12" i="81"/>
  <c r="V15" i="81"/>
  <c r="P32" i="81"/>
  <c r="F17" i="80"/>
  <c r="M47" i="80"/>
  <c r="C19" i="78"/>
  <c r="H55" i="81"/>
  <c r="P47" i="81"/>
  <c r="O12" i="80"/>
  <c r="D53" i="80"/>
  <c r="C34" i="78"/>
  <c r="U53" i="80"/>
  <c r="U55" i="81"/>
  <c r="R19" i="81"/>
  <c r="G50" i="81"/>
  <c r="O31" i="80"/>
  <c r="N47" i="81"/>
  <c r="L13" i="81"/>
  <c r="V19" i="78"/>
  <c r="J50" i="81"/>
  <c r="K52" i="81"/>
  <c r="V14" i="81"/>
  <c r="K51" i="81"/>
  <c r="E16" i="81"/>
  <c r="M11" i="80"/>
  <c r="E13" i="80"/>
  <c r="S16" i="81"/>
  <c r="O14" i="81"/>
  <c r="G30" i="80"/>
  <c r="O47" i="81"/>
  <c r="R17" i="81"/>
  <c r="G49" i="81"/>
  <c r="K13" i="81"/>
  <c r="G47" i="80"/>
  <c r="K14" i="81"/>
  <c r="G27" i="80"/>
  <c r="N28" i="80"/>
  <c r="J49" i="80"/>
  <c r="T12" i="80"/>
  <c r="E11" i="81"/>
  <c r="P52" i="80"/>
  <c r="F49" i="81"/>
  <c r="N30" i="81"/>
  <c r="H35" i="80"/>
  <c r="Q28" i="80"/>
  <c r="S28" i="80"/>
  <c r="H33" i="80"/>
  <c r="O11" i="81"/>
  <c r="S11" i="81"/>
  <c r="P27" i="80"/>
  <c r="S49" i="81"/>
  <c r="P29" i="80"/>
  <c r="H31" i="81"/>
  <c r="Q19" i="78"/>
  <c r="T52" i="80"/>
  <c r="N50" i="81"/>
  <c r="C13" i="80"/>
  <c r="V47" i="80"/>
  <c r="Q11" i="80"/>
  <c r="Q48" i="81"/>
  <c r="H50" i="81"/>
  <c r="C29" i="80"/>
  <c r="J14" i="80"/>
  <c r="D19" i="80"/>
  <c r="U13" i="80"/>
  <c r="O51" i="80"/>
  <c r="C30" i="80"/>
  <c r="C31" i="81"/>
  <c r="U19" i="81"/>
  <c r="M48" i="81"/>
  <c r="F16" i="80"/>
  <c r="I17" i="81"/>
  <c r="Q16" i="81"/>
  <c r="E18" i="78"/>
  <c r="N27" i="78"/>
  <c r="O19" i="78"/>
  <c r="Q52" i="80"/>
  <c r="H30" i="81"/>
  <c r="J17" i="80"/>
  <c r="K48" i="81"/>
  <c r="Q50" i="80"/>
  <c r="V11" i="80"/>
  <c r="O19" i="81"/>
  <c r="J19" i="80"/>
  <c r="F47" i="81"/>
  <c r="I50" i="80"/>
  <c r="K49" i="81"/>
  <c r="G51" i="80"/>
  <c r="J15" i="80"/>
  <c r="Q30" i="81"/>
  <c r="G11" i="81"/>
  <c r="Q52" i="81"/>
  <c r="R11" i="81"/>
  <c r="H48" i="81"/>
  <c r="N31" i="78"/>
  <c r="T55" i="81"/>
  <c r="U53" i="81"/>
  <c r="N18" i="78"/>
  <c r="R31" i="81"/>
  <c r="F35" i="80"/>
  <c r="H12" i="80"/>
  <c r="N11" i="80"/>
  <c r="O55" i="81"/>
  <c r="R55" i="81"/>
  <c r="G48" i="81"/>
  <c r="S16" i="80"/>
  <c r="S33" i="81"/>
  <c r="J11" i="81"/>
  <c r="Q30" i="80"/>
  <c r="H27" i="80"/>
  <c r="T11" i="80"/>
  <c r="T49" i="81"/>
  <c r="D47" i="80"/>
  <c r="Q47" i="81"/>
  <c r="L11" i="81"/>
  <c r="P27" i="81"/>
  <c r="C14" i="80"/>
  <c r="F50" i="80"/>
  <c r="R19" i="78"/>
  <c r="W11" i="80"/>
  <c r="H14" i="80"/>
  <c r="U50" i="81"/>
  <c r="G19" i="81"/>
  <c r="O19" i="80"/>
  <c r="D11" i="81"/>
  <c r="T52" i="81"/>
  <c r="E13" i="81"/>
  <c r="H16" i="81"/>
  <c r="J55" i="81"/>
  <c r="R27" i="80"/>
  <c r="R30" i="80"/>
  <c r="F30" i="81"/>
  <c r="I15" i="80"/>
  <c r="C27" i="80"/>
  <c r="W55" i="80"/>
  <c r="W49" i="80"/>
  <c r="R14" i="81"/>
  <c r="W14" i="80"/>
  <c r="N33" i="78"/>
  <c r="K12" i="80"/>
  <c r="S51" i="80"/>
  <c r="F32" i="80"/>
  <c r="L52" i="80"/>
  <c r="G11" i="80"/>
  <c r="I11" i="80"/>
  <c r="O13" i="80"/>
  <c r="L17" i="81"/>
  <c r="R11" i="80"/>
  <c r="C54" i="78"/>
  <c r="E49" i="81"/>
  <c r="O49" i="81"/>
  <c r="K19" i="81"/>
  <c r="E32" i="81"/>
  <c r="V49" i="81"/>
  <c r="F28" i="80"/>
  <c r="V52" i="81"/>
  <c r="E48" i="80"/>
  <c r="W11" i="81"/>
  <c r="N32" i="81"/>
  <c r="U55" i="80"/>
  <c r="D28" i="81"/>
  <c r="G17" i="81"/>
  <c r="D13" i="81"/>
  <c r="Q50" i="81"/>
  <c r="T47" i="81"/>
  <c r="S15" i="81"/>
  <c r="E33" i="80"/>
  <c r="O33" i="80"/>
  <c r="E52" i="81"/>
  <c r="I51" i="80"/>
  <c r="C31" i="78"/>
  <c r="F30" i="80"/>
  <c r="H11" i="81"/>
  <c r="R33" i="81"/>
  <c r="C11" i="78"/>
  <c r="G14" i="81"/>
  <c r="G31" i="81"/>
  <c r="T17" i="80"/>
  <c r="G53" i="81"/>
  <c r="V52" i="80"/>
  <c r="E15" i="81"/>
  <c r="O48" i="81"/>
  <c r="P28" i="81"/>
  <c r="N12" i="81"/>
  <c r="H51" i="81"/>
  <c r="W52" i="81"/>
  <c r="J53" i="81"/>
  <c r="J49" i="81"/>
  <c r="N35" i="81"/>
  <c r="L52" i="81"/>
  <c r="N33" i="81"/>
  <c r="J47" i="81"/>
  <c r="H51" i="80"/>
  <c r="T16" i="80"/>
  <c r="N11" i="81"/>
  <c r="U48" i="81"/>
  <c r="T55" i="80"/>
  <c r="O49" i="80"/>
  <c r="E47" i="80"/>
  <c r="Q11" i="81"/>
  <c r="S47" i="80"/>
  <c r="U16" i="81"/>
  <c r="G52" i="80"/>
  <c r="C47" i="80"/>
  <c r="N32" i="80"/>
  <c r="N17" i="80"/>
  <c r="V11" i="81"/>
  <c r="S17" i="81"/>
  <c r="F32" i="81"/>
  <c r="C53" i="80"/>
  <c r="D30" i="80"/>
  <c r="N30" i="78"/>
  <c r="C11" i="81"/>
  <c r="M17" i="81"/>
  <c r="C27" i="78"/>
  <c r="J53" i="80"/>
  <c r="O50" i="81"/>
  <c r="C28" i="78"/>
  <c r="D35" i="81"/>
  <c r="M19" i="78"/>
  <c r="F19" i="81"/>
  <c r="D27" i="80"/>
  <c r="S27" i="80"/>
  <c r="H53" i="80"/>
  <c r="S52" i="80"/>
  <c r="E27" i="81"/>
  <c r="C14" i="81"/>
  <c r="S48" i="81"/>
  <c r="U48" i="80"/>
  <c r="I47" i="81"/>
  <c r="N27" i="81"/>
  <c r="J13" i="81"/>
  <c r="C27" i="81"/>
  <c r="R48" i="81"/>
  <c r="H29" i="80"/>
  <c r="O11" i="80"/>
  <c r="J51" i="81"/>
  <c r="N15" i="80"/>
  <c r="N34" i="78"/>
  <c r="E31" i="81"/>
  <c r="G33" i="81"/>
  <c r="N53" i="81"/>
  <c r="I55" i="80"/>
  <c r="R52" i="81"/>
  <c r="U13" i="81"/>
  <c r="D33" i="80"/>
  <c r="H32" i="80"/>
  <c r="P33" i="81"/>
  <c r="R16" i="80"/>
  <c r="N49" i="80"/>
  <c r="N48" i="81"/>
  <c r="K15" i="80"/>
  <c r="C48" i="81"/>
  <c r="S27" i="81"/>
  <c r="R29" i="81"/>
  <c r="P11" i="81"/>
  <c r="J47" i="80"/>
  <c r="J13" i="80"/>
  <c r="M16" i="80"/>
  <c r="E53" i="81"/>
  <c r="W50" i="80"/>
  <c r="P12" i="80"/>
  <c r="C49" i="80"/>
  <c r="U19" i="78"/>
  <c r="H17" i="80"/>
  <c r="M13" i="81"/>
  <c r="H33" i="81"/>
  <c r="K55" i="80"/>
  <c r="N51" i="81"/>
  <c r="U50" i="80"/>
  <c r="P14" i="80"/>
  <c r="T50" i="80"/>
  <c r="K16" i="80"/>
  <c r="V14" i="80"/>
  <c r="Q18" i="78"/>
  <c r="I52" i="80"/>
  <c r="C47" i="78"/>
  <c r="G33" i="80"/>
  <c r="O18" i="78"/>
  <c r="F28" i="81"/>
  <c r="F49" i="80"/>
  <c r="D50" i="80"/>
  <c r="D50" i="81"/>
  <c r="T13" i="81"/>
  <c r="D35" i="80"/>
  <c r="C49" i="78"/>
  <c r="O32" i="80"/>
  <c r="O14" i="80"/>
  <c r="H52" i="80"/>
  <c r="T48" i="80"/>
  <c r="M17" i="80"/>
  <c r="D52" i="81"/>
  <c r="L48" i="81"/>
  <c r="D14" i="81"/>
  <c r="N17" i="81"/>
  <c r="O31" i="81"/>
  <c r="C28" i="80"/>
  <c r="O27" i="81"/>
  <c r="M15" i="81"/>
  <c r="N14" i="81"/>
  <c r="C51" i="80"/>
  <c r="G12" i="81"/>
  <c r="M49" i="80"/>
  <c r="I18" i="78"/>
  <c r="H49" i="81"/>
  <c r="S29" i="81"/>
  <c r="R52" i="80"/>
  <c r="D28" i="80"/>
  <c r="G16" i="80"/>
  <c r="P51" i="81"/>
  <c r="W16" i="81"/>
  <c r="P17" i="80"/>
  <c r="F18" i="78"/>
  <c r="Q35" i="81"/>
  <c r="O52" i="81"/>
  <c r="Q48" i="80"/>
  <c r="W53" i="81"/>
  <c r="S47" i="81"/>
  <c r="D11" i="80"/>
  <c r="V51" i="80"/>
  <c r="W51" i="80"/>
  <c r="K49" i="80"/>
  <c r="S19" i="81"/>
  <c r="N50" i="80"/>
  <c r="T17" i="81"/>
  <c r="G19" i="78"/>
  <c r="M50" i="80"/>
  <c r="H11" i="80"/>
  <c r="K50" i="81"/>
  <c r="L12" i="80"/>
  <c r="N32" i="78"/>
  <c r="L50" i="80"/>
  <c r="M14" i="81"/>
  <c r="G48" i="80"/>
  <c r="U52" i="81"/>
  <c r="R15" i="81"/>
  <c r="I14" i="81"/>
  <c r="M13" i="80"/>
  <c r="Q16" i="80"/>
  <c r="O30" i="80"/>
  <c r="M55" i="81"/>
  <c r="W55" i="81"/>
  <c r="W19" i="78"/>
  <c r="R19" i="80"/>
  <c r="V51" i="81"/>
  <c r="O17" i="81"/>
  <c r="L47" i="81"/>
  <c r="T49" i="80"/>
  <c r="P35" i="80"/>
  <c r="G13" i="81"/>
  <c r="W14" i="81"/>
  <c r="U49" i="80"/>
  <c r="F31" i="81"/>
  <c r="J55" i="80"/>
  <c r="P13" i="80"/>
  <c r="F17" i="81"/>
  <c r="F48" i="81"/>
  <c r="D29" i="80"/>
  <c r="P12" i="81"/>
  <c r="W13" i="81"/>
  <c r="S55" i="81"/>
  <c r="F15" i="81"/>
  <c r="S19" i="78"/>
  <c r="G15" i="81"/>
  <c r="C52" i="80"/>
  <c r="D51" i="81"/>
  <c r="Q14" i="81"/>
  <c r="E19" i="80"/>
  <c r="J52" i="81"/>
  <c r="H31" i="80"/>
  <c r="J50" i="80"/>
  <c r="O29" i="80"/>
  <c r="W15" i="81"/>
  <c r="J15" i="81"/>
  <c r="W49" i="81"/>
  <c r="E12" i="80"/>
  <c r="F55" i="81"/>
  <c r="U18" i="78"/>
  <c r="K14" i="80"/>
  <c r="P50" i="80"/>
  <c r="H28" i="81"/>
  <c r="D19" i="78"/>
  <c r="S55" i="80"/>
  <c r="W19" i="81"/>
  <c r="G28" i="81"/>
  <c r="F33" i="80"/>
  <c r="C48" i="80"/>
  <c r="U51" i="80"/>
  <c r="F27" i="80"/>
  <c r="H55" i="80"/>
  <c r="L14" i="81"/>
  <c r="P53" i="80"/>
  <c r="R12" i="80"/>
  <c r="N33" i="80"/>
  <c r="F29" i="81"/>
  <c r="J48" i="80"/>
  <c r="E55" i="81"/>
  <c r="F35" i="81"/>
  <c r="E51" i="81"/>
  <c r="P48" i="81"/>
  <c r="C32" i="78"/>
  <c r="D12" i="80"/>
  <c r="L55" i="80"/>
  <c r="M51" i="81"/>
  <c r="V50" i="81"/>
  <c r="M49" i="81"/>
  <c r="R50" i="80"/>
  <c r="H15" i="81"/>
  <c r="I12" i="81"/>
  <c r="V19" i="81"/>
  <c r="I51" i="81"/>
  <c r="N49" i="81"/>
  <c r="H50" i="80"/>
  <c r="N19" i="78"/>
  <c r="U19" i="80"/>
  <c r="V13" i="80"/>
  <c r="M52" i="81"/>
  <c r="S50" i="80"/>
  <c r="R51" i="81"/>
  <c r="N52" i="80"/>
  <c r="S30" i="81"/>
  <c r="Q55" i="81"/>
  <c r="U49" i="81"/>
  <c r="Q15" i="81"/>
  <c r="U12" i="80"/>
  <c r="C47" i="81"/>
  <c r="P16" i="81"/>
  <c r="E53" i="80"/>
  <c r="E35" i="80"/>
  <c r="I15" i="81"/>
  <c r="H47" i="81"/>
  <c r="C35" i="81"/>
  <c r="D55" i="81"/>
  <c r="G27" i="81"/>
  <c r="U11" i="81"/>
  <c r="E47" i="81"/>
  <c r="H27" i="81"/>
  <c r="C55" i="78"/>
  <c r="P55" i="81"/>
  <c r="H30" i="80"/>
  <c r="F11" i="81"/>
  <c r="E30" i="80"/>
  <c r="T48" i="81"/>
  <c r="L12" i="81"/>
  <c r="E19" i="81"/>
  <c r="C15" i="81"/>
  <c r="V50" i="80"/>
  <c r="E33" i="81"/>
  <c r="T11" i="81"/>
  <c r="F47" i="80"/>
  <c r="M18" i="78"/>
  <c r="E17" i="81"/>
  <c r="G13" i="80"/>
  <c r="F50" i="81"/>
  <c r="P51" i="80"/>
  <c r="C32" i="80"/>
  <c r="M14" i="80"/>
  <c r="D55" i="80"/>
  <c r="C31" i="80"/>
  <c r="F12" i="80"/>
  <c r="C35" i="78"/>
  <c r="L55" i="81"/>
  <c r="F12" i="81"/>
  <c r="K11" i="81"/>
  <c r="R53" i="81"/>
  <c r="D16" i="81"/>
  <c r="R49" i="80"/>
  <c r="S12" i="80"/>
  <c r="O33" i="81"/>
  <c r="D27" i="81"/>
  <c r="J52" i="80"/>
  <c r="W52" i="80"/>
  <c r="P28" i="80"/>
  <c r="T15" i="81"/>
  <c r="S31" i="81"/>
  <c r="K55" i="81"/>
  <c r="S11" i="80"/>
  <c r="D51" i="80"/>
  <c r="S52" i="81"/>
  <c r="F27" i="81"/>
  <c r="D48" i="81"/>
  <c r="F16" i="81"/>
  <c r="O35" i="80"/>
  <c r="L19" i="81"/>
  <c r="D31" i="81"/>
  <c r="Q13" i="81"/>
  <c r="E29" i="80"/>
  <c r="F52" i="81"/>
  <c r="C53" i="81"/>
  <c r="C12" i="80"/>
  <c r="R29" i="80"/>
  <c r="R47" i="81"/>
  <c r="P30" i="81"/>
  <c r="Q47" i="80"/>
  <c r="W50" i="81"/>
  <c r="L47" i="80"/>
  <c r="H14" i="81"/>
  <c r="K11" i="80"/>
  <c r="O55" i="80"/>
  <c r="P35" i="81"/>
  <c r="I14" i="80"/>
  <c r="C13" i="81"/>
  <c r="E30" i="81"/>
  <c r="F33" i="81"/>
  <c r="L16" i="81"/>
  <c r="V48" i="81"/>
  <c r="O53" i="80"/>
  <c r="L51" i="80"/>
  <c r="C51" i="81"/>
  <c r="H53" i="81"/>
  <c r="E15" i="80"/>
  <c r="P49" i="80"/>
  <c r="P31" i="81"/>
  <c r="C30" i="78"/>
  <c r="F48" i="80"/>
  <c r="H19" i="78"/>
  <c r="S33" i="80"/>
  <c r="C16" i="81"/>
  <c r="T18" i="78"/>
  <c r="O16" i="80"/>
  <c r="V15" i="80"/>
  <c r="J19" i="81"/>
  <c r="W48" i="80"/>
  <c r="O28" i="81"/>
  <c r="R13" i="80"/>
  <c r="C30" i="81"/>
  <c r="P30" i="80"/>
  <c r="O53" i="81"/>
  <c r="C19" i="81"/>
  <c r="R16" i="81"/>
  <c r="U15" i="80"/>
  <c r="S29" i="80"/>
  <c r="F11" i="80"/>
  <c r="O17" i="80"/>
  <c r="V53" i="80"/>
  <c r="J11" i="80"/>
  <c r="D33" i="81"/>
  <c r="I52" i="81"/>
  <c r="O51" i="81"/>
  <c r="O28" i="80"/>
  <c r="K16" i="81"/>
  <c r="X18" i="78"/>
  <c r="L16" i="80"/>
  <c r="R48" i="80"/>
  <c r="M53" i="81"/>
  <c r="J18" i="80" l="1"/>
  <c r="F18" i="80"/>
  <c r="X19" i="81"/>
  <c r="I30" i="81"/>
  <c r="X16" i="81"/>
  <c r="X51" i="81"/>
  <c r="X13" i="81"/>
  <c r="K18" i="80"/>
  <c r="L54" i="80"/>
  <c r="Q54" i="80"/>
  <c r="R54" i="81"/>
  <c r="X12" i="80"/>
  <c r="X53" i="81"/>
  <c r="F34" i="81"/>
  <c r="S18" i="80"/>
  <c r="D34" i="81"/>
  <c r="K18" i="81"/>
  <c r="I31" i="80"/>
  <c r="I32" i="80"/>
  <c r="F54" i="80"/>
  <c r="T18" i="81"/>
  <c r="X15" i="81"/>
  <c r="F18" i="81"/>
  <c r="H34" i="81"/>
  <c r="E54" i="81"/>
  <c r="U18" i="81"/>
  <c r="G34" i="81"/>
  <c r="I35" i="81"/>
  <c r="H54" i="81"/>
  <c r="C54" i="81"/>
  <c r="X47" i="81"/>
  <c r="T33" i="80"/>
  <c r="F34" i="80"/>
  <c r="X48" i="80"/>
  <c r="X52" i="80"/>
  <c r="L54" i="81"/>
  <c r="H18" i="80"/>
  <c r="D18" i="80"/>
  <c r="S54" i="81"/>
  <c r="X51" i="80"/>
  <c r="O34" i="81"/>
  <c r="I28" i="80"/>
  <c r="X49" i="80"/>
  <c r="J54" i="80"/>
  <c r="P18" i="81"/>
  <c r="S34" i="81"/>
  <c r="X48" i="81"/>
  <c r="O18" i="80"/>
  <c r="C34" i="81"/>
  <c r="I27" i="81"/>
  <c r="T27" i="81"/>
  <c r="N34" i="81"/>
  <c r="I54" i="81"/>
  <c r="X14" i="81"/>
  <c r="E34" i="81"/>
  <c r="S34" i="80"/>
  <c r="D34" i="80"/>
  <c r="X11" i="81"/>
  <c r="C18" i="81"/>
  <c r="X53" i="80"/>
  <c r="V18" i="81"/>
  <c r="T32" i="80"/>
  <c r="C54" i="80"/>
  <c r="X47" i="80"/>
  <c r="S54" i="80"/>
  <c r="Q18" i="81"/>
  <c r="E54" i="80"/>
  <c r="N18" i="81"/>
  <c r="J54" i="81"/>
  <c r="T33" i="81"/>
  <c r="T35" i="81"/>
  <c r="H18" i="81"/>
  <c r="T54" i="81"/>
  <c r="T32" i="81"/>
  <c r="W18" i="81"/>
  <c r="R18" i="80"/>
  <c r="I18" i="80"/>
  <c r="G18" i="80"/>
  <c r="C34" i="80"/>
  <c r="I27" i="80"/>
  <c r="R34" i="80"/>
  <c r="D18" i="81"/>
  <c r="W18" i="80"/>
  <c r="X14" i="80"/>
  <c r="P34" i="81"/>
  <c r="L18" i="81"/>
  <c r="Q54" i="81"/>
  <c r="D54" i="80"/>
  <c r="T18" i="80"/>
  <c r="H34" i="80"/>
  <c r="J18" i="81"/>
  <c r="N18" i="80"/>
  <c r="R18" i="81"/>
  <c r="G18" i="81"/>
  <c r="F54" i="81"/>
  <c r="V18" i="80"/>
  <c r="I31" i="81"/>
  <c r="I30" i="80"/>
  <c r="I29" i="80"/>
  <c r="Q18" i="80"/>
  <c r="V54" i="80"/>
  <c r="X13" i="80"/>
  <c r="P34" i="80"/>
  <c r="S18" i="81"/>
  <c r="O18" i="81"/>
  <c r="T30" i="81"/>
  <c r="E18" i="81"/>
  <c r="T28" i="80"/>
  <c r="G34" i="80"/>
  <c r="G54" i="80"/>
  <c r="O54" i="81"/>
  <c r="M18" i="80"/>
  <c r="N54" i="81"/>
  <c r="P54" i="81"/>
  <c r="M54" i="80"/>
  <c r="X15" i="80"/>
  <c r="P18" i="80"/>
  <c r="T30" i="80"/>
  <c r="I33" i="80"/>
  <c r="O34" i="80"/>
  <c r="I28" i="81"/>
  <c r="U18" i="80"/>
  <c r="X19" i="80"/>
  <c r="H54" i="80"/>
  <c r="X55" i="81"/>
  <c r="L18" i="80"/>
  <c r="M18" i="81"/>
  <c r="T31" i="81"/>
  <c r="U54" i="80"/>
  <c r="T29" i="81"/>
  <c r="T27" i="80"/>
  <c r="N34" i="80"/>
  <c r="Q34" i="80"/>
  <c r="X11" i="80"/>
  <c r="C18" i="80"/>
  <c r="T28" i="81"/>
  <c r="X50" i="80"/>
  <c r="T31" i="80"/>
  <c r="R34" i="81"/>
  <c r="T35" i="80"/>
  <c r="M54" i="81"/>
  <c r="W54" i="81"/>
  <c r="K54" i="81"/>
  <c r="X16" i="80"/>
  <c r="V54" i="81"/>
  <c r="T54" i="80"/>
  <c r="P54" i="80"/>
  <c r="O54" i="80"/>
  <c r="X12" i="81"/>
  <c r="X55" i="80"/>
  <c r="I29" i="81"/>
  <c r="R54" i="80"/>
  <c r="I35" i="80"/>
  <c r="X52" i="81"/>
  <c r="G54" i="81"/>
  <c r="N54" i="80"/>
  <c r="T29" i="80"/>
  <c r="D54" i="81"/>
  <c r="U54" i="81"/>
  <c r="E18" i="80"/>
  <c r="X50" i="81"/>
  <c r="E34" i="80"/>
  <c r="J7" i="78"/>
  <c r="B11" i="78"/>
  <c r="I54" i="80"/>
  <c r="X17" i="81"/>
  <c r="I32" i="81"/>
  <c r="W54" i="80"/>
  <c r="I18" i="81"/>
  <c r="K54" i="80"/>
  <c r="Q34" i="81"/>
  <c r="X17" i="80"/>
  <c r="I33" i="81"/>
  <c r="X49" i="81"/>
  <c r="X18" i="80" l="1"/>
  <c r="I34" i="80"/>
  <c r="X54" i="80"/>
  <c r="X54" i="81"/>
  <c r="B47" i="78"/>
  <c r="B48" i="78" s="1"/>
  <c r="B49" i="78" s="1"/>
  <c r="B50" i="78" s="1"/>
  <c r="B51" i="78" s="1"/>
  <c r="B52" i="78" s="1"/>
  <c r="B53" i="78" s="1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T34" i="80"/>
  <c r="T34" i="81"/>
  <c r="X18" i="81"/>
  <c r="I34" i="81"/>
  <c r="W20" i="60" l="1"/>
  <c r="W21" i="60"/>
  <c r="W23" i="59"/>
  <c r="W23" i="62"/>
  <c r="W18" i="60"/>
  <c r="W27" i="58"/>
  <c r="W26" i="58"/>
  <c r="W25" i="58"/>
  <c r="W20" i="58"/>
  <c r="W23" i="58"/>
  <c r="W22" i="58"/>
  <c r="W18" i="59"/>
  <c r="W23" i="60"/>
  <c r="W18" i="62"/>
  <c r="W21" i="58"/>
  <c r="W21" i="62"/>
  <c r="W19" i="58"/>
  <c r="W22" i="59"/>
  <c r="W17" i="60"/>
  <c r="W19" i="60"/>
  <c r="W19" i="62"/>
  <c r="W21" i="59"/>
  <c r="W17" i="58"/>
  <c r="W20" i="62"/>
  <c r="W17" i="62"/>
  <c r="W17" i="59"/>
  <c r="W20" i="59"/>
  <c r="W18" i="58"/>
  <c r="W19" i="59"/>
  <c r="W22" i="60"/>
  <c r="W22" i="62"/>
</calcChain>
</file>

<file path=xl/comments1.xml><?xml version="1.0" encoding="utf-8"?>
<comments xmlns="http://schemas.openxmlformats.org/spreadsheetml/2006/main">
  <authors>
    <author>Andres Mejia</author>
  </authors>
  <commentList>
    <comment ref="A1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<sst xmlns="http://schemas.openxmlformats.org/spreadsheetml/2006/main" count="7997" uniqueCount="130">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</sst>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164" fontId="52" fillId="16" borderId="36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/>
    </xf>
    <xf numFmtId="164" fontId="7" fillId="3" borderId="7" xfId="0" applyNumberFormat="1" applyFont="1" applyFill="1" applyBorder="1" applyAlignment="1">
      <alignment horizontal="center" vertical="center"/>
    </xf>
    <xf numFmtId="2" fontId="58" fillId="6" borderId="46" xfId="0" applyNumberFormat="1" applyFont="1" applyFill="1" applyBorder="1" applyAlignment="1">
      <alignment horizontal="center" vertical="center"/>
    </xf>
    <xf numFmtId="164" fontId="7" fillId="16" borderId="3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7.bin"/><Relationship Id="rId1" Type="http://schemas.openxmlformats.org/officeDocument/2006/relationships/printerSettings" Target="../printerSettings/printerSettings166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9.bin"/><Relationship Id="rId1" Type="http://schemas.openxmlformats.org/officeDocument/2006/relationships/printerSettings" Target="../printerSettings/printerSettings1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48</v>
      </c>
      <c r="N11" s="1094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7" t="s">
        <v>28</v>
      </c>
      <c r="M15" s="1098"/>
      <c r="N15" s="1098"/>
      <c r="O15" s="1098"/>
      <c r="P15" s="1098"/>
      <c r="Q15" s="1098"/>
      <c r="R15" s="1098"/>
      <c r="S15" s="1098"/>
      <c r="T15" s="1098"/>
      <c r="U15" s="1101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59"/>
      <c r="L36" s="32"/>
      <c r="M36" s="62" t="s">
        <v>17</v>
      </c>
      <c r="N36" s="1099" t="s">
        <v>16</v>
      </c>
      <c r="O36" s="1100"/>
      <c r="P36" s="1100"/>
      <c r="Q36" s="1100"/>
      <c r="R36" s="1100"/>
      <c r="S36" s="110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 t="s">
        <v>26</v>
      </c>
      <c r="L37" s="1104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0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48</v>
      </c>
      <c r="N11" s="1094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7" t="s">
        <v>28</v>
      </c>
      <c r="M15" s="1098"/>
      <c r="N15" s="1098"/>
      <c r="O15" s="1098"/>
      <c r="P15" s="1098"/>
      <c r="Q15" s="1098"/>
      <c r="R15" s="1098"/>
      <c r="S15" s="1098"/>
      <c r="T15" s="1098"/>
      <c r="U15" s="1098"/>
      <c r="V15" s="1101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59"/>
      <c r="L36" s="32"/>
      <c r="M36" s="62" t="s">
        <v>17</v>
      </c>
      <c r="N36" s="1099" t="s">
        <v>16</v>
      </c>
      <c r="O36" s="1100"/>
      <c r="P36" s="1100"/>
      <c r="Q36" s="1100"/>
      <c r="R36" s="1100"/>
      <c r="S36" s="110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5"/>
      <c r="L37" s="1106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0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48</v>
      </c>
      <c r="N11" s="1094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7" t="s">
        <v>28</v>
      </c>
      <c r="M15" s="1098"/>
      <c r="N15" s="1098"/>
      <c r="O15" s="1098"/>
      <c r="P15" s="1098"/>
      <c r="Q15" s="1098"/>
      <c r="R15" s="1098"/>
      <c r="S15" s="1098"/>
      <c r="T15" s="1098"/>
      <c r="U15" s="1098"/>
      <c r="V15" s="1101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59"/>
      <c r="L36" s="32"/>
      <c r="M36" s="62" t="s">
        <v>17</v>
      </c>
      <c r="N36" s="1099" t="s">
        <v>16</v>
      </c>
      <c r="O36" s="1100"/>
      <c r="P36" s="1100"/>
      <c r="Q36" s="1100"/>
      <c r="R36" s="1100"/>
      <c r="S36" s="110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5"/>
      <c r="L37" s="1106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0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52</v>
      </c>
      <c r="N11" s="1094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7" t="s">
        <v>28</v>
      </c>
      <c r="M15" s="1098"/>
      <c r="N15" s="1098"/>
      <c r="O15" s="1098"/>
      <c r="P15" s="1098"/>
      <c r="Q15" s="1098"/>
      <c r="R15" s="1098"/>
      <c r="S15" s="1098"/>
      <c r="T15" s="1098"/>
      <c r="U15" s="1098"/>
      <c r="V15" s="1101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59"/>
      <c r="L36" s="32"/>
      <c r="M36" s="62" t="s">
        <v>17</v>
      </c>
      <c r="N36" s="1099" t="s">
        <v>16</v>
      </c>
      <c r="O36" s="1100"/>
      <c r="P36" s="1100"/>
      <c r="Q36" s="1100"/>
      <c r="R36" s="1100"/>
      <c r="S36" s="110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5"/>
      <c r="L37" s="1106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0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5"/>
      <c r="B1" s="1118" t="s">
        <v>33</v>
      </c>
      <c r="C1" s="1119"/>
      <c r="D1" s="1119"/>
      <c r="E1" s="1119"/>
      <c r="F1" s="1119"/>
      <c r="G1" s="1119"/>
      <c r="H1" s="1119"/>
      <c r="I1" s="1119"/>
      <c r="J1" s="1119"/>
      <c r="K1" s="1119"/>
      <c r="L1" s="1119"/>
      <c r="M1" s="1119"/>
      <c r="N1" s="1119"/>
      <c r="O1" s="1119"/>
      <c r="P1" s="1119"/>
      <c r="Q1" s="1119"/>
      <c r="R1" s="1119"/>
      <c r="S1" s="1120"/>
      <c r="T1" s="1121" t="s">
        <v>34</v>
      </c>
      <c r="U1" s="1121"/>
      <c r="V1" s="1121"/>
      <c r="W1" s="1121"/>
      <c r="X1" s="1122"/>
    </row>
    <row r="2" spans="1:26" x14ac:dyDescent="0.25">
      <c r="A2" s="1116"/>
      <c r="B2" s="1123" t="s">
        <v>35</v>
      </c>
      <c r="C2" s="1124"/>
      <c r="D2" s="1124"/>
      <c r="E2" s="1124"/>
      <c r="F2" s="1124"/>
      <c r="G2" s="1124"/>
      <c r="H2" s="1124"/>
      <c r="I2" s="1124"/>
      <c r="J2" s="1124"/>
      <c r="K2" s="1124"/>
      <c r="L2" s="1124"/>
      <c r="M2" s="1124"/>
      <c r="N2" s="1124"/>
      <c r="O2" s="1124"/>
      <c r="P2" s="1124"/>
      <c r="Q2" s="1124"/>
      <c r="R2" s="1124"/>
      <c r="S2" s="1125"/>
      <c r="T2" s="1129" t="s">
        <v>36</v>
      </c>
      <c r="U2" s="1129"/>
      <c r="V2" s="1129"/>
      <c r="W2" s="1129"/>
      <c r="X2" s="1130"/>
    </row>
    <row r="3" spans="1:26" x14ac:dyDescent="0.25">
      <c r="A3" s="1117"/>
      <c r="B3" s="1126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28"/>
      <c r="T3" s="1129" t="s">
        <v>37</v>
      </c>
      <c r="U3" s="1129"/>
      <c r="V3" s="1129"/>
      <c r="W3" s="1129"/>
      <c r="X3" s="1130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1"/>
      <c r="U4" s="1131"/>
      <c r="V4" s="1131"/>
      <c r="W4" s="1131"/>
      <c r="X4" s="1132"/>
    </row>
    <row r="5" spans="1:26" x14ac:dyDescent="0.25">
      <c r="A5" s="134" t="s">
        <v>38</v>
      </c>
      <c r="B5" s="1126">
        <v>3</v>
      </c>
      <c r="C5" s="1127"/>
      <c r="D5" s="84"/>
      <c r="E5" s="84"/>
      <c r="F5" s="84" t="s">
        <v>39</v>
      </c>
      <c r="G5" s="1136" t="s">
        <v>50</v>
      </c>
      <c r="H5" s="1136"/>
      <c r="I5" s="87"/>
      <c r="J5" s="87"/>
      <c r="K5" s="87"/>
      <c r="L5" s="85"/>
      <c r="M5" s="84" t="s">
        <v>40</v>
      </c>
      <c r="N5" s="1127">
        <v>5</v>
      </c>
      <c r="O5" s="1127"/>
      <c r="T5" s="1133"/>
      <c r="U5" s="1133"/>
      <c r="V5" s="1133"/>
      <c r="W5" s="1133"/>
      <c r="X5" s="1134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3"/>
      <c r="U6" s="1133"/>
      <c r="V6" s="1133"/>
      <c r="W6" s="1133"/>
      <c r="X6" s="1134"/>
    </row>
    <row r="7" spans="1:26" x14ac:dyDescent="0.25">
      <c r="A7" s="170" t="s">
        <v>41</v>
      </c>
      <c r="B7" s="1137" t="s">
        <v>2</v>
      </c>
      <c r="C7" s="1138"/>
      <c r="D7" s="86"/>
      <c r="E7" s="86"/>
      <c r="F7" s="84" t="s">
        <v>42</v>
      </c>
      <c r="G7" s="1136" t="s">
        <v>55</v>
      </c>
      <c r="H7" s="1136"/>
      <c r="I7" s="1136"/>
      <c r="J7" s="1136"/>
      <c r="K7" s="87"/>
      <c r="L7" s="87"/>
      <c r="M7" s="84" t="s">
        <v>43</v>
      </c>
      <c r="O7" s="1127" t="s">
        <v>51</v>
      </c>
      <c r="P7" s="1127"/>
      <c r="Q7" s="1127"/>
      <c r="R7" s="1127"/>
      <c r="S7" s="88"/>
      <c r="T7" s="1133"/>
      <c r="U7" s="1133"/>
      <c r="V7" s="1133"/>
      <c r="W7" s="1133"/>
      <c r="X7" s="1134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5"/>
      <c r="U8" s="1135"/>
      <c r="V8" s="1135"/>
      <c r="W8" s="1133"/>
      <c r="X8" s="1134"/>
    </row>
    <row r="9" spans="1:26" ht="30.75" thickBot="1" x14ac:dyDescent="0.3">
      <c r="A9" s="74"/>
      <c r="B9" s="1110" t="s">
        <v>7</v>
      </c>
      <c r="C9" s="1111"/>
      <c r="D9" s="1111"/>
      <c r="E9" s="1111"/>
      <c r="F9" s="1111"/>
      <c r="G9" s="1111"/>
      <c r="H9" s="1111"/>
      <c r="I9" s="1111"/>
      <c r="J9" s="1111"/>
      <c r="K9" s="1109"/>
      <c r="L9" s="1107" t="s">
        <v>28</v>
      </c>
      <c r="M9" s="1108"/>
      <c r="N9" s="1108"/>
      <c r="O9" s="1108"/>
      <c r="P9" s="1108"/>
      <c r="Q9" s="1108"/>
      <c r="R9" s="1108"/>
      <c r="S9" s="1108"/>
      <c r="T9" s="1108"/>
      <c r="U9" s="1108"/>
      <c r="V9" s="1114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7" t="s">
        <v>16</v>
      </c>
      <c r="C25" s="1108"/>
      <c r="D25" s="1108"/>
      <c r="E25" s="1108"/>
      <c r="F25" s="1108"/>
      <c r="G25" s="1108"/>
      <c r="H25" s="1109"/>
      <c r="I25" s="90"/>
      <c r="J25" s="90"/>
      <c r="K25" s="90"/>
      <c r="L25" s="90"/>
      <c r="M25" s="169" t="s">
        <v>45</v>
      </c>
      <c r="N25" s="1110" t="s">
        <v>16</v>
      </c>
      <c r="O25" s="1111"/>
      <c r="P25" s="1111"/>
      <c r="Q25" s="1111"/>
      <c r="R25" s="1111"/>
      <c r="S25" s="1111"/>
      <c r="T25" s="258"/>
      <c r="U25" s="168"/>
      <c r="V25" s="1112"/>
      <c r="W25" s="1112"/>
      <c r="X25" s="1113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2"/>
      <c r="W26" s="1112"/>
      <c r="X26" s="1113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2"/>
      <c r="W27" s="1112"/>
      <c r="X27" s="1113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2"/>
      <c r="W28" s="1112"/>
      <c r="X28" s="1113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2"/>
      <c r="W29" s="1112"/>
      <c r="X29" s="1113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2"/>
      <c r="W30" s="1112"/>
      <c r="X30" s="1113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2"/>
      <c r="W31" s="1112"/>
      <c r="X31" s="1113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2"/>
      <c r="W32" s="1112"/>
      <c r="X32" s="1113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12"/>
      <c r="W33" s="1112"/>
      <c r="X33" s="1113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12"/>
      <c r="W34" s="1112"/>
      <c r="X34" s="1113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0" t="s">
        <v>29</v>
      </c>
      <c r="C38" s="1111"/>
      <c r="D38" s="1111"/>
      <c r="E38" s="1111"/>
      <c r="F38" s="1111"/>
      <c r="G38" s="1111"/>
      <c r="H38" s="1109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52</v>
      </c>
      <c r="N11" s="1094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7" t="s">
        <v>28</v>
      </c>
      <c r="M15" s="1098"/>
      <c r="N15" s="1098"/>
      <c r="O15" s="1098"/>
      <c r="P15" s="1098"/>
      <c r="Q15" s="1098"/>
      <c r="R15" s="1098"/>
      <c r="S15" s="1098"/>
      <c r="T15" s="1098"/>
      <c r="U15" s="1098"/>
      <c r="V15" s="1101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9" t="s">
        <v>16</v>
      </c>
      <c r="C36" s="1096"/>
      <c r="D36" s="1096"/>
      <c r="E36" s="1096"/>
      <c r="F36" s="1096"/>
      <c r="G36" s="1096"/>
      <c r="H36" s="1140"/>
      <c r="I36" s="300"/>
      <c r="L36" s="32"/>
      <c r="M36" s="62" t="s">
        <v>17</v>
      </c>
      <c r="N36" s="1099" t="s">
        <v>16</v>
      </c>
      <c r="O36" s="1100"/>
      <c r="P36" s="1100"/>
      <c r="Q36" s="1100"/>
      <c r="R36" s="1100"/>
      <c r="S36" s="110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5"/>
      <c r="L37" s="1106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0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5"/>
      <c r="B1" s="1118" t="s">
        <v>33</v>
      </c>
      <c r="C1" s="1119"/>
      <c r="D1" s="1119"/>
      <c r="E1" s="1119"/>
      <c r="F1" s="1119"/>
      <c r="G1" s="1119"/>
      <c r="H1" s="1119"/>
      <c r="I1" s="1119"/>
      <c r="J1" s="1119"/>
      <c r="K1" s="1119"/>
      <c r="L1" s="1119"/>
      <c r="M1" s="1119"/>
      <c r="N1" s="1119"/>
      <c r="O1" s="1119"/>
      <c r="P1" s="1119"/>
      <c r="Q1" s="1119"/>
      <c r="R1" s="1119"/>
      <c r="S1" s="1120"/>
      <c r="T1" s="1121" t="s">
        <v>34</v>
      </c>
      <c r="U1" s="1121"/>
      <c r="V1" s="1121"/>
      <c r="W1" s="1121"/>
      <c r="X1" s="1122"/>
    </row>
    <row r="2" spans="1:26" x14ac:dyDescent="0.25">
      <c r="A2" s="1116"/>
      <c r="B2" s="1123" t="s">
        <v>35</v>
      </c>
      <c r="C2" s="1124"/>
      <c r="D2" s="1124"/>
      <c r="E2" s="1124"/>
      <c r="F2" s="1124"/>
      <c r="G2" s="1124"/>
      <c r="H2" s="1124"/>
      <c r="I2" s="1124"/>
      <c r="J2" s="1124"/>
      <c r="K2" s="1124"/>
      <c r="L2" s="1124"/>
      <c r="M2" s="1124"/>
      <c r="N2" s="1124"/>
      <c r="O2" s="1124"/>
      <c r="P2" s="1124"/>
      <c r="Q2" s="1124"/>
      <c r="R2" s="1124"/>
      <c r="S2" s="1125"/>
      <c r="T2" s="1129" t="s">
        <v>36</v>
      </c>
      <c r="U2" s="1129"/>
      <c r="V2" s="1129"/>
      <c r="W2" s="1129"/>
      <c r="X2" s="1130"/>
    </row>
    <row r="3" spans="1:26" x14ac:dyDescent="0.25">
      <c r="A3" s="1117"/>
      <c r="B3" s="1126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28"/>
      <c r="T3" s="1129" t="s">
        <v>37</v>
      </c>
      <c r="U3" s="1129"/>
      <c r="V3" s="1129"/>
      <c r="W3" s="1129"/>
      <c r="X3" s="1130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1"/>
      <c r="U4" s="1131"/>
      <c r="V4" s="1131"/>
      <c r="W4" s="1131"/>
      <c r="X4" s="1132"/>
    </row>
    <row r="5" spans="1:26" x14ac:dyDescent="0.25">
      <c r="A5" s="134" t="s">
        <v>38</v>
      </c>
      <c r="B5" s="1126">
        <v>3</v>
      </c>
      <c r="C5" s="1127"/>
      <c r="D5" s="84"/>
      <c r="E5" s="84"/>
      <c r="F5" s="84" t="s">
        <v>39</v>
      </c>
      <c r="G5" s="1136" t="s">
        <v>50</v>
      </c>
      <c r="H5" s="1136"/>
      <c r="I5" s="87"/>
      <c r="J5" s="87"/>
      <c r="K5" s="87"/>
      <c r="L5" s="85"/>
      <c r="M5" s="84" t="s">
        <v>40</v>
      </c>
      <c r="N5" s="1127">
        <v>5</v>
      </c>
      <c r="O5" s="1127"/>
      <c r="T5" s="1133"/>
      <c r="U5" s="1133"/>
      <c r="V5" s="1133"/>
      <c r="W5" s="1133"/>
      <c r="X5" s="1134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3"/>
      <c r="U6" s="1133"/>
      <c r="V6" s="1133"/>
      <c r="W6" s="1133"/>
      <c r="X6" s="1134"/>
    </row>
    <row r="7" spans="1:26" x14ac:dyDescent="0.25">
      <c r="A7" s="170" t="s">
        <v>41</v>
      </c>
      <c r="B7" s="1137" t="s">
        <v>2</v>
      </c>
      <c r="C7" s="1138"/>
      <c r="D7" s="86"/>
      <c r="E7" s="86"/>
      <c r="F7" s="84" t="s">
        <v>42</v>
      </c>
      <c r="G7" s="1136" t="s">
        <v>55</v>
      </c>
      <c r="H7" s="1136"/>
      <c r="I7" s="1136"/>
      <c r="J7" s="1136"/>
      <c r="K7" s="87"/>
      <c r="L7" s="87"/>
      <c r="M7" s="84" t="s">
        <v>43</v>
      </c>
      <c r="O7" s="1127" t="s">
        <v>51</v>
      </c>
      <c r="P7" s="1127"/>
      <c r="Q7" s="1127"/>
      <c r="R7" s="1127"/>
      <c r="S7" s="88"/>
      <c r="T7" s="1133"/>
      <c r="U7" s="1133"/>
      <c r="V7" s="1133"/>
      <c r="W7" s="1133"/>
      <c r="X7" s="1134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5"/>
      <c r="U8" s="1135"/>
      <c r="V8" s="1135"/>
      <c r="W8" s="1133"/>
      <c r="X8" s="1134"/>
    </row>
    <row r="9" spans="1:26" ht="30.75" thickBot="1" x14ac:dyDescent="0.3">
      <c r="A9" s="74"/>
      <c r="B9" s="1110" t="s">
        <v>7</v>
      </c>
      <c r="C9" s="1111"/>
      <c r="D9" s="1111"/>
      <c r="E9" s="1111"/>
      <c r="F9" s="1111"/>
      <c r="G9" s="1111"/>
      <c r="H9" s="1111"/>
      <c r="I9" s="1111"/>
      <c r="J9" s="1111"/>
      <c r="K9" s="1109"/>
      <c r="L9" s="1107" t="s">
        <v>28</v>
      </c>
      <c r="M9" s="1108"/>
      <c r="N9" s="1108"/>
      <c r="O9" s="1108"/>
      <c r="P9" s="1108"/>
      <c r="Q9" s="1108"/>
      <c r="R9" s="1108"/>
      <c r="S9" s="1108"/>
      <c r="T9" s="1108"/>
      <c r="U9" s="1108"/>
      <c r="V9" s="1114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10" t="s">
        <v>16</v>
      </c>
      <c r="C25" s="1111"/>
      <c r="D25" s="1111"/>
      <c r="E25" s="1111"/>
      <c r="F25" s="1111"/>
      <c r="G25" s="1111"/>
      <c r="H25" s="1111"/>
      <c r="I25" s="1109"/>
      <c r="J25" s="90"/>
      <c r="K25" s="90"/>
      <c r="L25" s="90"/>
      <c r="M25" s="169" t="s">
        <v>45</v>
      </c>
      <c r="N25" s="1110" t="s">
        <v>16</v>
      </c>
      <c r="O25" s="1111"/>
      <c r="P25" s="1111"/>
      <c r="Q25" s="1111"/>
      <c r="R25" s="1111"/>
      <c r="S25" s="1111"/>
      <c r="T25" s="258"/>
      <c r="U25" s="168"/>
      <c r="V25" s="1112"/>
      <c r="W25" s="1112"/>
      <c r="X25" s="1113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2"/>
      <c r="W26" s="1112"/>
      <c r="X26" s="1113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2"/>
      <c r="W27" s="1112"/>
      <c r="X27" s="1113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2"/>
      <c r="W28" s="1112"/>
      <c r="X28" s="1113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2"/>
      <c r="W29" s="1112"/>
      <c r="X29" s="1113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2"/>
      <c r="W30" s="1112"/>
      <c r="X30" s="1113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2"/>
      <c r="W31" s="1112"/>
      <c r="X31" s="1113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2"/>
      <c r="W32" s="1112"/>
      <c r="X32" s="1113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2"/>
      <c r="W33" s="1112"/>
      <c r="X33" s="1113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2"/>
      <c r="W34" s="1112"/>
      <c r="X34" s="1113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0" t="s">
        <v>29</v>
      </c>
      <c r="C38" s="1111"/>
      <c r="D38" s="1111"/>
      <c r="E38" s="1111"/>
      <c r="F38" s="1111"/>
      <c r="G38" s="1111"/>
      <c r="H38" s="1109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52</v>
      </c>
      <c r="N11" s="1094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305"/>
      <c r="M15" s="306"/>
      <c r="N15" s="1097" t="s">
        <v>28</v>
      </c>
      <c r="O15" s="1098"/>
      <c r="P15" s="1098"/>
      <c r="Q15" s="1098"/>
      <c r="R15" s="1098"/>
      <c r="S15" s="1098"/>
      <c r="T15" s="1098"/>
      <c r="U15" s="1098"/>
      <c r="V15" s="1098"/>
      <c r="W15" s="1098"/>
      <c r="X15" s="1101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9" t="s">
        <v>16</v>
      </c>
      <c r="C36" s="1096"/>
      <c r="D36" s="1096"/>
      <c r="E36" s="1096"/>
      <c r="F36" s="1096"/>
      <c r="G36" s="1096"/>
      <c r="H36" s="1140"/>
      <c r="I36" s="300"/>
      <c r="L36" s="32"/>
      <c r="M36" s="62" t="s">
        <v>17</v>
      </c>
      <c r="N36" s="1099" t="s">
        <v>16</v>
      </c>
      <c r="O36" s="1100"/>
      <c r="P36" s="1100"/>
      <c r="Q36" s="1100"/>
      <c r="R36" s="1100"/>
      <c r="S36" s="110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5"/>
      <c r="L37" s="1106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0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5"/>
      <c r="B1" s="1118" t="s">
        <v>33</v>
      </c>
      <c r="C1" s="1119"/>
      <c r="D1" s="1119"/>
      <c r="E1" s="1119"/>
      <c r="F1" s="1119"/>
      <c r="G1" s="1119"/>
      <c r="H1" s="1119"/>
      <c r="I1" s="1119"/>
      <c r="J1" s="1119"/>
      <c r="K1" s="1119"/>
      <c r="L1" s="1119"/>
      <c r="M1" s="1119"/>
      <c r="N1" s="1119"/>
      <c r="O1" s="1119"/>
      <c r="P1" s="1119"/>
      <c r="Q1" s="1119"/>
      <c r="R1" s="1119"/>
      <c r="S1" s="1120"/>
      <c r="T1" s="1121" t="s">
        <v>34</v>
      </c>
      <c r="U1" s="1121"/>
      <c r="V1" s="1121"/>
      <c r="W1" s="1121"/>
      <c r="X1" s="1122"/>
    </row>
    <row r="2" spans="1:26" x14ac:dyDescent="0.25">
      <c r="A2" s="1116"/>
      <c r="B2" s="1123" t="s">
        <v>35</v>
      </c>
      <c r="C2" s="1124"/>
      <c r="D2" s="1124"/>
      <c r="E2" s="1124"/>
      <c r="F2" s="1124"/>
      <c r="G2" s="1124"/>
      <c r="H2" s="1124"/>
      <c r="I2" s="1124"/>
      <c r="J2" s="1124"/>
      <c r="K2" s="1124"/>
      <c r="L2" s="1124"/>
      <c r="M2" s="1124"/>
      <c r="N2" s="1124"/>
      <c r="O2" s="1124"/>
      <c r="P2" s="1124"/>
      <c r="Q2" s="1124"/>
      <c r="R2" s="1124"/>
      <c r="S2" s="1125"/>
      <c r="T2" s="1129" t="s">
        <v>36</v>
      </c>
      <c r="U2" s="1129"/>
      <c r="V2" s="1129"/>
      <c r="W2" s="1129"/>
      <c r="X2" s="1130"/>
    </row>
    <row r="3" spans="1:26" x14ac:dyDescent="0.25">
      <c r="A3" s="1117"/>
      <c r="B3" s="1126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28"/>
      <c r="T3" s="1129" t="s">
        <v>37</v>
      </c>
      <c r="U3" s="1129"/>
      <c r="V3" s="1129"/>
      <c r="W3" s="1129"/>
      <c r="X3" s="1130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1"/>
      <c r="U4" s="1131"/>
      <c r="V4" s="1131"/>
      <c r="W4" s="1131"/>
      <c r="X4" s="1132"/>
    </row>
    <row r="5" spans="1:26" x14ac:dyDescent="0.25">
      <c r="A5" s="134" t="s">
        <v>38</v>
      </c>
      <c r="B5" s="1126">
        <v>3</v>
      </c>
      <c r="C5" s="1127"/>
      <c r="D5" s="84"/>
      <c r="E5" s="84"/>
      <c r="F5" s="84" t="s">
        <v>39</v>
      </c>
      <c r="G5" s="1136" t="s">
        <v>50</v>
      </c>
      <c r="H5" s="1136"/>
      <c r="I5" s="87"/>
      <c r="J5" s="87"/>
      <c r="K5" s="87"/>
      <c r="L5" s="85"/>
      <c r="M5" s="84" t="s">
        <v>40</v>
      </c>
      <c r="N5" s="1127">
        <v>5</v>
      </c>
      <c r="O5" s="1127"/>
      <c r="T5" s="1133"/>
      <c r="U5" s="1133"/>
      <c r="V5" s="1133"/>
      <c r="W5" s="1133"/>
      <c r="X5" s="1134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3"/>
      <c r="U6" s="1133"/>
      <c r="V6" s="1133"/>
      <c r="W6" s="1133"/>
      <c r="X6" s="1134"/>
    </row>
    <row r="7" spans="1:26" x14ac:dyDescent="0.25">
      <c r="A7" s="170" t="s">
        <v>41</v>
      </c>
      <c r="B7" s="1137" t="s">
        <v>2</v>
      </c>
      <c r="C7" s="1138"/>
      <c r="D7" s="86"/>
      <c r="E7" s="86"/>
      <c r="F7" s="84" t="s">
        <v>42</v>
      </c>
      <c r="G7" s="1136" t="s">
        <v>55</v>
      </c>
      <c r="H7" s="1136"/>
      <c r="I7" s="1136"/>
      <c r="J7" s="1136"/>
      <c r="K7" s="87"/>
      <c r="L7" s="87"/>
      <c r="M7" s="84" t="s">
        <v>43</v>
      </c>
      <c r="O7" s="1127" t="s">
        <v>51</v>
      </c>
      <c r="P7" s="1127"/>
      <c r="Q7" s="1127"/>
      <c r="R7" s="1127"/>
      <c r="S7" s="88"/>
      <c r="T7" s="1133"/>
      <c r="U7" s="1133"/>
      <c r="V7" s="1133"/>
      <c r="W7" s="1133"/>
      <c r="X7" s="1134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5"/>
      <c r="U8" s="1135"/>
      <c r="V8" s="1135"/>
      <c r="W8" s="1133"/>
      <c r="X8" s="1134"/>
    </row>
    <row r="9" spans="1:26" ht="30.75" thickBot="1" x14ac:dyDescent="0.3">
      <c r="A9" s="74"/>
      <c r="B9" s="1110" t="s">
        <v>7</v>
      </c>
      <c r="C9" s="1111"/>
      <c r="D9" s="1111"/>
      <c r="E9" s="1111"/>
      <c r="F9" s="1111"/>
      <c r="G9" s="1111"/>
      <c r="H9" s="1111"/>
      <c r="I9" s="1111"/>
      <c r="J9" s="1111"/>
      <c r="K9" s="1111"/>
      <c r="L9" s="1111"/>
      <c r="M9" s="1109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10" t="s">
        <v>16</v>
      </c>
      <c r="C25" s="1111"/>
      <c r="D25" s="1111"/>
      <c r="E25" s="1111"/>
      <c r="F25" s="1111"/>
      <c r="G25" s="1111"/>
      <c r="H25" s="1111"/>
      <c r="I25" s="1109"/>
      <c r="J25" s="90"/>
      <c r="K25" s="90"/>
      <c r="L25" s="90"/>
      <c r="M25" s="169" t="s">
        <v>45</v>
      </c>
      <c r="N25" s="1110" t="s">
        <v>16</v>
      </c>
      <c r="O25" s="1111"/>
      <c r="P25" s="1111"/>
      <c r="Q25" s="1111"/>
      <c r="R25" s="1111"/>
      <c r="S25" s="1111"/>
      <c r="T25" s="258"/>
      <c r="U25" s="168"/>
      <c r="V25" s="1112"/>
      <c r="W25" s="1112"/>
      <c r="X25" s="1112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2"/>
      <c r="W26" s="1112"/>
      <c r="X26" s="1112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2"/>
      <c r="W27" s="1112"/>
      <c r="X27" s="1112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2"/>
      <c r="W28" s="1112"/>
      <c r="X28" s="1112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2"/>
      <c r="W29" s="1112"/>
      <c r="X29" s="1112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2"/>
      <c r="W30" s="1112"/>
      <c r="X30" s="1112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2"/>
      <c r="W31" s="1112"/>
      <c r="X31" s="1112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2"/>
      <c r="W32" s="1112"/>
      <c r="X32" s="1112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2"/>
      <c r="W33" s="1112"/>
      <c r="X33" s="1112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2"/>
      <c r="W34" s="1112"/>
      <c r="X34" s="1112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10" t="s">
        <v>29</v>
      </c>
      <c r="C38" s="1111"/>
      <c r="D38" s="1111"/>
      <c r="E38" s="1111"/>
      <c r="F38" s="1111"/>
      <c r="G38" s="1111"/>
      <c r="H38" s="1109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53</v>
      </c>
      <c r="N11" s="1094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8"/>
      <c r="M15" s="1101"/>
      <c r="N15" s="1143" t="s">
        <v>28</v>
      </c>
      <c r="O15" s="1144"/>
      <c r="P15" s="1144"/>
      <c r="Q15" s="1144"/>
      <c r="R15" s="1144"/>
      <c r="S15" s="1144"/>
      <c r="T15" s="1144"/>
      <c r="U15" s="1144"/>
      <c r="V15" s="1144"/>
      <c r="W15" s="1144"/>
      <c r="X15" s="1145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1142"/>
      <c r="I36" s="297"/>
      <c r="L36" s="32"/>
      <c r="M36" s="62" t="s">
        <v>17</v>
      </c>
      <c r="N36" s="1099" t="s">
        <v>16</v>
      </c>
      <c r="O36" s="1100"/>
      <c r="P36" s="1100"/>
      <c r="Q36" s="1100"/>
      <c r="R36" s="1100"/>
      <c r="S36" s="114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5"/>
      <c r="L37" s="1105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0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53</v>
      </c>
      <c r="N11" s="1094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8"/>
      <c r="M15" s="1101"/>
      <c r="N15" s="1143" t="s">
        <v>28</v>
      </c>
      <c r="O15" s="1144"/>
      <c r="P15" s="1144"/>
      <c r="Q15" s="1144"/>
      <c r="R15" s="1144"/>
      <c r="S15" s="1144"/>
      <c r="T15" s="1144"/>
      <c r="U15" s="1144"/>
      <c r="V15" s="1144"/>
      <c r="W15" s="1144"/>
      <c r="X15" s="1145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1142"/>
      <c r="I36" s="297"/>
      <c r="L36" s="32"/>
      <c r="M36" s="62" t="s">
        <v>17</v>
      </c>
      <c r="N36" s="1099" t="s">
        <v>16</v>
      </c>
      <c r="O36" s="1100"/>
      <c r="P36" s="1100"/>
      <c r="Q36" s="1100"/>
      <c r="R36" s="1100"/>
      <c r="S36" s="114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5"/>
      <c r="L37" s="1105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0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57</v>
      </c>
      <c r="N11" s="1094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8"/>
      <c r="M15" s="1101"/>
      <c r="N15" s="1143" t="s">
        <v>28</v>
      </c>
      <c r="O15" s="1144"/>
      <c r="P15" s="1144"/>
      <c r="Q15" s="1144"/>
      <c r="R15" s="1144"/>
      <c r="S15" s="1144"/>
      <c r="T15" s="1144"/>
      <c r="U15" s="1144"/>
      <c r="V15" s="1144"/>
      <c r="W15" s="1144"/>
      <c r="X15" s="1145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1142"/>
      <c r="I36" s="297"/>
      <c r="L36" s="32"/>
      <c r="M36" s="62" t="s">
        <v>17</v>
      </c>
      <c r="N36" s="1099" t="s">
        <v>16</v>
      </c>
      <c r="O36" s="1100"/>
      <c r="P36" s="1100"/>
      <c r="Q36" s="1141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5"/>
      <c r="L37" s="1105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102"/>
      <c r="M54" s="1102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41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58</v>
      </c>
      <c r="N11" s="1094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8"/>
      <c r="M15" s="1101"/>
      <c r="N15" s="1143" t="s">
        <v>28</v>
      </c>
      <c r="O15" s="1144"/>
      <c r="P15" s="1144"/>
      <c r="Q15" s="1144"/>
      <c r="R15" s="1144"/>
      <c r="S15" s="1144"/>
      <c r="T15" s="1144"/>
      <c r="U15" s="1144"/>
      <c r="V15" s="1144"/>
      <c r="W15" s="1144"/>
      <c r="X15" s="1145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1142"/>
      <c r="I36" s="297"/>
      <c r="L36" s="32"/>
      <c r="M36" s="62" t="s">
        <v>17</v>
      </c>
      <c r="N36" s="1099" t="s">
        <v>16</v>
      </c>
      <c r="O36" s="1100"/>
      <c r="P36" s="1141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5"/>
      <c r="L37" s="1105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41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63</v>
      </c>
      <c r="N11" s="1094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8"/>
      <c r="M15" s="1098"/>
      <c r="N15" s="1101"/>
      <c r="O15" s="1144" t="s">
        <v>28</v>
      </c>
      <c r="P15" s="1144"/>
      <c r="Q15" s="1144"/>
      <c r="R15" s="1144"/>
      <c r="S15" s="1144"/>
      <c r="T15" s="1144"/>
      <c r="U15" s="1144"/>
      <c r="V15" s="1144"/>
      <c r="W15" s="1144"/>
      <c r="X15" s="1144"/>
      <c r="Y15" s="1145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1100"/>
      <c r="I36" s="388"/>
      <c r="L36" s="32"/>
      <c r="M36" s="62" t="s">
        <v>17</v>
      </c>
      <c r="N36" s="1099" t="s">
        <v>16</v>
      </c>
      <c r="O36" s="1100"/>
      <c r="P36" s="1141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5"/>
      <c r="L37" s="1105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64</v>
      </c>
      <c r="N11" s="109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8"/>
      <c r="M15" s="1098"/>
      <c r="N15" s="1101"/>
      <c r="O15" s="1144" t="s">
        <v>28</v>
      </c>
      <c r="P15" s="1144"/>
      <c r="Q15" s="1144"/>
      <c r="R15" s="1144"/>
      <c r="S15" s="1144"/>
      <c r="T15" s="1144"/>
      <c r="U15" s="1144"/>
      <c r="V15" s="1144"/>
      <c r="W15" s="1144"/>
      <c r="X15" s="1144"/>
      <c r="Y15" s="1145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9" t="s">
        <v>16</v>
      </c>
      <c r="C34" s="1100"/>
      <c r="D34" s="1100"/>
      <c r="E34" s="1100"/>
      <c r="F34" s="1100"/>
      <c r="G34" s="1100"/>
      <c r="H34" s="1100"/>
      <c r="I34" s="388"/>
      <c r="L34" s="32"/>
      <c r="M34" s="62" t="s">
        <v>17</v>
      </c>
      <c r="N34" s="1099" t="s">
        <v>16</v>
      </c>
      <c r="O34" s="1100"/>
      <c r="P34" s="1141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5"/>
      <c r="L35" s="1105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102"/>
      <c r="M52" s="1102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00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64</v>
      </c>
      <c r="N11" s="109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098"/>
      <c r="W15" s="1098"/>
      <c r="X15" s="1101"/>
      <c r="Y15" s="1146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7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9" t="s">
        <v>16</v>
      </c>
      <c r="C34" s="1100"/>
      <c r="D34" s="1100"/>
      <c r="E34" s="110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1"/>
      <c r="R34" s="1146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8"/>
      <c r="J35" s="35"/>
      <c r="K35" s="1105"/>
      <c r="L35" s="1105"/>
      <c r="M35" s="422" t="s">
        <v>31</v>
      </c>
      <c r="N35" s="432">
        <v>1</v>
      </c>
      <c r="O35" s="415">
        <v>2</v>
      </c>
      <c r="P35" s="415">
        <v>3</v>
      </c>
      <c r="Q35" s="416"/>
      <c r="R35" s="1148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00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64</v>
      </c>
      <c r="N11" s="109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098"/>
      <c r="W15" s="1098"/>
      <c r="X15" s="1101"/>
      <c r="Y15" s="1146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7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9" t="s">
        <v>16</v>
      </c>
      <c r="C34" s="1100"/>
      <c r="D34" s="1100"/>
      <c r="E34" s="110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1"/>
      <c r="R34" s="1146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8"/>
      <c r="J35" s="35"/>
      <c r="K35" s="1105"/>
      <c r="L35" s="1105"/>
      <c r="M35" s="422" t="s">
        <v>31</v>
      </c>
      <c r="N35" s="432">
        <v>1</v>
      </c>
      <c r="O35" s="415">
        <v>2</v>
      </c>
      <c r="P35" s="415">
        <v>3</v>
      </c>
      <c r="Q35" s="416"/>
      <c r="R35" s="1148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00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64</v>
      </c>
      <c r="N11" s="109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9" t="s">
        <v>16</v>
      </c>
      <c r="C34" s="1100"/>
      <c r="D34" s="1100"/>
      <c r="E34" s="110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1"/>
      <c r="R34" s="114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8"/>
      <c r="J35" s="35"/>
      <c r="K35" s="1105"/>
      <c r="L35" s="1105"/>
      <c r="M35" s="422" t="s">
        <v>31</v>
      </c>
      <c r="N35" s="432">
        <v>1</v>
      </c>
      <c r="O35" s="415">
        <v>2</v>
      </c>
      <c r="P35" s="415">
        <v>3</v>
      </c>
      <c r="Q35" s="416"/>
      <c r="R35" s="1148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00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64</v>
      </c>
      <c r="N11" s="109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9" t="s">
        <v>16</v>
      </c>
      <c r="C34" s="1100"/>
      <c r="D34" s="1100"/>
      <c r="E34" s="110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1"/>
      <c r="R34" s="114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8"/>
      <c r="J35" s="35"/>
      <c r="K35" s="1105"/>
      <c r="L35" s="1105"/>
      <c r="M35" s="422" t="s">
        <v>31</v>
      </c>
      <c r="N35" s="432">
        <v>1</v>
      </c>
      <c r="O35" s="439">
        <v>2</v>
      </c>
      <c r="P35" s="440">
        <v>3</v>
      </c>
      <c r="Q35" s="416"/>
      <c r="R35" s="1148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0" t="s">
        <v>29</v>
      </c>
      <c r="C53" s="1150"/>
      <c r="D53" s="1150"/>
      <c r="E53" s="1150"/>
      <c r="F53" s="1150"/>
      <c r="G53" s="1152"/>
      <c r="H53" s="1146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1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69</v>
      </c>
      <c r="N11" s="1094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1"/>
      <c r="R34" s="114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39">
        <v>2</v>
      </c>
      <c r="P35" s="440">
        <v>3</v>
      </c>
      <c r="Q35" s="416"/>
      <c r="R35" s="1148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0" t="s">
        <v>29</v>
      </c>
      <c r="C53" s="1150"/>
      <c r="D53" s="1150"/>
      <c r="E53" s="1150"/>
      <c r="F53" s="1150"/>
      <c r="G53" s="1152"/>
      <c r="H53" s="1146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1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70</v>
      </c>
      <c r="N11" s="1094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41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39">
        <v>2</v>
      </c>
      <c r="P35" s="440">
        <v>3</v>
      </c>
      <c r="Q35" s="114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71</v>
      </c>
      <c r="N11" s="1094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41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39">
        <v>2</v>
      </c>
      <c r="P35" s="440">
        <v>3</v>
      </c>
      <c r="Q35" s="114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72</v>
      </c>
      <c r="N11" s="1094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41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39">
        <v>2</v>
      </c>
      <c r="P35" s="440">
        <v>3</v>
      </c>
      <c r="Q35" s="114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73</v>
      </c>
      <c r="N11" s="109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41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39">
        <v>2</v>
      </c>
      <c r="P35" s="440">
        <v>3</v>
      </c>
      <c r="Q35" s="114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73</v>
      </c>
      <c r="N11" s="109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41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39">
        <v>2</v>
      </c>
      <c r="P35" s="440">
        <v>3</v>
      </c>
      <c r="Q35" s="114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73</v>
      </c>
      <c r="N11" s="109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153" t="s">
        <v>16</v>
      </c>
      <c r="O34" s="1150"/>
      <c r="P34" s="1150"/>
      <c r="Q34" s="1152"/>
      <c r="R34" s="114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8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73</v>
      </c>
      <c r="N11" s="109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153" t="s">
        <v>16</v>
      </c>
      <c r="O34" s="1150"/>
      <c r="P34" s="1150"/>
      <c r="Q34" s="1152"/>
      <c r="R34" s="114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8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73</v>
      </c>
      <c r="N11" s="1094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153" t="s">
        <v>16</v>
      </c>
      <c r="O34" s="1150"/>
      <c r="P34" s="1150"/>
      <c r="Q34" s="1152"/>
      <c r="R34" s="114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8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75</v>
      </c>
      <c r="N11" s="1094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153" t="s">
        <v>16</v>
      </c>
      <c r="O34" s="1150"/>
      <c r="P34" s="1150"/>
      <c r="Q34" s="1152"/>
      <c r="R34" s="114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8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0"/>
      <c r="G53" s="1152"/>
      <c r="H53" s="1146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1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77</v>
      </c>
      <c r="N11" s="1094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41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65">
        <v>2</v>
      </c>
      <c r="P35" s="466">
        <v>3</v>
      </c>
      <c r="Q35" s="114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4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78</v>
      </c>
      <c r="N11" s="1094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81">
        <v>3</v>
      </c>
      <c r="Q35" s="115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9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79</v>
      </c>
      <c r="N11" s="1094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81">
        <v>3</v>
      </c>
      <c r="Q35" s="115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9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80</v>
      </c>
      <c r="N11" s="1094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81">
        <v>3</v>
      </c>
      <c r="Q35" s="115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9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81</v>
      </c>
      <c r="N11" s="1094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81">
        <v>3</v>
      </c>
      <c r="Q35" s="115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9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81</v>
      </c>
      <c r="N11" s="1094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81">
        <v>3</v>
      </c>
      <c r="Q35" s="115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9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81</v>
      </c>
      <c r="N11" s="1094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81">
        <v>3</v>
      </c>
      <c r="Q35" s="115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9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82</v>
      </c>
      <c r="N11" s="1094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81">
        <v>3</v>
      </c>
      <c r="Q35" s="115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9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83</v>
      </c>
      <c r="N11" s="1094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81">
        <v>3</v>
      </c>
      <c r="Q35" s="115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9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83</v>
      </c>
      <c r="N11" s="1094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497" t="s">
        <v>17</v>
      </c>
      <c r="N34" s="1157" t="s">
        <v>16</v>
      </c>
      <c r="O34" s="1158"/>
      <c r="P34" s="1158"/>
      <c r="Q34" s="498"/>
      <c r="R34" s="115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6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1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85</v>
      </c>
      <c r="N11" s="1094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497" t="s">
        <v>17</v>
      </c>
      <c r="N34" s="1157" t="s">
        <v>16</v>
      </c>
      <c r="O34" s="1158"/>
      <c r="P34" s="1158"/>
      <c r="Q34" s="498"/>
      <c r="R34" s="115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6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1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85</v>
      </c>
      <c r="N11" s="1094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N34" s="32"/>
      <c r="O34" s="497" t="s">
        <v>17</v>
      </c>
      <c r="P34" s="1157" t="s">
        <v>16</v>
      </c>
      <c r="Q34" s="1158"/>
      <c r="R34" s="1158"/>
      <c r="S34" s="1155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35"/>
      <c r="L35" s="35"/>
      <c r="M35" s="1105"/>
      <c r="N35" s="1105"/>
      <c r="O35" s="422" t="s">
        <v>31</v>
      </c>
      <c r="P35" s="432">
        <v>1</v>
      </c>
      <c r="Q35" s="465">
        <v>2</v>
      </c>
      <c r="R35" s="466">
        <v>3</v>
      </c>
      <c r="S35" s="1156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1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9" t="s">
        <v>29</v>
      </c>
      <c r="C53" s="1100"/>
      <c r="D53" s="1100"/>
      <c r="E53" s="1141"/>
      <c r="F53" s="1146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6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7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86</v>
      </c>
      <c r="N11" s="1094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3" t="s">
        <v>16</v>
      </c>
      <c r="C33" s="1150"/>
      <c r="D33" s="1150"/>
      <c r="E33" s="1150"/>
      <c r="F33" s="1150"/>
      <c r="G33" s="1150"/>
      <c r="H33" s="1150"/>
      <c r="I33" s="1146" t="s">
        <v>8</v>
      </c>
      <c r="N33" s="32"/>
      <c r="O33" s="497" t="s">
        <v>17</v>
      </c>
      <c r="P33" s="1157" t="s">
        <v>16</v>
      </c>
      <c r="Q33" s="1158"/>
      <c r="R33" s="1158"/>
      <c r="S33" s="1155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4"/>
      <c r="J34" s="35"/>
      <c r="K34" s="35"/>
      <c r="L34" s="35"/>
      <c r="M34" s="1105"/>
      <c r="N34" s="1105"/>
      <c r="O34" s="422" t="s">
        <v>31</v>
      </c>
      <c r="P34" s="432">
        <v>1</v>
      </c>
      <c r="Q34" s="465">
        <v>2</v>
      </c>
      <c r="R34" s="466">
        <v>3</v>
      </c>
      <c r="S34" s="1156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7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1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86</v>
      </c>
      <c r="N11" s="1094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3" t="s">
        <v>16</v>
      </c>
      <c r="C33" s="1150"/>
      <c r="D33" s="1150"/>
      <c r="E33" s="1150"/>
      <c r="F33" s="1150"/>
      <c r="G33" s="1150"/>
      <c r="H33" s="1150"/>
      <c r="I33" s="1146" t="s">
        <v>8</v>
      </c>
      <c r="N33" s="32"/>
      <c r="O33" s="497" t="s">
        <v>17</v>
      </c>
      <c r="P33" s="1157" t="s">
        <v>16</v>
      </c>
      <c r="Q33" s="1158"/>
      <c r="R33" s="1158"/>
      <c r="S33" s="1155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4"/>
      <c r="J34" s="35"/>
      <c r="K34" s="35"/>
      <c r="L34" s="35"/>
      <c r="M34" s="1105"/>
      <c r="N34" s="1105"/>
      <c r="O34" s="422" t="s">
        <v>31</v>
      </c>
      <c r="P34" s="432">
        <v>1</v>
      </c>
      <c r="Q34" s="465">
        <v>2</v>
      </c>
      <c r="R34" s="466">
        <v>3</v>
      </c>
      <c r="S34" s="1156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7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1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86</v>
      </c>
      <c r="N11" s="1094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6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88</v>
      </c>
      <c r="N11" s="1094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90</v>
      </c>
      <c r="N11" s="1094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90</v>
      </c>
      <c r="N11" s="1094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92</v>
      </c>
      <c r="N11" s="1094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92</v>
      </c>
      <c r="N11" s="1094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94</v>
      </c>
      <c r="N11" s="1094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95</v>
      </c>
      <c r="N11" s="1094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1" t="s">
        <v>96</v>
      </c>
      <c r="J40" s="1162"/>
      <c r="K40" s="1162"/>
      <c r="L40" s="1162"/>
      <c r="M40" s="1163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1"/>
      <c r="J41" s="1162"/>
      <c r="K41" s="1162"/>
      <c r="L41" s="1162"/>
      <c r="M41" s="1163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1"/>
      <c r="J42" s="1162"/>
      <c r="K42" s="1162"/>
      <c r="L42" s="1162"/>
      <c r="M42" s="1163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95</v>
      </c>
      <c r="N11" s="1094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97</v>
      </c>
      <c r="N11" s="1094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106</v>
      </c>
      <c r="N11" s="1094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107</v>
      </c>
      <c r="N11" s="1094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112</v>
      </c>
      <c r="N11" s="1094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112</v>
      </c>
      <c r="N11" s="1094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6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114</v>
      </c>
      <c r="N11" s="1094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6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1153" t="s">
        <v>16</v>
      </c>
      <c r="P32" s="1150"/>
      <c r="Q32" s="1150"/>
      <c r="R32" s="1150"/>
      <c r="S32" s="1150"/>
      <c r="T32" s="1150"/>
      <c r="U32" s="1152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/>
      <c r="P33" s="1169"/>
      <c r="Q33" s="1169"/>
      <c r="R33" s="1169"/>
      <c r="S33" s="1169"/>
      <c r="T33" s="1169"/>
      <c r="U33" s="1170"/>
      <c r="V33" s="1156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6" t="s">
        <v>67</v>
      </c>
      <c r="V34" s="1156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7"/>
      <c r="V35" s="1151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098"/>
      <c r="W52" s="1098"/>
      <c r="X52" s="1101"/>
      <c r="Y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8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114</v>
      </c>
      <c r="N11" s="1094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6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114</v>
      </c>
      <c r="N11" s="1094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6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114</v>
      </c>
      <c r="N11" s="1094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6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118</v>
      </c>
      <c r="N11" s="1094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6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119</v>
      </c>
      <c r="N11" s="1094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5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6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119</v>
      </c>
      <c r="N11" s="1094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5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6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120</v>
      </c>
      <c r="N11" s="1094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5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6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120</v>
      </c>
      <c r="N11" s="1094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2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120</v>
      </c>
      <c r="N11" s="1094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2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121</v>
      </c>
      <c r="N11" s="1094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2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122</v>
      </c>
      <c r="N11" s="109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718"/>
      <c r="V33" s="1154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4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9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122</v>
      </c>
      <c r="N11" s="109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718"/>
      <c r="V33" s="1154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4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9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727"/>
      <c r="X52" s="114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7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122</v>
      </c>
      <c r="N11" s="109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718"/>
      <c r="V33" s="1154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4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9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727"/>
      <c r="X52" s="114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7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/>
      <c r="N11" s="109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718"/>
      <c r="V33" s="1154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4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9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727"/>
      <c r="X52" s="114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7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/>
      <c r="N11" s="109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/>
      <c r="N11" s="1094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/>
      <c r="N11" s="1094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/>
      <c r="N11" s="1094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/>
      <c r="N11" s="1094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9" t="s">
        <v>16</v>
      </c>
      <c r="C24" s="1190"/>
      <c r="D24" s="1190"/>
      <c r="E24" s="1190"/>
      <c r="F24" s="1190"/>
      <c r="G24" s="1191"/>
      <c r="H24" s="1193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8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9"/>
      <c r="I25" s="826"/>
      <c r="J25" s="826"/>
      <c r="K25" s="826"/>
      <c r="L25" s="1192"/>
      <c r="M25" s="1192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9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0" t="s">
        <v>7</v>
      </c>
      <c r="C44" s="1181"/>
      <c r="D44" s="1181"/>
      <c r="E44" s="1181"/>
      <c r="F44" s="1181"/>
      <c r="G44" s="1181"/>
      <c r="H44" s="1182"/>
      <c r="I44" s="1175" t="s">
        <v>29</v>
      </c>
      <c r="J44" s="1176"/>
      <c r="K44" s="1176"/>
      <c r="L44" s="1176"/>
      <c r="M44" s="1176"/>
      <c r="N44" s="1176"/>
      <c r="O44" s="1177"/>
      <c r="P44" s="1175" t="s">
        <v>28</v>
      </c>
      <c r="Q44" s="1176"/>
      <c r="R44" s="1176"/>
      <c r="S44" s="1176"/>
      <c r="T44" s="1176"/>
      <c r="U44" s="1176"/>
      <c r="V44" s="1177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19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9" t="s">
        <v>16</v>
      </c>
      <c r="C24" s="1190"/>
      <c r="D24" s="1190"/>
      <c r="E24" s="1190"/>
      <c r="F24" s="1190"/>
      <c r="G24" s="1191"/>
      <c r="H24" s="1193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8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9"/>
      <c r="I25" s="826"/>
      <c r="J25" s="826"/>
      <c r="K25" s="826"/>
      <c r="L25" s="1192"/>
      <c r="M25" s="1192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9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0" t="s">
        <v>7</v>
      </c>
      <c r="C44" s="1181"/>
      <c r="D44" s="1181"/>
      <c r="E44" s="1181"/>
      <c r="F44" s="1181"/>
      <c r="G44" s="1181"/>
      <c r="H44" s="1182"/>
      <c r="I44" s="1175" t="s">
        <v>29</v>
      </c>
      <c r="J44" s="1176"/>
      <c r="K44" s="1176"/>
      <c r="L44" s="1176"/>
      <c r="M44" s="1176"/>
      <c r="N44" s="1176"/>
      <c r="O44" s="1177"/>
      <c r="P44" s="1175" t="s">
        <v>28</v>
      </c>
      <c r="Q44" s="1176"/>
      <c r="R44" s="1176"/>
      <c r="S44" s="1176"/>
      <c r="T44" s="1176"/>
      <c r="U44" s="1176"/>
      <c r="V44" s="1177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9" t="s">
        <v>16</v>
      </c>
      <c r="C25" s="1190"/>
      <c r="D25" s="1190"/>
      <c r="E25" s="1190"/>
      <c r="F25" s="1190"/>
      <c r="G25" s="1191"/>
      <c r="H25" s="1193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8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4"/>
      <c r="I26" s="826"/>
      <c r="J26" s="826"/>
      <c r="K26" s="826"/>
      <c r="L26" s="1192"/>
      <c r="M26" s="1192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4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80" t="s">
        <v>7</v>
      </c>
      <c r="C45" s="1181"/>
      <c r="D45" s="1181"/>
      <c r="E45" s="1181"/>
      <c r="F45" s="1181"/>
      <c r="G45" s="1181"/>
      <c r="H45" s="1182"/>
      <c r="I45" s="1175" t="s">
        <v>29</v>
      </c>
      <c r="J45" s="1176"/>
      <c r="K45" s="1176"/>
      <c r="L45" s="1176"/>
      <c r="M45" s="1176"/>
      <c r="N45" s="1176"/>
      <c r="O45" s="1177"/>
      <c r="P45" s="1175" t="s">
        <v>28</v>
      </c>
      <c r="Q45" s="1176"/>
      <c r="R45" s="1176"/>
      <c r="S45" s="1176"/>
      <c r="T45" s="1176"/>
      <c r="U45" s="1176"/>
      <c r="V45" s="1177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9" t="s">
        <v>16</v>
      </c>
      <c r="C25" s="1190"/>
      <c r="D25" s="1190"/>
      <c r="E25" s="1190"/>
      <c r="F25" s="1190"/>
      <c r="G25" s="1191"/>
      <c r="H25" s="1193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8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4"/>
      <c r="I26" s="826"/>
      <c r="J26" s="826"/>
      <c r="K26" s="826"/>
      <c r="L26" s="1192"/>
      <c r="M26" s="1192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4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80" t="s">
        <v>7</v>
      </c>
      <c r="C45" s="1181"/>
      <c r="D45" s="1181"/>
      <c r="E45" s="1181"/>
      <c r="F45" s="1181"/>
      <c r="G45" s="1181"/>
      <c r="H45" s="1182"/>
      <c r="I45" s="1175" t="s">
        <v>29</v>
      </c>
      <c r="J45" s="1176"/>
      <c r="K45" s="1176"/>
      <c r="L45" s="1176"/>
      <c r="M45" s="1176"/>
      <c r="N45" s="1176"/>
      <c r="O45" s="1177"/>
      <c r="P45" s="1195" t="s">
        <v>76</v>
      </c>
      <c r="Q45" s="1180" t="s">
        <v>28</v>
      </c>
      <c r="R45" s="1181"/>
      <c r="S45" s="1181"/>
      <c r="T45" s="1181"/>
      <c r="U45" s="1181"/>
      <c r="V45" s="1181"/>
      <c r="W45" s="1182"/>
      <c r="X45" s="1195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6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6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0" t="s">
        <v>16</v>
      </c>
      <c r="C25" s="1201"/>
      <c r="D25" s="1201"/>
      <c r="E25" s="1201"/>
      <c r="F25" s="1201"/>
      <c r="G25" s="1202"/>
      <c r="H25" s="1194" t="s">
        <v>8</v>
      </c>
      <c r="I25" s="824"/>
      <c r="J25" s="824"/>
      <c r="K25" s="824"/>
      <c r="L25" s="824"/>
      <c r="M25" s="825"/>
      <c r="N25" s="1038" t="s">
        <v>87</v>
      </c>
      <c r="O25" s="1200" t="s">
        <v>16</v>
      </c>
      <c r="P25" s="1201"/>
      <c r="Q25" s="1201"/>
      <c r="R25" s="1201"/>
      <c r="S25" s="1201"/>
      <c r="T25" s="1202"/>
      <c r="U25" s="1199" t="s">
        <v>76</v>
      </c>
      <c r="V25" s="1194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4"/>
      <c r="I26" s="826"/>
      <c r="J26" s="826"/>
      <c r="K26" s="826"/>
      <c r="L26" s="1192"/>
      <c r="M26" s="1192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6"/>
      <c r="V26" s="1194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80" t="s">
        <v>7</v>
      </c>
      <c r="C45" s="1181"/>
      <c r="D45" s="1181"/>
      <c r="E45" s="1181"/>
      <c r="F45" s="1181"/>
      <c r="G45" s="1181"/>
      <c r="H45" s="1181"/>
      <c r="I45" s="1195" t="s">
        <v>76</v>
      </c>
      <c r="J45" s="1180" t="s">
        <v>29</v>
      </c>
      <c r="K45" s="1181"/>
      <c r="L45" s="1181"/>
      <c r="M45" s="1181"/>
      <c r="N45" s="1181"/>
      <c r="O45" s="1197"/>
      <c r="P45" s="1198"/>
      <c r="Q45" s="1199" t="s">
        <v>76</v>
      </c>
      <c r="R45" s="1203" t="s">
        <v>28</v>
      </c>
      <c r="S45" s="1197"/>
      <c r="T45" s="1197"/>
      <c r="U45" s="1181"/>
      <c r="V45" s="1197"/>
      <c r="W45" s="1181"/>
      <c r="X45" s="1182"/>
      <c r="Y45" s="1195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6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6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6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0" t="s">
        <v>16</v>
      </c>
      <c r="C25" s="1201"/>
      <c r="D25" s="1201"/>
      <c r="E25" s="1201"/>
      <c r="F25" s="1201"/>
      <c r="G25" s="1202"/>
      <c r="H25" s="1194" t="s">
        <v>8</v>
      </c>
      <c r="I25" s="824"/>
      <c r="J25" s="824"/>
      <c r="K25" s="824"/>
      <c r="L25" s="824"/>
      <c r="M25" s="825"/>
      <c r="N25" s="1038" t="s">
        <v>87</v>
      </c>
      <c r="O25" s="1200" t="s">
        <v>16</v>
      </c>
      <c r="P25" s="1201"/>
      <c r="Q25" s="1201"/>
      <c r="R25" s="1201"/>
      <c r="S25" s="1201"/>
      <c r="T25" s="1202"/>
      <c r="U25" s="1199" t="s">
        <v>76</v>
      </c>
      <c r="V25" s="1194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4"/>
      <c r="I26" s="826"/>
      <c r="J26" s="826"/>
      <c r="K26" s="826"/>
      <c r="L26" s="1192"/>
      <c r="M26" s="1192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6"/>
      <c r="V26" s="1194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3" t="s">
        <v>7</v>
      </c>
      <c r="C45" s="1197"/>
      <c r="D45" s="1197"/>
      <c r="E45" s="1197"/>
      <c r="F45" s="1197"/>
      <c r="G45" s="1197"/>
      <c r="H45" s="1181"/>
      <c r="I45" s="1195" t="s">
        <v>76</v>
      </c>
      <c r="J45" s="1180" t="s">
        <v>29</v>
      </c>
      <c r="K45" s="1181"/>
      <c r="L45" s="1181"/>
      <c r="M45" s="1181"/>
      <c r="N45" s="1181"/>
      <c r="O45" s="1197"/>
      <c r="P45" s="1198"/>
      <c r="Q45" s="1199" t="s">
        <v>76</v>
      </c>
      <c r="R45" s="1203" t="s">
        <v>28</v>
      </c>
      <c r="S45" s="1197"/>
      <c r="T45" s="1197"/>
      <c r="U45" s="1181"/>
      <c r="V45" s="1197"/>
      <c r="W45" s="1181"/>
      <c r="X45" s="1182"/>
      <c r="Y45" s="1195" t="s">
        <v>76</v>
      </c>
      <c r="Z45" s="1193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6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6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6"/>
      <c r="Z46" s="1179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0" t="s">
        <v>16</v>
      </c>
      <c r="C25" s="1201"/>
      <c r="D25" s="1201"/>
      <c r="E25" s="1201"/>
      <c r="F25" s="1201"/>
      <c r="G25" s="1202"/>
      <c r="H25" s="1194" t="s">
        <v>8</v>
      </c>
      <c r="I25" s="824"/>
      <c r="J25" s="824"/>
      <c r="K25" s="824"/>
      <c r="L25" s="824"/>
      <c r="M25" s="825"/>
      <c r="N25" s="1038" t="s">
        <v>87</v>
      </c>
      <c r="O25" s="1200" t="s">
        <v>16</v>
      </c>
      <c r="P25" s="1201"/>
      <c r="Q25" s="1201"/>
      <c r="R25" s="1201"/>
      <c r="S25" s="1201"/>
      <c r="T25" s="1202"/>
      <c r="U25" s="119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4"/>
      <c r="I26" s="826"/>
      <c r="J26" s="826"/>
      <c r="K26" s="826"/>
      <c r="L26" s="1192"/>
      <c r="M26" s="1192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4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3" t="s">
        <v>7</v>
      </c>
      <c r="C45" s="1197"/>
      <c r="D45" s="1197"/>
      <c r="E45" s="1197"/>
      <c r="F45" s="1197"/>
      <c r="G45" s="1197"/>
      <c r="H45" s="1181"/>
      <c r="I45" s="1180" t="s">
        <v>29</v>
      </c>
      <c r="J45" s="1181"/>
      <c r="K45" s="1181"/>
      <c r="L45" s="1181"/>
      <c r="M45" s="1181"/>
      <c r="N45" s="1181"/>
      <c r="O45" s="1182"/>
      <c r="P45" s="1203" t="s">
        <v>28</v>
      </c>
      <c r="Q45" s="1197"/>
      <c r="R45" s="1197"/>
      <c r="S45" s="1181"/>
      <c r="T45" s="1197"/>
      <c r="U45" s="1181"/>
      <c r="V45" s="1182"/>
      <c r="W45" s="1193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9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88.4</v>
      </c>
      <c r="C9" s="781">
        <v>88.4</v>
      </c>
      <c r="D9" s="977">
        <v>87.4</v>
      </c>
      <c r="E9" s="781">
        <v>7.8</v>
      </c>
      <c r="F9" s="781">
        <v>87.9</v>
      </c>
      <c r="G9" s="977">
        <v>88.5</v>
      </c>
      <c r="H9" s="978">
        <v>88.3</v>
      </c>
      <c r="I9" s="976">
        <v>83.5</v>
      </c>
      <c r="J9" s="977">
        <v>85</v>
      </c>
      <c r="K9" s="977">
        <v>87.1</v>
      </c>
      <c r="L9" s="781">
        <v>16.3</v>
      </c>
      <c r="M9" s="781">
        <v>88.5</v>
      </c>
      <c r="N9" s="977">
        <v>86.1</v>
      </c>
      <c r="O9" s="978">
        <v>85.1</v>
      </c>
      <c r="P9" s="1037">
        <v>85.7</v>
      </c>
      <c r="Q9" s="781">
        <v>86.9</v>
      </c>
      <c r="R9" s="977">
        <v>89</v>
      </c>
      <c r="S9" s="781">
        <v>11</v>
      </c>
      <c r="T9" s="984">
        <v>90.5</v>
      </c>
      <c r="U9" s="977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789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789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155.37605307351737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85.845085714285773</v>
      </c>
      <c r="C18" s="811">
        <f t="shared" si="3"/>
        <v>86.929700000000054</v>
      </c>
      <c r="D18" s="811">
        <f t="shared" si="3"/>
        <v>84.295185714285751</v>
      </c>
      <c r="E18" s="811">
        <f t="shared" si="3"/>
        <v>17.667885714285724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84.606071428571482</v>
      </c>
      <c r="K18" s="811">
        <f t="shared" si="3"/>
        <v>86.775285714285772</v>
      </c>
      <c r="L18" s="811">
        <f t="shared" si="3"/>
        <v>14.565528571428578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84.60527142857147</v>
      </c>
      <c r="R18" s="811">
        <f t="shared" si="3"/>
        <v>88.479414285714341</v>
      </c>
      <c r="S18" s="811">
        <f t="shared" si="3"/>
        <v>15.807000000000011</v>
      </c>
      <c r="T18" s="811">
        <f t="shared" si="3"/>
        <v>88.634600000000049</v>
      </c>
      <c r="U18" s="811">
        <f t="shared" si="3"/>
        <v>86.61972857142861</v>
      </c>
      <c r="V18" s="812">
        <f t="shared" si="3"/>
        <v>88.634757142857197</v>
      </c>
      <c r="W18" s="867">
        <f>((W15*1000)/W17)/7</f>
        <v>155.3760530735174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155.28623001547189</v>
      </c>
      <c r="C20" s="817">
        <f t="shared" si="6"/>
        <v>155.28393175452001</v>
      </c>
      <c r="D20" s="817">
        <f t="shared" si="6"/>
        <v>155.27836134453784</v>
      </c>
      <c r="E20" s="817">
        <f t="shared" si="6"/>
        <v>164.53634085213034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155.28519099947673</v>
      </c>
      <c r="K20" s="817">
        <f t="shared" si="6"/>
        <v>155.28061224489798</v>
      </c>
      <c r="L20" s="817">
        <f>+(L15/L17)/7*1000</f>
        <v>159.87841945288753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155.8608058608059</v>
      </c>
      <c r="R20" s="817">
        <f t="shared" si="7"/>
        <v>154.99124343257444</v>
      </c>
      <c r="S20" s="817">
        <f t="shared" si="7"/>
        <v>161.06442577030808</v>
      </c>
      <c r="T20" s="817">
        <f t="shared" si="7"/>
        <v>155.54445554445556</v>
      </c>
      <c r="U20" s="817">
        <f t="shared" si="7"/>
        <v>155.27728085867616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-1.1099999999996726</v>
      </c>
      <c r="C21" s="821">
        <f t="shared" ref="C21:V21" si="8">C19-C15</f>
        <v>-1.114999999999668</v>
      </c>
      <c r="D21" s="821">
        <f t="shared" si="8"/>
        <v>-1.0599999999997181</v>
      </c>
      <c r="E21" s="821">
        <f t="shared" si="8"/>
        <v>-7.6099999999999426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-1.0899999999996908</v>
      </c>
      <c r="K21" s="821">
        <f t="shared" si="8"/>
        <v>-1.0999999999996817</v>
      </c>
      <c r="L21" s="821">
        <f t="shared" si="8"/>
        <v>-3.2099999999999511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-3.2899999999997362</v>
      </c>
      <c r="R21" s="821">
        <f t="shared" si="8"/>
        <v>3.5000000000309228E-2</v>
      </c>
      <c r="S21" s="821">
        <f t="shared" si="8"/>
        <v>-4.3299999999999272</v>
      </c>
      <c r="T21" s="821">
        <f t="shared" si="8"/>
        <v>-2.1799999999997226</v>
      </c>
      <c r="U21" s="821">
        <f t="shared" si="8"/>
        <v>-1.0849999999995816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-1.1099999999996726</v>
      </c>
      <c r="C22" s="901">
        <f t="shared" ref="C22:V22" si="9">(C21+C24)/$A$2</f>
        <v>-1.114999999999668</v>
      </c>
      <c r="D22" s="901">
        <f t="shared" si="9"/>
        <v>-1.0599999999997181</v>
      </c>
      <c r="E22" s="901">
        <f t="shared" si="9"/>
        <v>-7.6099999999999426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-1.0899999999996908</v>
      </c>
      <c r="K22" s="901">
        <f t="shared" si="9"/>
        <v>-1.0999999999996817</v>
      </c>
      <c r="L22" s="901">
        <f t="shared" si="9"/>
        <v>-3.2099999999999511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-3.2899999999997362</v>
      </c>
      <c r="R22" s="901">
        <f t="shared" si="9"/>
        <v>3.5000000000309228E-2</v>
      </c>
      <c r="S22" s="901">
        <f t="shared" si="9"/>
        <v>-4.3299999999999272</v>
      </c>
      <c r="T22" s="901">
        <f t="shared" si="9"/>
        <v>-2.1799999999997226</v>
      </c>
      <c r="U22" s="901">
        <f t="shared" si="9"/>
        <v>-1.0849999999995816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82.390000000000327</v>
      </c>
      <c r="C23" s="901">
        <f t="shared" si="10"/>
        <v>84.985000000000326</v>
      </c>
      <c r="D23" s="901">
        <f t="shared" si="10"/>
        <v>81.340000000000288</v>
      </c>
      <c r="E23" s="901">
        <f t="shared" si="10"/>
        <v>17.490000000000059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84.310000000000315</v>
      </c>
      <c r="K23" s="901">
        <f t="shared" si="10"/>
        <v>86.200000000000315</v>
      </c>
      <c r="L23" s="901">
        <f t="shared" si="10"/>
        <v>10.990000000000048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78.610000000000269</v>
      </c>
      <c r="R23" s="901">
        <f t="shared" si="10"/>
        <v>87.735000000000312</v>
      </c>
      <c r="S23" s="901">
        <f t="shared" si="10"/>
        <v>15.970000000000073</v>
      </c>
      <c r="T23" s="901">
        <f t="shared" si="10"/>
        <v>86.52000000000028</v>
      </c>
      <c r="U23" s="901">
        <f t="shared" si="10"/>
        <v>83.715000000000416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0" t="s">
        <v>16</v>
      </c>
      <c r="C25" s="1201"/>
      <c r="D25" s="1201"/>
      <c r="E25" s="1201"/>
      <c r="F25" s="1201"/>
      <c r="G25" s="1202"/>
      <c r="H25" s="1194" t="s">
        <v>8</v>
      </c>
      <c r="I25" s="824"/>
      <c r="J25" s="824"/>
      <c r="K25" s="824"/>
      <c r="L25" s="824"/>
      <c r="M25" s="825"/>
      <c r="N25" s="1038" t="s">
        <v>87</v>
      </c>
      <c r="O25" s="1200" t="s">
        <v>16</v>
      </c>
      <c r="P25" s="1201"/>
      <c r="Q25" s="1201"/>
      <c r="R25" s="1201"/>
      <c r="S25" s="1201"/>
      <c r="T25" s="1202"/>
      <c r="U25" s="119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4"/>
      <c r="I26" s="826"/>
      <c r="J26" s="826"/>
      <c r="K26" s="826"/>
      <c r="L26" s="1192"/>
      <c r="M26" s="1192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4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898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924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898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924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155.2982251963922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155.29822519639217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155.75273587695949</v>
      </c>
      <c r="D40" s="817">
        <f t="shared" si="19"/>
        <v>155.14285714285711</v>
      </c>
      <c r="E40" s="817">
        <f t="shared" si="19"/>
        <v>155.44434334243255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-2.2069000000000187</v>
      </c>
      <c r="D41" s="821">
        <f t="shared" si="21"/>
        <v>-3.0000000000001137E-2</v>
      </c>
      <c r="E41" s="821">
        <f t="shared" si="21"/>
        <v>-1.1353000000000293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-2.2069000000000187</v>
      </c>
      <c r="D42" s="901">
        <f t="shared" si="23"/>
        <v>-3.0000000000001137E-2</v>
      </c>
      <c r="E42" s="901">
        <f t="shared" si="23"/>
        <v>-1.1353000000000293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72.993099999999984</v>
      </c>
      <c r="D43" s="901">
        <f t="shared" si="25"/>
        <v>13.069999999999999</v>
      </c>
      <c r="E43" s="901">
        <f t="shared" si="25"/>
        <v>70.364699999999971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3" t="s">
        <v>7</v>
      </c>
      <c r="C45" s="1197"/>
      <c r="D45" s="1197"/>
      <c r="E45" s="1197"/>
      <c r="F45" s="1197"/>
      <c r="G45" s="1197"/>
      <c r="H45" s="1181"/>
      <c r="I45" s="1180" t="s">
        <v>29</v>
      </c>
      <c r="J45" s="1181"/>
      <c r="K45" s="1181"/>
      <c r="L45" s="1181"/>
      <c r="M45" s="1181"/>
      <c r="N45" s="1181"/>
      <c r="O45" s="1182"/>
      <c r="P45" s="1203" t="s">
        <v>28</v>
      </c>
      <c r="Q45" s="1197"/>
      <c r="R45" s="1197"/>
      <c r="S45" s="1181"/>
      <c r="T45" s="1197"/>
      <c r="U45" s="1181"/>
      <c r="V45" s="1182"/>
      <c r="W45" s="1193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9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63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63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60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5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45834</v>
      </c>
      <c r="U2" s="772">
        <f>T2+6</f>
        <v>45840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50">
        <v>83.5</v>
      </c>
      <c r="C7" s="947">
        <v>86.1</v>
      </c>
      <c r="D7" s="947">
        <v>82.4</v>
      </c>
      <c r="E7" s="947">
        <v>25.1</v>
      </c>
      <c r="F7" s="1046">
        <v>81.900000000000006</v>
      </c>
      <c r="G7" s="1046">
        <v>83.3</v>
      </c>
      <c r="H7" s="1047">
        <v>84.3</v>
      </c>
      <c r="I7" s="1045">
        <v>82.4</v>
      </c>
      <c r="J7" s="947">
        <v>85.4</v>
      </c>
      <c r="K7" s="947">
        <v>87.3</v>
      </c>
      <c r="L7" s="948">
        <v>14.2</v>
      </c>
      <c r="M7" s="1046">
        <v>88.3</v>
      </c>
      <c r="N7" s="1046">
        <v>85.5</v>
      </c>
      <c r="O7" s="1047">
        <v>82.3</v>
      </c>
      <c r="P7" s="1045">
        <v>81.099999999999994</v>
      </c>
      <c r="Q7" s="947">
        <v>81.900000000000006</v>
      </c>
      <c r="R7" s="1046">
        <v>87.7</v>
      </c>
      <c r="S7" s="946">
        <v>20.3</v>
      </c>
      <c r="T7" s="1089">
        <v>88.7</v>
      </c>
      <c r="U7" s="1046">
        <v>84.8</v>
      </c>
      <c r="V7" s="1047">
        <v>87</v>
      </c>
      <c r="W7" s="945">
        <f>SUM(B7:V7)</f>
        <v>1583.5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83.4</v>
      </c>
      <c r="C8" s="918">
        <v>86</v>
      </c>
      <c r="D8" s="977">
        <v>82.3</v>
      </c>
      <c r="E8" s="977">
        <v>25</v>
      </c>
      <c r="F8" s="977">
        <v>81.900000000000006</v>
      </c>
      <c r="G8" s="977">
        <v>83.3</v>
      </c>
      <c r="H8" s="978">
        <v>84.3</v>
      </c>
      <c r="I8" s="976">
        <v>82.4</v>
      </c>
      <c r="J8" s="781">
        <v>85.3</v>
      </c>
      <c r="K8" s="781">
        <v>87.2</v>
      </c>
      <c r="L8" s="977">
        <v>13.7</v>
      </c>
      <c r="M8" s="781">
        <v>88.3</v>
      </c>
      <c r="N8" s="977">
        <v>85.5</v>
      </c>
      <c r="O8" s="787">
        <v>82.3</v>
      </c>
      <c r="P8" s="976">
        <v>81.099999999999994</v>
      </c>
      <c r="Q8" s="977">
        <v>81.8</v>
      </c>
      <c r="R8" s="977">
        <v>87.7</v>
      </c>
      <c r="S8" s="977">
        <v>20</v>
      </c>
      <c r="T8" s="788">
        <v>88.4</v>
      </c>
      <c r="U8" s="781">
        <v>84.8</v>
      </c>
      <c r="V8" s="978">
        <v>87</v>
      </c>
      <c r="W8" s="898">
        <f t="shared" ref="W8:W15" si="0">SUM(B8:V8)</f>
        <v>1581.7</v>
      </c>
      <c r="X8" s="895">
        <f t="shared" ref="X8:X14" si="1">W7-W8</f>
        <v>1.7999999999999545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86.1</v>
      </c>
      <c r="C9" s="781">
        <v>86.6</v>
      </c>
      <c r="D9" s="977">
        <v>84.5</v>
      </c>
      <c r="E9" s="918">
        <v>20</v>
      </c>
      <c r="F9" s="781">
        <v>85.1</v>
      </c>
      <c r="G9" s="781">
        <v>85.8</v>
      </c>
      <c r="H9" s="978">
        <v>86.5</v>
      </c>
      <c r="I9" s="976">
        <v>83.4</v>
      </c>
      <c r="J9" s="977">
        <v>84.2</v>
      </c>
      <c r="K9" s="977">
        <v>86.5</v>
      </c>
      <c r="L9" s="781">
        <v>14.2</v>
      </c>
      <c r="M9" s="781">
        <v>87.9</v>
      </c>
      <c r="N9" s="977">
        <v>86.3</v>
      </c>
      <c r="O9" s="978">
        <v>84.7</v>
      </c>
      <c r="P9" s="976">
        <v>84</v>
      </c>
      <c r="Q9" s="977">
        <v>84.6</v>
      </c>
      <c r="R9" s="781">
        <v>88.6</v>
      </c>
      <c r="S9" s="977">
        <v>14.4</v>
      </c>
      <c r="T9" s="984">
        <v>88.2</v>
      </c>
      <c r="U9" s="977">
        <v>86.7</v>
      </c>
      <c r="V9" s="978">
        <v>88.9</v>
      </c>
      <c r="W9" s="789">
        <f t="shared" si="0"/>
        <v>1597.2</v>
      </c>
      <c r="X9" s="895">
        <f t="shared" si="1"/>
        <v>-15.5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86.1</v>
      </c>
      <c r="C10" s="781">
        <v>86.5</v>
      </c>
      <c r="D10" s="977">
        <v>84.5</v>
      </c>
      <c r="E10" s="918">
        <v>19.7</v>
      </c>
      <c r="F10" s="977">
        <v>85</v>
      </c>
      <c r="G10" s="977">
        <v>85.7</v>
      </c>
      <c r="H10" s="978">
        <v>86.5</v>
      </c>
      <c r="I10" s="976">
        <v>83.4</v>
      </c>
      <c r="J10" s="977">
        <v>84.2</v>
      </c>
      <c r="K10" s="977">
        <v>86.5</v>
      </c>
      <c r="L10" s="781">
        <v>14.1</v>
      </c>
      <c r="M10" s="977">
        <v>87.8</v>
      </c>
      <c r="N10" s="977">
        <v>86.3</v>
      </c>
      <c r="O10" s="787">
        <v>84.7</v>
      </c>
      <c r="P10" s="976">
        <v>84</v>
      </c>
      <c r="Q10" s="781">
        <v>84.6</v>
      </c>
      <c r="R10" s="977">
        <v>88.5</v>
      </c>
      <c r="S10" s="977">
        <v>14.1</v>
      </c>
      <c r="T10" s="984">
        <v>88.2</v>
      </c>
      <c r="U10" s="977">
        <v>86.7</v>
      </c>
      <c r="V10" s="978">
        <v>88.9</v>
      </c>
      <c r="W10" s="789">
        <f t="shared" si="0"/>
        <v>1596</v>
      </c>
      <c r="X10" s="895">
        <f t="shared" si="1"/>
        <v>1.2000000000000455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79">
        <v>86.1</v>
      </c>
      <c r="C11" s="781">
        <v>86.4</v>
      </c>
      <c r="D11" s="977">
        <v>84.5</v>
      </c>
      <c r="E11" s="781">
        <v>19.399999999999999</v>
      </c>
      <c r="F11" s="977">
        <v>85</v>
      </c>
      <c r="G11" s="977">
        <v>85.7</v>
      </c>
      <c r="H11" s="978">
        <v>86.5</v>
      </c>
      <c r="I11" s="779">
        <v>83.1</v>
      </c>
      <c r="J11" s="977">
        <v>84.2</v>
      </c>
      <c r="K11" s="977">
        <v>86.5</v>
      </c>
      <c r="L11" s="781">
        <v>14</v>
      </c>
      <c r="M11" s="977">
        <v>87.8</v>
      </c>
      <c r="N11" s="977">
        <v>86.3</v>
      </c>
      <c r="O11" s="978">
        <v>84.7</v>
      </c>
      <c r="P11" s="976">
        <v>84</v>
      </c>
      <c r="Q11" s="781">
        <v>84.5</v>
      </c>
      <c r="R11" s="977">
        <v>88.5</v>
      </c>
      <c r="S11" s="781">
        <v>14.1</v>
      </c>
      <c r="T11" s="984">
        <v>88.2</v>
      </c>
      <c r="U11" s="977">
        <v>86.7</v>
      </c>
      <c r="V11" s="787">
        <v>88.9</v>
      </c>
      <c r="W11" s="789">
        <f>SUM(B11:V11)</f>
        <v>1595.1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86.1</v>
      </c>
      <c r="C12" s="977">
        <v>85.9</v>
      </c>
      <c r="D12" s="977">
        <v>84.8</v>
      </c>
      <c r="E12" s="977">
        <v>11.6</v>
      </c>
      <c r="F12" s="977">
        <v>84.8</v>
      </c>
      <c r="G12" s="977">
        <v>85.4</v>
      </c>
      <c r="H12" s="978">
        <v>86.5</v>
      </c>
      <c r="I12" s="976">
        <v>82.4</v>
      </c>
      <c r="J12" s="977">
        <v>84.5</v>
      </c>
      <c r="K12" s="977">
        <v>86.6</v>
      </c>
      <c r="L12" s="977">
        <v>14.2</v>
      </c>
      <c r="M12" s="977">
        <v>87.4</v>
      </c>
      <c r="N12" s="977">
        <v>86.3</v>
      </c>
      <c r="O12" s="978">
        <v>84.6</v>
      </c>
      <c r="P12" s="976">
        <v>83.9</v>
      </c>
      <c r="Q12" s="977">
        <v>84.9</v>
      </c>
      <c r="R12" s="977">
        <v>88.4</v>
      </c>
      <c r="S12" s="977">
        <v>14.9</v>
      </c>
      <c r="T12" s="984">
        <v>88.8</v>
      </c>
      <c r="U12" s="977">
        <v>86.8</v>
      </c>
      <c r="V12" s="978">
        <v>88.6</v>
      </c>
      <c r="W12" s="789">
        <f>SUM(B12:V12)</f>
        <v>1587.4</v>
      </c>
      <c r="X12" s="895">
        <f t="shared" si="1"/>
        <v>7.6999999999998181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86.1</v>
      </c>
      <c r="C13" s="977">
        <v>85.9</v>
      </c>
      <c r="D13" s="977">
        <v>84.8</v>
      </c>
      <c r="E13" s="977">
        <v>11.5</v>
      </c>
      <c r="F13" s="977">
        <v>84.8</v>
      </c>
      <c r="G13" s="977">
        <v>85.4</v>
      </c>
      <c r="H13" s="978">
        <v>86.4</v>
      </c>
      <c r="I13" s="976">
        <v>82.4</v>
      </c>
      <c r="J13" s="977">
        <v>84.5</v>
      </c>
      <c r="K13" s="977">
        <v>86.6</v>
      </c>
      <c r="L13" s="977">
        <v>13.9</v>
      </c>
      <c r="M13" s="977">
        <v>87.4</v>
      </c>
      <c r="N13" s="977">
        <v>86.3</v>
      </c>
      <c r="O13" s="978">
        <v>84.6</v>
      </c>
      <c r="P13" s="976">
        <v>83.9</v>
      </c>
      <c r="Q13" s="977">
        <v>84.8</v>
      </c>
      <c r="R13" s="977">
        <v>88.4</v>
      </c>
      <c r="S13" s="977">
        <v>14.6</v>
      </c>
      <c r="T13" s="984">
        <v>88.8</v>
      </c>
      <c r="U13" s="977">
        <v>86.5</v>
      </c>
      <c r="V13" s="978">
        <v>88.5</v>
      </c>
      <c r="W13" s="789">
        <f t="shared" si="0"/>
        <v>1586.1</v>
      </c>
      <c r="X13" s="895">
        <f t="shared" si="1"/>
        <v>1.3000000000001819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86.1</v>
      </c>
      <c r="C14" s="977">
        <v>84.9</v>
      </c>
      <c r="D14" s="977">
        <v>84.8</v>
      </c>
      <c r="E14" s="977">
        <v>10</v>
      </c>
      <c r="F14" s="977">
        <v>84.7</v>
      </c>
      <c r="G14" s="977">
        <v>85.5</v>
      </c>
      <c r="H14" s="978">
        <v>84.4</v>
      </c>
      <c r="I14" s="976">
        <v>81.2</v>
      </c>
      <c r="J14" s="977">
        <v>83.3</v>
      </c>
      <c r="K14" s="977">
        <v>86.6</v>
      </c>
      <c r="L14" s="977">
        <v>12.5</v>
      </c>
      <c r="M14" s="977">
        <v>86.4</v>
      </c>
      <c r="N14" s="977">
        <v>85.2</v>
      </c>
      <c r="O14" s="978">
        <v>84.6</v>
      </c>
      <c r="P14" s="976">
        <v>82.8</v>
      </c>
      <c r="Q14" s="977">
        <v>84</v>
      </c>
      <c r="R14" s="977">
        <v>88.4</v>
      </c>
      <c r="S14" s="977">
        <v>13.1</v>
      </c>
      <c r="T14" s="984">
        <v>88.9</v>
      </c>
      <c r="U14" s="977">
        <v>85.1</v>
      </c>
      <c r="V14" s="978">
        <v>87.7</v>
      </c>
      <c r="W14" s="791">
        <f t="shared" si="0"/>
        <v>1570.2</v>
      </c>
      <c r="X14" s="895">
        <f t="shared" si="1"/>
        <v>15.899999999999864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600</v>
      </c>
      <c r="C15" s="844">
        <f t="shared" si="2"/>
        <v>602.19999999999993</v>
      </c>
      <c r="D15" s="844">
        <f t="shared" si="2"/>
        <v>590.20000000000005</v>
      </c>
      <c r="E15" s="844">
        <f t="shared" si="2"/>
        <v>117.19999999999999</v>
      </c>
      <c r="F15" s="844">
        <f t="shared" si="2"/>
        <v>591.30000000000007</v>
      </c>
      <c r="G15" s="844">
        <f t="shared" si="2"/>
        <v>596.79999999999995</v>
      </c>
      <c r="H15" s="885">
        <f t="shared" si="2"/>
        <v>601.1</v>
      </c>
      <c r="I15" s="843">
        <f t="shared" si="2"/>
        <v>578.30000000000007</v>
      </c>
      <c r="J15" s="844">
        <f t="shared" si="2"/>
        <v>590.19999999999993</v>
      </c>
      <c r="K15" s="844">
        <f t="shared" si="2"/>
        <v>606.5</v>
      </c>
      <c r="L15" s="844">
        <f t="shared" si="2"/>
        <v>96.600000000000009</v>
      </c>
      <c r="M15" s="844">
        <f t="shared" si="2"/>
        <v>613</v>
      </c>
      <c r="N15" s="844">
        <f t="shared" si="2"/>
        <v>602.20000000000005</v>
      </c>
      <c r="O15" s="885">
        <f t="shared" si="2"/>
        <v>590.20000000000005</v>
      </c>
      <c r="P15" s="843">
        <f t="shared" si="2"/>
        <v>583.69999999999993</v>
      </c>
      <c r="Q15" s="844">
        <f t="shared" si="2"/>
        <v>589.20000000000005</v>
      </c>
      <c r="R15" s="844">
        <f t="shared" si="2"/>
        <v>618.5</v>
      </c>
      <c r="S15" s="844">
        <f t="shared" si="2"/>
        <v>105.19999999999999</v>
      </c>
      <c r="T15" s="844">
        <f t="shared" si="2"/>
        <v>619.5</v>
      </c>
      <c r="U15" s="844">
        <f t="shared" si="2"/>
        <v>603.30000000000007</v>
      </c>
      <c r="V15" s="885">
        <f t="shared" si="2"/>
        <v>618.50000000000011</v>
      </c>
      <c r="W15" s="796">
        <f t="shared" si="0"/>
        <v>11113.699999999999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155.00062760630954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555</v>
      </c>
      <c r="D17" s="803">
        <v>544</v>
      </c>
      <c r="E17" s="803">
        <v>108</v>
      </c>
      <c r="F17" s="803">
        <v>545</v>
      </c>
      <c r="G17" s="803">
        <v>550</v>
      </c>
      <c r="H17" s="804">
        <v>554</v>
      </c>
      <c r="I17" s="802">
        <v>533</v>
      </c>
      <c r="J17" s="803">
        <v>544</v>
      </c>
      <c r="K17" s="803">
        <v>559</v>
      </c>
      <c r="L17" s="803">
        <v>89</v>
      </c>
      <c r="M17" s="803">
        <v>565</v>
      </c>
      <c r="N17" s="803">
        <v>555</v>
      </c>
      <c r="O17" s="804">
        <v>544</v>
      </c>
      <c r="P17" s="802">
        <v>538</v>
      </c>
      <c r="Q17" s="803">
        <v>543</v>
      </c>
      <c r="R17" s="803">
        <v>570</v>
      </c>
      <c r="S17" s="803">
        <v>97</v>
      </c>
      <c r="T17" s="803">
        <v>571</v>
      </c>
      <c r="U17" s="803">
        <v>556</v>
      </c>
      <c r="V17" s="804">
        <v>570</v>
      </c>
      <c r="W17" s="866">
        <f>+SUM(B17:V17)</f>
        <v>10243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85.690785714285767</v>
      </c>
      <c r="C18" s="811">
        <f t="shared" si="3"/>
        <v>86.000342857142911</v>
      </c>
      <c r="D18" s="811">
        <f t="shared" si="3"/>
        <v>84.296171428571469</v>
      </c>
      <c r="E18" s="811">
        <f t="shared" si="3"/>
        <v>16.733571428571441</v>
      </c>
      <c r="F18" s="811">
        <f t="shared" si="3"/>
        <v>84.451142857142912</v>
      </c>
      <c r="G18" s="811">
        <f t="shared" si="3"/>
        <v>85.225842857142894</v>
      </c>
      <c r="H18" s="812">
        <f t="shared" si="3"/>
        <v>85.845600000000033</v>
      </c>
      <c r="I18" s="808">
        <f t="shared" si="3"/>
        <v>82.591314285714333</v>
      </c>
      <c r="J18" s="811">
        <f t="shared" si="3"/>
        <v>84.29578571428577</v>
      </c>
      <c r="K18" s="811">
        <f t="shared" si="3"/>
        <v>86.620185714285768</v>
      </c>
      <c r="L18" s="811">
        <f t="shared" si="3"/>
        <v>13.791014285714295</v>
      </c>
      <c r="M18" s="811">
        <f t="shared" si="3"/>
        <v>87.54982857142862</v>
      </c>
      <c r="N18" s="811">
        <f t="shared" si="3"/>
        <v>86.000457142857186</v>
      </c>
      <c r="O18" s="812">
        <f t="shared" si="3"/>
        <v>84.296142857142897</v>
      </c>
      <c r="P18" s="808">
        <f t="shared" si="3"/>
        <v>83.366414285714342</v>
      </c>
      <c r="Q18" s="811">
        <f t="shared" si="3"/>
        <v>84.141228571428627</v>
      </c>
      <c r="R18" s="811">
        <f t="shared" si="3"/>
        <v>88.324814285714339</v>
      </c>
      <c r="S18" s="811">
        <f t="shared" si="3"/>
        <v>15.030085714285727</v>
      </c>
      <c r="T18" s="811">
        <f t="shared" si="3"/>
        <v>88.479771428571482</v>
      </c>
      <c r="U18" s="811">
        <f t="shared" si="3"/>
        <v>86.155500000000046</v>
      </c>
      <c r="V18" s="812">
        <f t="shared" si="3"/>
        <v>88.32487142857147</v>
      </c>
      <c r="W18" s="867">
        <f>((W15*1000)/W17)/7</f>
        <v>155.00062760630951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602.1750000000003</v>
      </c>
      <c r="D19" s="811">
        <f t="shared" ref="D19:K19" si="4">((D17*D16)*7)/1000</f>
        <v>590.24000000000035</v>
      </c>
      <c r="E19" s="811">
        <f t="shared" si="4"/>
        <v>117.18000000000008</v>
      </c>
      <c r="F19" s="811">
        <f t="shared" si="4"/>
        <v>591.32500000000039</v>
      </c>
      <c r="G19" s="811">
        <f t="shared" si="4"/>
        <v>596.75000000000034</v>
      </c>
      <c r="H19" s="812">
        <f t="shared" si="4"/>
        <v>601.09000000000037</v>
      </c>
      <c r="I19" s="808">
        <f>((I17*I16)*7)/1000</f>
        <v>578.3050000000004</v>
      </c>
      <c r="J19" s="811">
        <f t="shared" si="4"/>
        <v>590.24000000000035</v>
      </c>
      <c r="K19" s="811">
        <f t="shared" si="4"/>
        <v>606.51500000000033</v>
      </c>
      <c r="L19" s="811">
        <f>((L17*L16)*7)/1000</f>
        <v>96.565000000000055</v>
      </c>
      <c r="M19" s="811">
        <f>((M17*M16)*7)/1000</f>
        <v>613.02500000000032</v>
      </c>
      <c r="N19" s="811">
        <f>((N17*N16)*7)/1000</f>
        <v>602.1750000000003</v>
      </c>
      <c r="O19" s="812">
        <f>((O17*O16)*7)/1000</f>
        <v>590.24000000000035</v>
      </c>
      <c r="P19" s="808">
        <f t="shared" ref="P19:V19" si="5">((P17*P16)*7)/1000</f>
        <v>583.73000000000036</v>
      </c>
      <c r="Q19" s="811">
        <f t="shared" si="5"/>
        <v>589.15500000000031</v>
      </c>
      <c r="R19" s="811">
        <f t="shared" si="5"/>
        <v>618.45000000000039</v>
      </c>
      <c r="S19" s="811">
        <f t="shared" si="5"/>
        <v>105.24500000000006</v>
      </c>
      <c r="T19" s="811">
        <f t="shared" si="5"/>
        <v>619.53500000000031</v>
      </c>
      <c r="U19" s="811">
        <f t="shared" si="5"/>
        <v>603.26000000000033</v>
      </c>
      <c r="V19" s="812">
        <f t="shared" si="5"/>
        <v>618.45000000000039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154.99870834409711</v>
      </c>
      <c r="C20" s="817">
        <f t="shared" si="6"/>
        <v>155.006435006435</v>
      </c>
      <c r="D20" s="817">
        <f t="shared" si="6"/>
        <v>154.98949579831933</v>
      </c>
      <c r="E20" s="817">
        <f t="shared" si="6"/>
        <v>155.02645502645501</v>
      </c>
      <c r="F20" s="817">
        <f t="shared" si="6"/>
        <v>154.99344692005246</v>
      </c>
      <c r="G20" s="817">
        <f t="shared" si="6"/>
        <v>155.01298701298703</v>
      </c>
      <c r="H20" s="818">
        <f t="shared" si="6"/>
        <v>155.00257864878805</v>
      </c>
      <c r="I20" s="816">
        <f t="shared" si="6"/>
        <v>154.99865987670867</v>
      </c>
      <c r="J20" s="817">
        <f t="shared" si="6"/>
        <v>154.9894957983193</v>
      </c>
      <c r="K20" s="817">
        <f t="shared" si="6"/>
        <v>154.9961666240736</v>
      </c>
      <c r="L20" s="817">
        <f>+(L15/L17)/7*1000</f>
        <v>155.05617977528092</v>
      </c>
      <c r="M20" s="817">
        <f>+(M15/M17)/7*1000</f>
        <v>154.99367888748418</v>
      </c>
      <c r="N20" s="817">
        <f>+(N15/N17)/7*1000</f>
        <v>155.00643500643503</v>
      </c>
      <c r="O20" s="818">
        <f>+(O15/O17)/7*1000</f>
        <v>154.98949579831933</v>
      </c>
      <c r="P20" s="816">
        <f t="shared" ref="P20:V20" si="7">+(P15/P17)/7*1000</f>
        <v>154.99203398831648</v>
      </c>
      <c r="Q20" s="817">
        <f t="shared" si="7"/>
        <v>155.01183898973954</v>
      </c>
      <c r="R20" s="817">
        <f t="shared" si="7"/>
        <v>155.01253132832079</v>
      </c>
      <c r="S20" s="817">
        <f t="shared" si="7"/>
        <v>154.93372606774668</v>
      </c>
      <c r="T20" s="817">
        <f t="shared" si="7"/>
        <v>154.99124343257444</v>
      </c>
      <c r="U20" s="817">
        <f t="shared" si="7"/>
        <v>155.01027749229189</v>
      </c>
      <c r="V20" s="818">
        <f t="shared" si="7"/>
        <v>155.01253132832082</v>
      </c>
      <c r="W20" s="869"/>
      <c r="Y20" s="327"/>
      <c r="AA20" s="11"/>
      <c r="AB20" s="11"/>
    </row>
    <row r="21" spans="1:30" ht="15" customHeight="1" x14ac:dyDescent="0.25">
      <c r="B21" s="821">
        <f>B19-B15</f>
        <v>5.000000000336513E-3</v>
      </c>
      <c r="C21" s="821">
        <f t="shared" ref="C21:V21" si="8">C19-C15</f>
        <v>-2.4999999999636202E-2</v>
      </c>
      <c r="D21" s="821">
        <f t="shared" si="8"/>
        <v>4.0000000000304681E-2</v>
      </c>
      <c r="E21" s="821">
        <f t="shared" si="8"/>
        <v>-1.9999999999910756E-2</v>
      </c>
      <c r="F21" s="821">
        <f t="shared" si="8"/>
        <v>2.5000000000318323E-2</v>
      </c>
      <c r="G21" s="821">
        <f t="shared" si="8"/>
        <v>-4.9999999999613465E-2</v>
      </c>
      <c r="H21" s="821">
        <f t="shared" si="8"/>
        <v>-9.9999999996498445E-3</v>
      </c>
      <c r="I21" s="821">
        <f t="shared" si="8"/>
        <v>5.000000000336513E-3</v>
      </c>
      <c r="J21" s="821">
        <f t="shared" si="8"/>
        <v>4.0000000000418368E-2</v>
      </c>
      <c r="K21" s="821">
        <f t="shared" si="8"/>
        <v>1.5000000000327418E-2</v>
      </c>
      <c r="L21" s="821">
        <f t="shared" si="8"/>
        <v>-3.4999999999953957E-2</v>
      </c>
      <c r="M21" s="821">
        <f t="shared" si="8"/>
        <v>2.5000000000318323E-2</v>
      </c>
      <c r="N21" s="821">
        <f t="shared" si="8"/>
        <v>-2.4999999999749889E-2</v>
      </c>
      <c r="O21" s="821">
        <f t="shared" si="8"/>
        <v>4.0000000000304681E-2</v>
      </c>
      <c r="P21" s="821">
        <f t="shared" si="8"/>
        <v>3.0000000000427463E-2</v>
      </c>
      <c r="Q21" s="821">
        <f t="shared" si="8"/>
        <v>-4.4999999999731699E-2</v>
      </c>
      <c r="R21" s="821">
        <f t="shared" si="8"/>
        <v>-4.9999999999613465E-2</v>
      </c>
      <c r="S21" s="821">
        <f t="shared" si="8"/>
        <v>4.500000000007276E-2</v>
      </c>
      <c r="T21" s="821">
        <f t="shared" si="8"/>
        <v>3.5000000000309228E-2</v>
      </c>
      <c r="U21" s="821">
        <f t="shared" si="8"/>
        <v>-3.9999999999736247E-2</v>
      </c>
      <c r="V21" s="821">
        <f t="shared" si="8"/>
        <v>-4.9999999999727152E-2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5.000000000336513E-3</v>
      </c>
      <c r="C22" s="901">
        <f t="shared" ref="C22:V22" si="9">(C21+C24)/$A$2</f>
        <v>-2.4999999999636202E-2</v>
      </c>
      <c r="D22" s="901">
        <f t="shared" si="9"/>
        <v>4.0000000000304681E-2</v>
      </c>
      <c r="E22" s="901">
        <f t="shared" si="9"/>
        <v>-1.9999999999910756E-2</v>
      </c>
      <c r="F22" s="901">
        <f t="shared" si="9"/>
        <v>2.5000000000318323E-2</v>
      </c>
      <c r="G22" s="901">
        <f t="shared" si="9"/>
        <v>-4.9999999999613465E-2</v>
      </c>
      <c r="H22" s="901">
        <f t="shared" si="9"/>
        <v>-9.9999999996498445E-3</v>
      </c>
      <c r="I22" s="901">
        <f t="shared" si="9"/>
        <v>5.000000000336513E-3</v>
      </c>
      <c r="J22" s="901">
        <f t="shared" si="9"/>
        <v>4.0000000000418368E-2</v>
      </c>
      <c r="K22" s="901">
        <f t="shared" si="9"/>
        <v>1.5000000000327418E-2</v>
      </c>
      <c r="L22" s="901">
        <f t="shared" si="9"/>
        <v>-3.4999999999953957E-2</v>
      </c>
      <c r="M22" s="901">
        <f t="shared" si="9"/>
        <v>2.5000000000318323E-2</v>
      </c>
      <c r="N22" s="901">
        <f t="shared" si="9"/>
        <v>-2.4999999999749889E-2</v>
      </c>
      <c r="O22" s="901">
        <f t="shared" si="9"/>
        <v>4.0000000000304681E-2</v>
      </c>
      <c r="P22" s="901">
        <f t="shared" si="9"/>
        <v>3.0000000000427463E-2</v>
      </c>
      <c r="Q22" s="901">
        <f t="shared" si="9"/>
        <v>-4.4999999999731699E-2</v>
      </c>
      <c r="R22" s="901">
        <f t="shared" si="9"/>
        <v>-4.9999999999613465E-2</v>
      </c>
      <c r="S22" s="901">
        <f t="shared" si="9"/>
        <v>4.500000000007276E-2</v>
      </c>
      <c r="T22" s="901">
        <f t="shared" si="9"/>
        <v>3.5000000000309228E-2</v>
      </c>
      <c r="U22" s="901">
        <f t="shared" si="9"/>
        <v>-3.9999999999736247E-2</v>
      </c>
      <c r="V22" s="901">
        <f t="shared" si="9"/>
        <v>-4.9999999999727152E-2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86.105000000000331</v>
      </c>
      <c r="C23" s="901">
        <f t="shared" si="10"/>
        <v>84.875000000000369</v>
      </c>
      <c r="D23" s="901">
        <f t="shared" si="10"/>
        <v>84.840000000000302</v>
      </c>
      <c r="E23" s="901">
        <f t="shared" si="10"/>
        <v>9.9800000000000892</v>
      </c>
      <c r="F23" s="901">
        <f t="shared" si="10"/>
        <v>84.725000000000321</v>
      </c>
      <c r="G23" s="901">
        <f t="shared" si="10"/>
        <v>85.450000000000387</v>
      </c>
      <c r="H23" s="901">
        <f t="shared" si="10"/>
        <v>84.390000000000356</v>
      </c>
      <c r="I23" s="901">
        <f t="shared" si="10"/>
        <v>81.205000000000339</v>
      </c>
      <c r="J23" s="901">
        <f t="shared" si="10"/>
        <v>83.340000000000416</v>
      </c>
      <c r="K23" s="901">
        <f t="shared" si="10"/>
        <v>86.615000000000322</v>
      </c>
      <c r="L23" s="901">
        <f t="shared" si="10"/>
        <v>12.465000000000046</v>
      </c>
      <c r="M23" s="901">
        <f t="shared" si="10"/>
        <v>86.425000000000324</v>
      </c>
      <c r="N23" s="901">
        <f t="shared" si="10"/>
        <v>85.175000000000253</v>
      </c>
      <c r="O23" s="901">
        <f t="shared" si="10"/>
        <v>84.640000000000299</v>
      </c>
      <c r="P23" s="901">
        <f t="shared" si="10"/>
        <v>82.830000000000425</v>
      </c>
      <c r="Q23" s="901">
        <f t="shared" si="10"/>
        <v>83.955000000000268</v>
      </c>
      <c r="R23" s="901">
        <f t="shared" si="10"/>
        <v>88.350000000000392</v>
      </c>
      <c r="S23" s="901">
        <f t="shared" si="10"/>
        <v>13.145000000000072</v>
      </c>
      <c r="T23" s="901">
        <f t="shared" si="10"/>
        <v>88.935000000000315</v>
      </c>
      <c r="U23" s="901">
        <f t="shared" si="10"/>
        <v>85.060000000000258</v>
      </c>
      <c r="V23" s="901">
        <f t="shared" si="10"/>
        <v>87.650000000000276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0" t="s">
        <v>16</v>
      </c>
      <c r="C25" s="1201"/>
      <c r="D25" s="1201"/>
      <c r="E25" s="1201"/>
      <c r="F25" s="1201"/>
      <c r="G25" s="1202"/>
      <c r="H25" s="1194" t="s">
        <v>8</v>
      </c>
      <c r="I25" s="824"/>
      <c r="J25" s="824"/>
      <c r="K25" s="824"/>
      <c r="L25" s="824"/>
      <c r="M25" s="825"/>
      <c r="N25" s="1038" t="s">
        <v>87</v>
      </c>
      <c r="O25" s="1200" t="s">
        <v>16</v>
      </c>
      <c r="P25" s="1201"/>
      <c r="Q25" s="1201"/>
      <c r="R25" s="1201"/>
      <c r="S25" s="1201"/>
      <c r="T25" s="1202"/>
      <c r="U25" s="119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4"/>
      <c r="I26" s="826"/>
      <c r="J26" s="826"/>
      <c r="K26" s="826"/>
      <c r="L26" s="1192"/>
      <c r="M26" s="1192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4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68.8</v>
      </c>
      <c r="C27" s="1088">
        <v>75.2</v>
      </c>
      <c r="D27" s="962">
        <v>13.1</v>
      </c>
      <c r="E27" s="1088">
        <v>71.5</v>
      </c>
      <c r="F27" s="962">
        <v>73.2</v>
      </c>
      <c r="G27" s="969">
        <v>73.900000000000006</v>
      </c>
      <c r="H27" s="945">
        <f>SUM(B27:G27)</f>
        <v>375.70000000000005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5.2</v>
      </c>
      <c r="U27" s="964">
        <f t="shared" ref="U27:U35" si="11">SUM(O27:T27)</f>
        <v>27.900000000000002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68.8</v>
      </c>
      <c r="C28" s="959">
        <v>74.900000000000006</v>
      </c>
      <c r="D28" s="959">
        <v>13.1</v>
      </c>
      <c r="E28" s="971">
        <v>71.2</v>
      </c>
      <c r="F28" s="971">
        <v>73.2</v>
      </c>
      <c r="G28" s="968">
        <v>73.900000000000006</v>
      </c>
      <c r="H28" s="898">
        <f>SUM(B28:G28)</f>
        <v>375.1</v>
      </c>
      <c r="I28" s="895">
        <f t="shared" ref="I28:I34" si="12">H27-H28</f>
        <v>0.60000000000002274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5.2</v>
      </c>
      <c r="S28" s="848">
        <v>5.3</v>
      </c>
      <c r="T28" s="849">
        <v>5.2</v>
      </c>
      <c r="U28" s="923">
        <f t="shared" si="11"/>
        <v>27.900000000000002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70</v>
      </c>
      <c r="C29" s="874">
        <v>74.5</v>
      </c>
      <c r="D29" s="811">
        <v>17</v>
      </c>
      <c r="E29" s="811">
        <v>73.099999999999994</v>
      </c>
      <c r="F29" s="811">
        <v>72.900000000000006</v>
      </c>
      <c r="G29" s="812">
        <v>74.5</v>
      </c>
      <c r="H29" s="898">
        <f>SUM(B29:G29)</f>
        <v>382</v>
      </c>
      <c r="I29" s="895">
        <f t="shared" si="12"/>
        <v>-6.8999999999999773</v>
      </c>
      <c r="J29" s="836"/>
      <c r="K29" s="824"/>
      <c r="L29" s="836"/>
      <c r="M29" s="9"/>
      <c r="N29" s="774" t="s">
        <v>19</v>
      </c>
      <c r="O29" s="808">
        <v>5</v>
      </c>
      <c r="P29" s="811">
        <v>5.5</v>
      </c>
      <c r="Q29" s="811">
        <v>1.2</v>
      </c>
      <c r="R29" s="811">
        <v>5.0999999999999996</v>
      </c>
      <c r="S29" s="811">
        <v>5.2</v>
      </c>
      <c r="T29" s="1090">
        <v>5.2</v>
      </c>
      <c r="U29" s="924">
        <f t="shared" si="11"/>
        <v>27.199999999999996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70</v>
      </c>
      <c r="C30" s="811">
        <v>74.400000000000006</v>
      </c>
      <c r="D30" s="811">
        <v>17</v>
      </c>
      <c r="E30" s="874">
        <v>73.099999999999994</v>
      </c>
      <c r="F30" s="811">
        <v>72.900000000000006</v>
      </c>
      <c r="G30" s="928">
        <v>74.5</v>
      </c>
      <c r="H30" s="898">
        <f t="shared" ref="H30:H35" si="13">SUM(B30:G30)</f>
        <v>381.9</v>
      </c>
      <c r="I30" s="895">
        <f t="shared" si="12"/>
        <v>0.10000000000002274</v>
      </c>
      <c r="J30" s="836"/>
      <c r="K30" s="824"/>
      <c r="L30" s="836"/>
      <c r="M30" s="9"/>
      <c r="N30" s="774" t="s">
        <v>27</v>
      </c>
      <c r="O30" s="808">
        <v>5</v>
      </c>
      <c r="P30" s="811">
        <v>5.5</v>
      </c>
      <c r="Q30" s="811">
        <v>1.3</v>
      </c>
      <c r="R30" s="811">
        <v>5.0999999999999996</v>
      </c>
      <c r="S30" s="811">
        <v>5.3</v>
      </c>
      <c r="T30" s="813">
        <v>5.0999999999999996</v>
      </c>
      <c r="U30" s="924">
        <f t="shared" si="11"/>
        <v>27.299999999999997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</v>
      </c>
      <c r="C31" s="811">
        <v>74.400000000000006</v>
      </c>
      <c r="D31" s="811">
        <v>17</v>
      </c>
      <c r="E31" s="811">
        <v>73</v>
      </c>
      <c r="F31" s="874">
        <v>72.900000000000006</v>
      </c>
      <c r="G31" s="812">
        <v>74.400000000000006</v>
      </c>
      <c r="H31" s="898">
        <f t="shared" si="13"/>
        <v>381.70000000000005</v>
      </c>
      <c r="I31" s="895">
        <f t="shared" si="12"/>
        <v>0.19999999999993179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5.2</v>
      </c>
      <c r="S31" s="811">
        <v>5.3</v>
      </c>
      <c r="T31" s="813">
        <v>5.0999999999999996</v>
      </c>
      <c r="U31" s="924">
        <f t="shared" si="11"/>
        <v>27.5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69.900000000000006</v>
      </c>
      <c r="C32" s="811">
        <v>75</v>
      </c>
      <c r="D32" s="811">
        <v>14.9</v>
      </c>
      <c r="E32" s="811">
        <v>72.900000000000006</v>
      </c>
      <c r="F32" s="811">
        <v>72.400000000000006</v>
      </c>
      <c r="G32" s="812">
        <v>74.3</v>
      </c>
      <c r="H32" s="898">
        <f t="shared" si="13"/>
        <v>379.40000000000003</v>
      </c>
      <c r="I32" s="895">
        <f t="shared" si="12"/>
        <v>2.3000000000000114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924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69.900000000000006</v>
      </c>
      <c r="C33" s="811">
        <v>74.900000000000006</v>
      </c>
      <c r="D33" s="811">
        <v>14.9</v>
      </c>
      <c r="E33" s="811">
        <v>72.8</v>
      </c>
      <c r="F33" s="811">
        <v>72.400000000000006</v>
      </c>
      <c r="G33" s="812">
        <v>74.2</v>
      </c>
      <c r="H33" s="898">
        <f t="shared" si="13"/>
        <v>379.09999999999997</v>
      </c>
      <c r="I33" s="895">
        <f t="shared" si="12"/>
        <v>0.30000000000006821</v>
      </c>
      <c r="J33" s="837"/>
      <c r="L33" s="837"/>
      <c r="M33" s="838"/>
      <c r="N33" s="774" t="s">
        <v>22</v>
      </c>
      <c r="O33" s="808">
        <v>5.2</v>
      </c>
      <c r="P33" s="811">
        <v>5.6</v>
      </c>
      <c r="Q33" s="811">
        <v>1.4</v>
      </c>
      <c r="R33" s="811">
        <v>5.3</v>
      </c>
      <c r="S33" s="811">
        <v>5.4</v>
      </c>
      <c r="T33" s="813">
        <v>5.2</v>
      </c>
      <c r="U33" s="924">
        <f t="shared" si="11"/>
        <v>28.099999999999998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70</v>
      </c>
      <c r="C34" s="811">
        <v>74.099999999999994</v>
      </c>
      <c r="D34" s="811">
        <v>14.7</v>
      </c>
      <c r="E34" s="811">
        <v>72</v>
      </c>
      <c r="F34" s="811">
        <v>72.5</v>
      </c>
      <c r="G34" s="812">
        <v>73.2</v>
      </c>
      <c r="H34" s="932">
        <f t="shared" si="13"/>
        <v>376.49999999999994</v>
      </c>
      <c r="I34" s="895">
        <f t="shared" si="12"/>
        <v>2.6000000000000227</v>
      </c>
      <c r="J34" s="837"/>
      <c r="K34" s="837"/>
      <c r="L34" s="837"/>
      <c r="M34" s="838"/>
      <c r="N34" s="790" t="s">
        <v>30</v>
      </c>
      <c r="O34" s="1030">
        <v>5.2</v>
      </c>
      <c r="P34" s="862">
        <v>5.6</v>
      </c>
      <c r="Q34" s="862">
        <v>1</v>
      </c>
      <c r="R34" s="862">
        <v>5.3</v>
      </c>
      <c r="S34" s="862">
        <v>5.4</v>
      </c>
      <c r="T34" s="1002">
        <v>5.2</v>
      </c>
      <c r="U34" s="840">
        <f t="shared" si="11"/>
        <v>27.7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522.20000000000005</v>
      </c>
      <c r="D35" s="844">
        <f t="shared" si="14"/>
        <v>108.60000000000001</v>
      </c>
      <c r="E35" s="890">
        <f t="shared" si="14"/>
        <v>508.09999999999997</v>
      </c>
      <c r="F35" s="844">
        <f>SUM(F28:F34)</f>
        <v>509.20000000000005</v>
      </c>
      <c r="G35" s="885">
        <f t="shared" si="14"/>
        <v>519</v>
      </c>
      <c r="H35" s="1020">
        <f t="shared" si="13"/>
        <v>2655.7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35.799999999999997</v>
      </c>
      <c r="P35" s="794">
        <f t="shared" si="15"/>
        <v>38.800000000000004</v>
      </c>
      <c r="Q35" s="794">
        <f t="shared" si="15"/>
        <v>9</v>
      </c>
      <c r="R35" s="794">
        <f t="shared" si="15"/>
        <v>36.4</v>
      </c>
      <c r="S35" s="794">
        <f t="shared" si="15"/>
        <v>37.200000000000003</v>
      </c>
      <c r="T35" s="1032">
        <f t="shared" si="15"/>
        <v>36.1</v>
      </c>
      <c r="U35" s="842">
        <f t="shared" si="11"/>
        <v>193.29999999999998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155.1045438616984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153.4126984126984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481</v>
      </c>
      <c r="D37" s="803">
        <v>100</v>
      </c>
      <c r="E37" s="803">
        <v>468</v>
      </c>
      <c r="F37" s="803">
        <v>469</v>
      </c>
      <c r="G37" s="804">
        <v>478</v>
      </c>
      <c r="H37" s="852">
        <f>SUM(B37:G37)</f>
        <v>2446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69.775171428571426</v>
      </c>
      <c r="C38" s="811">
        <f>((((((C36*7)*C37)/1000)))/7)</f>
        <v>74.603100000000012</v>
      </c>
      <c r="D38" s="811">
        <f>((((((D36*7)*D37)/1000)))/7)</f>
        <v>15.51</v>
      </c>
      <c r="E38" s="811">
        <f>((((((E36*7)*E37)/1000)))/7)</f>
        <v>72.586800000000011</v>
      </c>
      <c r="F38" s="811">
        <f>((((((F36*7)*F37)/1000)))/7)</f>
        <v>72.741900000000001</v>
      </c>
      <c r="G38" s="812">
        <f>((((((G36*7)*G37)/1000)))/7)</f>
        <v>74.137799999999999</v>
      </c>
      <c r="H38" s="854">
        <f>((H35*1000)/H37)/7</f>
        <v>155.1045438616984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153.41269841269838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522.22169999999994</v>
      </c>
      <c r="D39" s="811">
        <f t="shared" si="17"/>
        <v>108.57</v>
      </c>
      <c r="E39" s="811">
        <f t="shared" si="17"/>
        <v>508.10760000000005</v>
      </c>
      <c r="F39" s="811">
        <f>((F37*F36)*7)/1000</f>
        <v>509.19329999999991</v>
      </c>
      <c r="G39" s="812">
        <f t="shared" si="17"/>
        <v>518.96460000000002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155.0935550935551</v>
      </c>
      <c r="D40" s="817">
        <f t="shared" si="19"/>
        <v>155.14285714285717</v>
      </c>
      <c r="E40" s="817">
        <f t="shared" si="19"/>
        <v>155.09768009768007</v>
      </c>
      <c r="F40" s="817">
        <f>+(F35/F37)/7*1000</f>
        <v>155.10204081632656</v>
      </c>
      <c r="G40" s="818">
        <f t="shared" si="19"/>
        <v>155.11057979677227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154.97835497835496</v>
      </c>
      <c r="P40" s="817">
        <f t="shared" si="20"/>
        <v>153.968253968254</v>
      </c>
      <c r="Q40" s="817">
        <f t="shared" si="20"/>
        <v>160.71428571428572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151.68067226890756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2.1699999999896136E-2</v>
      </c>
      <c r="D41" s="821">
        <f t="shared" si="21"/>
        <v>-3.0000000000015348E-2</v>
      </c>
      <c r="E41" s="821">
        <f t="shared" si="21"/>
        <v>7.6000000000817636E-3</v>
      </c>
      <c r="F41" s="821">
        <f t="shared" si="21"/>
        <v>-6.7000000001371518E-3</v>
      </c>
      <c r="G41" s="821">
        <f t="shared" si="21"/>
        <v>-3.5399999999981446E-2</v>
      </c>
      <c r="H41" s="9"/>
      <c r="I41" s="9"/>
      <c r="J41" s="9"/>
      <c r="K41" s="9"/>
      <c r="L41" s="822"/>
      <c r="M41" s="824"/>
      <c r="N41" s="9"/>
      <c r="O41" s="821">
        <f>O39-O35</f>
        <v>5.000000000002558E-3</v>
      </c>
      <c r="P41" s="821">
        <f t="shared" ref="P41:T41" si="22">P39-P35</f>
        <v>7.9999999999955662E-3</v>
      </c>
      <c r="Q41" s="821">
        <f t="shared" si="22"/>
        <v>-0.26399999999999935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-0.51899999999999835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2.1699999999896136E-2</v>
      </c>
      <c r="D42" s="901">
        <f t="shared" si="23"/>
        <v>-3.0000000000015348E-2</v>
      </c>
      <c r="E42" s="901">
        <f t="shared" si="23"/>
        <v>7.6000000000817636E-3</v>
      </c>
      <c r="F42" s="901">
        <f t="shared" si="23"/>
        <v>-6.7000000001371518E-3</v>
      </c>
      <c r="G42" s="901">
        <f t="shared" si="23"/>
        <v>-3.5399999999981446E-2</v>
      </c>
      <c r="H42" s="9"/>
      <c r="I42" s="9"/>
      <c r="J42" s="9"/>
      <c r="K42" s="9"/>
      <c r="L42" s="9"/>
      <c r="M42" s="822"/>
      <c r="N42" s="822"/>
      <c r="O42" s="901">
        <f>(O41)/$A$2</f>
        <v>5.000000000002558E-3</v>
      </c>
      <c r="P42" s="901">
        <f t="shared" ref="P42:T42" si="24">(P41)/$A$2</f>
        <v>7.9999999999955662E-3</v>
      </c>
      <c r="Q42" s="901">
        <f t="shared" si="24"/>
        <v>-0.26399999999999935</v>
      </c>
      <c r="R42" s="901">
        <f t="shared" si="24"/>
        <v>1.4000000000002899E-2</v>
      </c>
      <c r="S42" s="901">
        <f t="shared" si="24"/>
        <v>3.9999999999999147E-2</v>
      </c>
      <c r="T42" s="901">
        <f t="shared" si="24"/>
        <v>-0.51899999999999835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69.964999999999975</v>
      </c>
      <c r="C43" s="901">
        <f t="shared" si="25"/>
        <v>74.12169999999989</v>
      </c>
      <c r="D43" s="901">
        <f t="shared" si="25"/>
        <v>14.669999999999984</v>
      </c>
      <c r="E43" s="901">
        <f t="shared" si="25"/>
        <v>72.007600000000082</v>
      </c>
      <c r="F43" s="901">
        <f t="shared" si="25"/>
        <v>72.493299999999863</v>
      </c>
      <c r="G43" s="901">
        <f t="shared" si="25"/>
        <v>73.164600000000021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5.2050000000000027</v>
      </c>
      <c r="P43" s="901">
        <f t="shared" si="26"/>
        <v>5.6079999999999952</v>
      </c>
      <c r="Q43" s="901">
        <f t="shared" si="26"/>
        <v>0.73600000000000065</v>
      </c>
      <c r="R43" s="901">
        <f t="shared" si="26"/>
        <v>5.3140000000000027</v>
      </c>
      <c r="S43" s="901">
        <f t="shared" si="26"/>
        <v>5.4399999999999995</v>
      </c>
      <c r="T43" s="901">
        <f t="shared" si="26"/>
        <v>4.6810000000000018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2.1645021645042561E-2</v>
      </c>
      <c r="P44" s="1018">
        <f t="shared" ref="P44:T44" si="27">P36-P40</f>
        <v>3.1746031745996106E-2</v>
      </c>
      <c r="Q44" s="1018">
        <f t="shared" si="27"/>
        <v>-4.7142857142857224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-2.1806722689075571</v>
      </c>
      <c r="U44" s="822"/>
      <c r="V44" s="1011">
        <f>SUM(O44:U44)</f>
        <v>-6.6194780942680325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3" t="s">
        <v>7</v>
      </c>
      <c r="C45" s="1197"/>
      <c r="D45" s="1197"/>
      <c r="E45" s="1197"/>
      <c r="F45" s="1197"/>
      <c r="G45" s="1197"/>
      <c r="H45" s="1181"/>
      <c r="I45" s="1180" t="s">
        <v>29</v>
      </c>
      <c r="J45" s="1181"/>
      <c r="K45" s="1181"/>
      <c r="L45" s="1181"/>
      <c r="M45" s="1181"/>
      <c r="N45" s="1181"/>
      <c r="O45" s="1182"/>
      <c r="P45" s="1203" t="s">
        <v>28</v>
      </c>
      <c r="Q45" s="1197"/>
      <c r="R45" s="1197"/>
      <c r="S45" s="1181"/>
      <c r="T45" s="1197"/>
      <c r="U45" s="1181"/>
      <c r="V45" s="1182"/>
      <c r="W45" s="1193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9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5.8</v>
      </c>
      <c r="D47" s="962">
        <v>5.9</v>
      </c>
      <c r="E47" s="962">
        <v>1.7</v>
      </c>
      <c r="F47" s="962">
        <v>5.8</v>
      </c>
      <c r="G47" s="962">
        <v>5.8</v>
      </c>
      <c r="H47" s="963">
        <v>5.8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6.1</v>
      </c>
      <c r="Q47" s="962">
        <v>6.4</v>
      </c>
      <c r="R47" s="962">
        <v>6.5</v>
      </c>
      <c r="S47" s="962">
        <v>1.4</v>
      </c>
      <c r="T47" s="962">
        <v>6.5</v>
      </c>
      <c r="U47" s="962">
        <v>6.2</v>
      </c>
      <c r="V47" s="969">
        <v>6.2</v>
      </c>
      <c r="W47" s="1054">
        <f t="shared" ref="W47:W55" si="28">SUM(B47:H47)+SUM(I47:O47)+SUM(P47:V47)</f>
        <v>113.30000000000001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5.8</v>
      </c>
      <c r="D48" s="959">
        <v>5.9</v>
      </c>
      <c r="E48" s="959">
        <v>1.7</v>
      </c>
      <c r="F48" s="959">
        <v>5.8</v>
      </c>
      <c r="G48" s="966">
        <v>5.8</v>
      </c>
      <c r="H48" s="1001">
        <v>5.8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6.1</v>
      </c>
      <c r="Q48" s="959">
        <v>6.4</v>
      </c>
      <c r="R48" s="959">
        <v>6.5</v>
      </c>
      <c r="S48" s="959">
        <v>1.4</v>
      </c>
      <c r="T48" s="959">
        <v>6.5</v>
      </c>
      <c r="U48" s="959">
        <v>6.2</v>
      </c>
      <c r="V48" s="968">
        <v>6.2</v>
      </c>
      <c r="W48" s="1062">
        <f t="shared" si="28"/>
        <v>113.30000000000001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5.8</v>
      </c>
      <c r="D49" s="811">
        <v>5.8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5.8</v>
      </c>
      <c r="J49" s="862">
        <v>5.8</v>
      </c>
      <c r="K49" s="862">
        <v>6</v>
      </c>
      <c r="L49" s="811">
        <v>1.2</v>
      </c>
      <c r="M49" s="811">
        <v>6.1</v>
      </c>
      <c r="N49" s="863">
        <v>5.9</v>
      </c>
      <c r="O49" s="812">
        <v>5.8</v>
      </c>
      <c r="P49" s="808">
        <v>6.2</v>
      </c>
      <c r="Q49" s="811">
        <v>6.3</v>
      </c>
      <c r="R49" s="811">
        <v>6.4</v>
      </c>
      <c r="S49" s="811">
        <v>1</v>
      </c>
      <c r="T49" s="811">
        <v>6.4</v>
      </c>
      <c r="U49" s="811">
        <v>6.2</v>
      </c>
      <c r="V49" s="812">
        <v>6.2</v>
      </c>
      <c r="W49" s="1063">
        <f t="shared" si="28"/>
        <v>111.60000000000001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5.8</v>
      </c>
      <c r="E50" s="811">
        <v>1.4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5.8</v>
      </c>
      <c r="K50" s="862">
        <v>6</v>
      </c>
      <c r="L50" s="811">
        <v>1.2</v>
      </c>
      <c r="M50" s="811">
        <v>6.1</v>
      </c>
      <c r="N50" s="863">
        <v>5.9</v>
      </c>
      <c r="O50" s="812">
        <v>5.8</v>
      </c>
      <c r="P50" s="808">
        <v>6.2</v>
      </c>
      <c r="Q50" s="811">
        <v>6.3</v>
      </c>
      <c r="R50" s="811">
        <v>6.4</v>
      </c>
      <c r="S50" s="811">
        <v>1</v>
      </c>
      <c r="T50" s="811">
        <v>6.4</v>
      </c>
      <c r="U50" s="811">
        <v>6.3</v>
      </c>
      <c r="V50" s="812">
        <v>6.3</v>
      </c>
      <c r="W50" s="1063">
        <f t="shared" si="28"/>
        <v>112.09999999999998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5.9</v>
      </c>
      <c r="D51" s="811">
        <v>5.9</v>
      </c>
      <c r="E51" s="811">
        <v>1.4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1.2</v>
      </c>
      <c r="M51" s="811">
        <v>6.1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</v>
      </c>
      <c r="T51" s="811">
        <v>6.4</v>
      </c>
      <c r="U51" s="811">
        <v>6.3</v>
      </c>
      <c r="V51" s="812">
        <v>6.3</v>
      </c>
      <c r="W51" s="1063">
        <f t="shared" si="28"/>
        <v>112.5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6</v>
      </c>
      <c r="D52" s="811">
        <v>6</v>
      </c>
      <c r="E52" s="811">
        <v>1.2</v>
      </c>
      <c r="F52" s="811">
        <v>5.9</v>
      </c>
      <c r="G52" s="862">
        <v>5.9</v>
      </c>
      <c r="H52" s="1002">
        <v>5.9</v>
      </c>
      <c r="I52" s="808">
        <v>6</v>
      </c>
      <c r="J52" s="862">
        <v>6</v>
      </c>
      <c r="K52" s="862">
        <v>6.1</v>
      </c>
      <c r="L52" s="811">
        <v>1.3</v>
      </c>
      <c r="M52" s="811">
        <v>6.2</v>
      </c>
      <c r="N52" s="863">
        <v>6</v>
      </c>
      <c r="O52" s="812">
        <v>5.5</v>
      </c>
      <c r="P52" s="808">
        <v>6.3</v>
      </c>
      <c r="Q52" s="811">
        <v>6.4</v>
      </c>
      <c r="R52" s="811">
        <v>6.6</v>
      </c>
      <c r="S52" s="811">
        <v>1.1000000000000001</v>
      </c>
      <c r="T52" s="811">
        <v>6.5</v>
      </c>
      <c r="U52" s="811">
        <v>6.4</v>
      </c>
      <c r="V52" s="812">
        <v>6.4</v>
      </c>
      <c r="W52" s="1063">
        <f t="shared" si="28"/>
        <v>113.79999999999998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6.2</v>
      </c>
      <c r="C53" s="811">
        <v>6</v>
      </c>
      <c r="D53" s="811">
        <v>6</v>
      </c>
      <c r="E53" s="811">
        <v>1.2</v>
      </c>
      <c r="F53" s="811">
        <v>6</v>
      </c>
      <c r="G53" s="862">
        <v>6</v>
      </c>
      <c r="H53" s="1002">
        <v>5.9</v>
      </c>
      <c r="I53" s="808">
        <v>6</v>
      </c>
      <c r="J53" s="862">
        <v>6</v>
      </c>
      <c r="K53" s="862">
        <v>6.1</v>
      </c>
      <c r="L53" s="811">
        <v>1.3</v>
      </c>
      <c r="M53" s="811">
        <v>6.3</v>
      </c>
      <c r="N53" s="863">
        <v>6.1</v>
      </c>
      <c r="O53" s="812">
        <v>5.6</v>
      </c>
      <c r="P53" s="808">
        <v>6.3</v>
      </c>
      <c r="Q53" s="811">
        <v>6.4</v>
      </c>
      <c r="R53" s="811">
        <v>6.6</v>
      </c>
      <c r="S53" s="811">
        <v>1.1000000000000001</v>
      </c>
      <c r="T53" s="811">
        <v>6.6</v>
      </c>
      <c r="U53" s="811">
        <v>6.4</v>
      </c>
      <c r="V53" s="812">
        <v>6.4</v>
      </c>
      <c r="W53" s="1063">
        <f t="shared" si="28"/>
        <v>114.5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6.2</v>
      </c>
      <c r="C54" s="811">
        <v>6</v>
      </c>
      <c r="D54" s="811">
        <v>6</v>
      </c>
      <c r="E54" s="811">
        <v>1.3</v>
      </c>
      <c r="F54" s="811">
        <v>6</v>
      </c>
      <c r="G54" s="862">
        <v>6</v>
      </c>
      <c r="H54" s="1002">
        <v>6</v>
      </c>
      <c r="I54" s="808">
        <v>6</v>
      </c>
      <c r="J54" s="862">
        <v>6</v>
      </c>
      <c r="K54" s="862">
        <v>6.1</v>
      </c>
      <c r="L54" s="811">
        <v>1.3</v>
      </c>
      <c r="M54" s="811">
        <v>6.3</v>
      </c>
      <c r="N54" s="863">
        <v>6.1</v>
      </c>
      <c r="O54" s="812">
        <v>5.6</v>
      </c>
      <c r="P54" s="808">
        <v>6.4</v>
      </c>
      <c r="Q54" s="811">
        <v>6.5</v>
      </c>
      <c r="R54" s="811">
        <v>6.6</v>
      </c>
      <c r="S54" s="811">
        <v>1.1000000000000001</v>
      </c>
      <c r="T54" s="811">
        <v>6.6</v>
      </c>
      <c r="U54" s="811">
        <v>6.4</v>
      </c>
      <c r="V54" s="812">
        <v>6.4</v>
      </c>
      <c r="W54" s="1055">
        <f t="shared" si="28"/>
        <v>114.9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42.600000000000009</v>
      </c>
      <c r="C55" s="844">
        <f t="shared" si="29"/>
        <v>41.4</v>
      </c>
      <c r="D55" s="844">
        <f t="shared" si="29"/>
        <v>41.4</v>
      </c>
      <c r="E55" s="844">
        <f t="shared" si="29"/>
        <v>9.5000000000000018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8.8000000000000007</v>
      </c>
      <c r="M55" s="844">
        <f>SUM(M48:M54)</f>
        <v>43.3</v>
      </c>
      <c r="N55" s="844">
        <f>SUM(N48:N54)</f>
        <v>42</v>
      </c>
      <c r="O55" s="885">
        <f>SUM(O48:O54)</f>
        <v>39.799999999999997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7.6999999999999993</v>
      </c>
      <c r="T55" s="844">
        <f t="shared" si="30"/>
        <v>45.400000000000006</v>
      </c>
      <c r="U55" s="844">
        <f t="shared" si="30"/>
        <v>44.199999999999996</v>
      </c>
      <c r="V55" s="885">
        <f t="shared" si="30"/>
        <v>44.199999999999996</v>
      </c>
      <c r="W55" s="1091">
        <f t="shared" si="28"/>
        <v>792.69999999999993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155.12720156555773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6.0822714285714294</v>
      </c>
      <c r="C58" s="811">
        <f t="shared" ref="C58:V58" si="31">((((C56*7)*C57-C48-C49)/1000))/7</f>
        <v>5.9073428571428561</v>
      </c>
      <c r="D58" s="811">
        <f t="shared" si="31"/>
        <v>5.9073285714285708</v>
      </c>
      <c r="E58" s="811">
        <f t="shared" si="31"/>
        <v>1.2515714285714286</v>
      </c>
      <c r="F58" s="811">
        <f t="shared" si="31"/>
        <v>5.8883428571428569</v>
      </c>
      <c r="G58" s="811">
        <f t="shared" si="31"/>
        <v>5.8693428571428559</v>
      </c>
      <c r="H58" s="813">
        <f t="shared" si="31"/>
        <v>5.8503428571428566</v>
      </c>
      <c r="I58" s="808">
        <f t="shared" si="31"/>
        <v>5.9263285714285709</v>
      </c>
      <c r="J58" s="811">
        <f t="shared" si="31"/>
        <v>5.9073285714285708</v>
      </c>
      <c r="K58" s="811">
        <f t="shared" si="31"/>
        <v>6.0432857142857141</v>
      </c>
      <c r="L58" s="811">
        <f t="shared" si="31"/>
        <v>1.2516428571428571</v>
      </c>
      <c r="M58" s="811">
        <f t="shared" si="31"/>
        <v>6.1782428571428571</v>
      </c>
      <c r="N58" s="811">
        <f t="shared" si="31"/>
        <v>6.0042999999999997</v>
      </c>
      <c r="O58" s="812">
        <f t="shared" si="31"/>
        <v>5.6778428571428563</v>
      </c>
      <c r="P58" s="808">
        <f t="shared" si="31"/>
        <v>6.2382428571428576</v>
      </c>
      <c r="Q58" s="811">
        <f t="shared" si="31"/>
        <v>6.3736857142857133</v>
      </c>
      <c r="R58" s="811">
        <f t="shared" si="31"/>
        <v>6.5081571428571428</v>
      </c>
      <c r="S58" s="811">
        <f t="shared" si="31"/>
        <v>1.0951571428571429</v>
      </c>
      <c r="T58" s="811">
        <f t="shared" si="31"/>
        <v>6.4871571428571428</v>
      </c>
      <c r="U58" s="811">
        <f t="shared" si="31"/>
        <v>6.3122285714285722</v>
      </c>
      <c r="V58" s="812">
        <f t="shared" si="31"/>
        <v>6.3122285714285722</v>
      </c>
      <c r="W58" s="867">
        <f>((W55*1000)/W57)/7</f>
        <v>155.1272015655577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169.64285714285717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157.14285714285717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153.66795366795367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157.14285714285711</v>
      </c>
      <c r="T60" s="817">
        <f t="shared" si="35"/>
        <v>154.42176870748301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-1.200000000000756E-2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-0.73600000000000243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-3.6000000000001364E-2</v>
      </c>
      <c r="M61" s="821">
        <f t="shared" si="36"/>
        <v>-3.9999999999999147E-2</v>
      </c>
      <c r="N61" s="821">
        <f t="shared" si="36"/>
        <v>4.2000000000001592E-2</v>
      </c>
      <c r="O61" s="821">
        <f t="shared" si="36"/>
        <v>-4.3499999999994543E-2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-3.1499999999999417E-2</v>
      </c>
      <c r="T61" s="821">
        <f t="shared" si="36"/>
        <v>2.2999999999996135E-2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-1.200000000000756E-2</v>
      </c>
      <c r="C62" s="901">
        <f t="shared" si="37"/>
        <v>-3.6999999999999034E-2</v>
      </c>
      <c r="D62" s="901">
        <f t="shared" si="37"/>
        <v>-3.6999999999999034E-2</v>
      </c>
      <c r="E62" s="901">
        <f t="shared" si="37"/>
        <v>-0.73600000000000243</v>
      </c>
      <c r="F62" s="901">
        <f t="shared" si="37"/>
        <v>3.0000000000001137E-2</v>
      </c>
      <c r="G62" s="901">
        <f t="shared" si="37"/>
        <v>-3.0000000000001137E-3</v>
      </c>
      <c r="H62" s="901">
        <f t="shared" si="37"/>
        <v>-3.6000000000001364E-2</v>
      </c>
      <c r="I62" s="901">
        <f t="shared" si="37"/>
        <v>-3.9999999999977831E-3</v>
      </c>
      <c r="J62" s="901">
        <f t="shared" si="37"/>
        <v>-3.6999999999999034E-2</v>
      </c>
      <c r="K62" s="901">
        <f t="shared" si="37"/>
        <v>1.4999999999993463E-2</v>
      </c>
      <c r="L62" s="901">
        <f t="shared" si="37"/>
        <v>-3.6000000000001364E-2</v>
      </c>
      <c r="M62" s="901">
        <f t="shared" si="37"/>
        <v>-3.9999999999999147E-2</v>
      </c>
      <c r="N62" s="901">
        <f t="shared" si="37"/>
        <v>4.2000000000001592E-2</v>
      </c>
      <c r="O62" s="901">
        <f t="shared" si="37"/>
        <v>-4.3499999999994543E-2</v>
      </c>
      <c r="P62" s="901">
        <f t="shared" si="37"/>
        <v>-1.9999999999996021E-2</v>
      </c>
      <c r="Q62" s="901">
        <f t="shared" si="37"/>
        <v>2.850000000000108E-2</v>
      </c>
      <c r="R62" s="901">
        <f t="shared" si="37"/>
        <v>-3.0000000000001137E-2</v>
      </c>
      <c r="S62" s="901">
        <f t="shared" si="37"/>
        <v>-3.1499999999999417E-2</v>
      </c>
      <c r="T62" s="901">
        <f t="shared" si="37"/>
        <v>2.2999999999996135E-2</v>
      </c>
      <c r="U62" s="901">
        <f t="shared" si="37"/>
        <v>-1.9999999999953388E-3</v>
      </c>
      <c r="V62" s="901">
        <f t="shared" si="37"/>
        <v>-1.9999999999953388E-3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6.1879999999999926</v>
      </c>
      <c r="C63" s="901">
        <f t="shared" si="38"/>
        <v>5.963000000000001</v>
      </c>
      <c r="D63" s="901">
        <f t="shared" si="38"/>
        <v>5.963000000000001</v>
      </c>
      <c r="E63" s="901">
        <f t="shared" si="38"/>
        <v>0.56399999999999761</v>
      </c>
      <c r="F63" s="901">
        <f t="shared" si="38"/>
        <v>6.0300000000000011</v>
      </c>
      <c r="G63" s="901">
        <f t="shared" si="38"/>
        <v>5.9969999999999999</v>
      </c>
      <c r="H63" s="901">
        <f t="shared" si="38"/>
        <v>5.9639999999999986</v>
      </c>
      <c r="I63" s="901">
        <f t="shared" si="38"/>
        <v>5.9960000000000022</v>
      </c>
      <c r="J63" s="901">
        <f t="shared" si="38"/>
        <v>5.963000000000001</v>
      </c>
      <c r="K63" s="901">
        <f t="shared" si="38"/>
        <v>6.1149999999999931</v>
      </c>
      <c r="L63" s="901">
        <f t="shared" si="38"/>
        <v>1.2639999999999987</v>
      </c>
      <c r="M63" s="901">
        <f t="shared" si="38"/>
        <v>6.2600000000000007</v>
      </c>
      <c r="N63" s="901">
        <f t="shared" si="38"/>
        <v>6.1420000000000012</v>
      </c>
      <c r="O63" s="901">
        <f t="shared" si="38"/>
        <v>5.5565000000000051</v>
      </c>
      <c r="P63" s="901">
        <f t="shared" si="38"/>
        <v>6.3800000000000043</v>
      </c>
      <c r="Q63" s="901">
        <f t="shared" si="38"/>
        <v>6.5285000000000011</v>
      </c>
      <c r="R63" s="901">
        <f t="shared" si="38"/>
        <v>6.5699999999999985</v>
      </c>
      <c r="S63" s="901">
        <f t="shared" si="38"/>
        <v>1.0685000000000007</v>
      </c>
      <c r="T63" s="901">
        <f t="shared" si="38"/>
        <v>6.6229999999999958</v>
      </c>
      <c r="U63" s="901">
        <f t="shared" si="38"/>
        <v>6.398000000000005</v>
      </c>
      <c r="V63" s="901">
        <f t="shared" si="38"/>
        <v>6.398000000000005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-13.142857142857167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-0.64285714285716722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-0.16795366795366817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-0.64285714285711038</v>
      </c>
      <c r="T64" s="1018">
        <f t="shared" si="39"/>
        <v>7.8231292516989015E-2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-15.050584729660613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I27" sqref="I27:I32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31"/>
      <c r="C1" s="1119" t="s">
        <v>33</v>
      </c>
      <c r="D1" s="1119"/>
      <c r="E1" s="1119"/>
      <c r="F1" s="1119"/>
      <c r="G1" s="1119"/>
      <c r="H1" s="1119"/>
      <c r="I1" s="1119"/>
      <c r="J1" s="1119"/>
      <c r="K1" s="1119"/>
      <c r="L1" s="1119"/>
      <c r="M1" s="1119"/>
      <c r="N1" s="1119"/>
      <c r="O1" s="1119"/>
      <c r="P1" s="1119"/>
      <c r="Q1" s="1119"/>
      <c r="R1" s="1119"/>
      <c r="S1" s="1119"/>
      <c r="T1" s="1119"/>
      <c r="U1" s="1120"/>
      <c r="V1" s="1233" t="s">
        <v>34</v>
      </c>
      <c r="W1" s="1234"/>
      <c r="X1" s="1234"/>
    </row>
    <row r="2" spans="1:24" x14ac:dyDescent="0.25">
      <c r="A2" s="562"/>
      <c r="B2" s="1232"/>
      <c r="C2" s="1124" t="s">
        <v>35</v>
      </c>
      <c r="D2" s="1124"/>
      <c r="E2" s="1124"/>
      <c r="F2" s="1124"/>
      <c r="G2" s="1124"/>
      <c r="H2" s="1124"/>
      <c r="I2" s="1124"/>
      <c r="J2" s="1124"/>
      <c r="K2" s="1124"/>
      <c r="L2" s="1124"/>
      <c r="M2" s="1124"/>
      <c r="N2" s="1124"/>
      <c r="O2" s="1124"/>
      <c r="P2" s="1124"/>
      <c r="Q2" s="1124"/>
      <c r="R2" s="1124"/>
      <c r="S2" s="1124"/>
      <c r="T2" s="1124"/>
      <c r="U2" s="1125"/>
      <c r="V2" s="1233" t="s">
        <v>36</v>
      </c>
      <c r="W2" s="1234"/>
      <c r="X2" s="1234"/>
    </row>
    <row r="3" spans="1:24" x14ac:dyDescent="0.25">
      <c r="A3" s="562"/>
      <c r="B3" s="1232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27"/>
      <c r="T3" s="1127"/>
      <c r="U3" s="1128"/>
      <c r="V3" s="1233" t="s">
        <v>37</v>
      </c>
      <c r="W3" s="1234"/>
      <c r="X3" s="1234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29"/>
      <c r="W4" s="1229"/>
      <c r="X4" s="1229"/>
    </row>
    <row r="5" spans="1:24" ht="30" customHeight="1" thickBot="1" x14ac:dyDescent="0.3">
      <c r="A5" s="562"/>
      <c r="B5" s="564" t="s">
        <v>38</v>
      </c>
      <c r="C5" s="1127">
        <v>3</v>
      </c>
      <c r="D5" s="1127"/>
      <c r="E5" s="84"/>
      <c r="F5" s="84"/>
      <c r="G5" s="84" t="s">
        <v>39</v>
      </c>
      <c r="H5" s="1136" t="s">
        <v>50</v>
      </c>
      <c r="I5" s="1136"/>
      <c r="J5" s="87"/>
      <c r="K5" s="87"/>
      <c r="L5" s="87"/>
      <c r="M5" s="85"/>
      <c r="N5" s="84" t="s">
        <v>40</v>
      </c>
      <c r="O5" s="574">
        <v>60</v>
      </c>
      <c r="P5" s="551"/>
      <c r="V5" s="1230"/>
      <c r="W5" s="1230"/>
      <c r="X5" s="1230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26" t="s">
        <v>126</v>
      </c>
      <c r="W6" s="1227"/>
      <c r="X6" s="1228"/>
    </row>
    <row r="7" spans="1:24" ht="30" customHeight="1" thickBot="1" x14ac:dyDescent="0.3">
      <c r="A7" s="562"/>
      <c r="B7" s="565" t="s">
        <v>41</v>
      </c>
      <c r="C7" s="1138" t="s">
        <v>2</v>
      </c>
      <c r="D7" s="1138"/>
      <c r="E7" s="86"/>
      <c r="F7" s="86"/>
      <c r="G7" s="84" t="s">
        <v>42</v>
      </c>
      <c r="H7" s="1235">
        <f ca="1">INDIRECT("'SEM " &amp; $O$5 &amp; "'!" &amp; ADDRESS(ROW(T2), COLUMN(T2)))</f>
        <v>45841</v>
      </c>
      <c r="I7" s="1235"/>
      <c r="J7" s="1235">
        <f ca="1">H7+6</f>
        <v>45847</v>
      </c>
      <c r="K7" s="1235"/>
      <c r="L7" s="87"/>
      <c r="M7" s="391" t="s">
        <v>43</v>
      </c>
      <c r="N7" s="391"/>
      <c r="P7" s="1127" t="s">
        <v>89</v>
      </c>
      <c r="Q7" s="1127"/>
      <c r="R7" s="1127"/>
      <c r="S7" s="1127"/>
      <c r="T7" s="84"/>
      <c r="U7" s="88"/>
      <c r="V7" s="1223">
        <v>45846</v>
      </c>
      <c r="W7" s="1224"/>
      <c r="X7" s="1225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08" t="s">
        <v>105</v>
      </c>
      <c r="B9" s="1209"/>
      <c r="C9" s="1110" t="s">
        <v>7</v>
      </c>
      <c r="D9" s="1111"/>
      <c r="E9" s="1111"/>
      <c r="F9" s="1111"/>
      <c r="G9" s="1111"/>
      <c r="H9" s="1111"/>
      <c r="I9" s="1109"/>
      <c r="J9" s="1111" t="s">
        <v>29</v>
      </c>
      <c r="K9" s="1111"/>
      <c r="L9" s="1111"/>
      <c r="M9" s="1111"/>
      <c r="N9" s="1111"/>
      <c r="O9" s="1111"/>
      <c r="P9" s="1111"/>
      <c r="Q9" s="1110" t="s">
        <v>28</v>
      </c>
      <c r="R9" s="1111"/>
      <c r="S9" s="1111"/>
      <c r="T9" s="1111"/>
      <c r="U9" s="1111"/>
      <c r="V9" s="1111"/>
      <c r="W9" s="1109"/>
      <c r="X9" s="1210" t="s">
        <v>8</v>
      </c>
    </row>
    <row r="10" spans="1:24" ht="34.5" thickBot="1" x14ac:dyDescent="0.3">
      <c r="A10" s="1212" t="s">
        <v>44</v>
      </c>
      <c r="B10" s="121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1"/>
    </row>
    <row r="11" spans="1:24" ht="33.75" x14ac:dyDescent="0.25">
      <c r="A11" s="559" t="s">
        <v>98</v>
      </c>
      <c r="B11" s="597">
        <f ca="1">H7</f>
        <v>45841</v>
      </c>
      <c r="C11" s="664">
        <f ca="1">INDIRECT("'SEM " &amp; $O$5 &amp; "'!" &amp; ADDRESS(ROW(B8), COLUMN(B8)))</f>
        <v>86.1</v>
      </c>
      <c r="D11" s="665">
        <f t="shared" ref="D11:X11" ca="1" si="0">INDIRECT("'SEM " &amp; $O$5 &amp; "'!" &amp; ADDRESS(ROW(C8), COLUMN(C8)))</f>
        <v>84.9</v>
      </c>
      <c r="E11" s="665">
        <f t="shared" ca="1" si="0"/>
        <v>84.8</v>
      </c>
      <c r="F11" s="665">
        <f t="shared" ca="1" si="0"/>
        <v>10</v>
      </c>
      <c r="G11" s="665">
        <f t="shared" ca="1" si="0"/>
        <v>84.7</v>
      </c>
      <c r="H11" s="665">
        <f t="shared" ca="1" si="0"/>
        <v>85.5</v>
      </c>
      <c r="I11" s="279">
        <f t="shared" ca="1" si="0"/>
        <v>84.4</v>
      </c>
      <c r="J11" s="664">
        <f t="shared" ca="1" si="0"/>
        <v>81.2</v>
      </c>
      <c r="K11" s="665">
        <f t="shared" ca="1" si="0"/>
        <v>83.3</v>
      </c>
      <c r="L11" s="665">
        <f t="shared" ca="1" si="0"/>
        <v>86.6</v>
      </c>
      <c r="M11" s="665">
        <f t="shared" ca="1" si="0"/>
        <v>12.5</v>
      </c>
      <c r="N11" s="665">
        <f t="shared" ca="1" si="0"/>
        <v>86.4</v>
      </c>
      <c r="O11" s="665">
        <f t="shared" ca="1" si="0"/>
        <v>85.2</v>
      </c>
      <c r="P11" s="279">
        <f t="shared" ca="1" si="0"/>
        <v>84.6</v>
      </c>
      <c r="Q11" s="664">
        <f t="shared" ca="1" si="0"/>
        <v>82.8</v>
      </c>
      <c r="R11" s="665">
        <f t="shared" ca="1" si="0"/>
        <v>84</v>
      </c>
      <c r="S11" s="665">
        <f t="shared" ca="1" si="0"/>
        <v>88.4</v>
      </c>
      <c r="T11" s="665">
        <f t="shared" ca="1" si="0"/>
        <v>13.1</v>
      </c>
      <c r="U11" s="665">
        <f t="shared" ca="1" si="0"/>
        <v>88.9</v>
      </c>
      <c r="V11" s="665">
        <f t="shared" ca="1" si="0"/>
        <v>85.1</v>
      </c>
      <c r="W11" s="279">
        <f t="shared" ca="1" si="0"/>
        <v>87.7</v>
      </c>
      <c r="X11" s="753">
        <f t="shared" ca="1" si="0"/>
        <v>1570.2</v>
      </c>
    </row>
    <row r="12" spans="1:24" ht="33.75" x14ac:dyDescent="0.25">
      <c r="A12" s="559" t="s">
        <v>99</v>
      </c>
      <c r="B12" s="597">
        <f t="shared" ref="B12:B17" ca="1" si="1">B11+1</f>
        <v>45842</v>
      </c>
      <c r="C12" s="571">
        <f t="shared" ref="C12:X12" ca="1" si="2">INDIRECT("'SEM " &amp; $O$5 &amp; "'!" &amp; ADDRESS(ROW(B9), COLUMN(B9)))</f>
        <v>85.7</v>
      </c>
      <c r="D12" s="572">
        <f t="shared" ca="1" si="2"/>
        <v>86.1</v>
      </c>
      <c r="E12" s="572">
        <f t="shared" ca="1" si="2"/>
        <v>84.2</v>
      </c>
      <c r="F12" s="572">
        <f t="shared" ca="1" si="2"/>
        <v>17.899999999999999</v>
      </c>
      <c r="G12" s="572">
        <f t="shared" ca="1" si="2"/>
        <v>84.4</v>
      </c>
      <c r="H12" s="572">
        <f t="shared" ca="1" si="2"/>
        <v>85.2</v>
      </c>
      <c r="I12" s="280">
        <f t="shared" ca="1" si="2"/>
        <v>86.1</v>
      </c>
      <c r="J12" s="571">
        <f t="shared" ca="1" si="2"/>
        <v>82.9</v>
      </c>
      <c r="K12" s="572">
        <f t="shared" ca="1" si="2"/>
        <v>84.3</v>
      </c>
      <c r="L12" s="572">
        <f t="shared" ca="1" si="2"/>
        <v>86.4</v>
      </c>
      <c r="M12" s="572">
        <f t="shared" ca="1" si="2"/>
        <v>13.9</v>
      </c>
      <c r="N12" s="572">
        <f t="shared" ca="1" si="2"/>
        <v>87.8</v>
      </c>
      <c r="O12" s="572">
        <f t="shared" ca="1" si="2"/>
        <v>86.2</v>
      </c>
      <c r="P12" s="280">
        <f t="shared" ca="1" si="2"/>
        <v>84.2</v>
      </c>
      <c r="Q12" s="571">
        <f t="shared" ca="1" si="2"/>
        <v>83.3</v>
      </c>
      <c r="R12" s="572">
        <f t="shared" ca="1" si="2"/>
        <v>84.1</v>
      </c>
      <c r="S12" s="572">
        <f t="shared" ca="1" si="2"/>
        <v>88.2</v>
      </c>
      <c r="T12" s="572">
        <f t="shared" ca="1" si="2"/>
        <v>15.4</v>
      </c>
      <c r="U12" s="572">
        <f t="shared" ca="1" si="2"/>
        <v>88.4</v>
      </c>
      <c r="V12" s="572">
        <f t="shared" ca="1" si="2"/>
        <v>86.3</v>
      </c>
      <c r="W12" s="280">
        <f t="shared" ca="1" si="2"/>
        <v>88.4</v>
      </c>
      <c r="X12" s="754">
        <f t="shared" ca="1" si="2"/>
        <v>1589.3999999999999</v>
      </c>
    </row>
    <row r="13" spans="1:24" ht="33.75" x14ac:dyDescent="0.25">
      <c r="A13" s="559" t="s">
        <v>100</v>
      </c>
      <c r="B13" s="597">
        <f t="shared" ca="1" si="1"/>
        <v>45843</v>
      </c>
      <c r="C13" s="571">
        <f t="shared" ref="C13:X13" ca="1" si="3">INDIRECT("'SEM " &amp; $O$5 &amp; "'!" &amp; ADDRESS(ROW(B10), COLUMN(B10)))</f>
        <v>85.7</v>
      </c>
      <c r="D13" s="572">
        <f t="shared" ca="1" si="3"/>
        <v>86.1</v>
      </c>
      <c r="E13" s="572">
        <f t="shared" ca="1" si="3"/>
        <v>84.1</v>
      </c>
      <c r="F13" s="572">
        <f t="shared" ca="1" si="3"/>
        <v>17.899999999999999</v>
      </c>
      <c r="G13" s="572">
        <f t="shared" ca="1" si="3"/>
        <v>84.4</v>
      </c>
      <c r="H13" s="572">
        <f t="shared" ca="1" si="3"/>
        <v>84.9</v>
      </c>
      <c r="I13" s="280">
        <f t="shared" ca="1" si="3"/>
        <v>86.1</v>
      </c>
      <c r="J13" s="571">
        <f t="shared" ca="1" si="3"/>
        <v>82.9</v>
      </c>
      <c r="K13" s="572">
        <f t="shared" ca="1" si="3"/>
        <v>84.3</v>
      </c>
      <c r="L13" s="572">
        <f t="shared" ca="1" si="3"/>
        <v>86.4</v>
      </c>
      <c r="M13" s="572">
        <f t="shared" ca="1" si="3"/>
        <v>13.9</v>
      </c>
      <c r="N13" s="572">
        <f t="shared" ca="1" si="3"/>
        <v>87.8</v>
      </c>
      <c r="O13" s="572">
        <f t="shared" ca="1" si="3"/>
        <v>86.1</v>
      </c>
      <c r="P13" s="280">
        <f t="shared" ca="1" si="3"/>
        <v>84.2</v>
      </c>
      <c r="Q13" s="571">
        <f t="shared" ca="1" si="3"/>
        <v>83.3</v>
      </c>
      <c r="R13" s="572">
        <f t="shared" ca="1" si="3"/>
        <v>84.1</v>
      </c>
      <c r="S13" s="572">
        <f t="shared" ca="1" si="3"/>
        <v>88.2</v>
      </c>
      <c r="T13" s="572">
        <f t="shared" ca="1" si="3"/>
        <v>15.4</v>
      </c>
      <c r="U13" s="572">
        <f t="shared" ca="1" si="3"/>
        <v>88.4</v>
      </c>
      <c r="V13" s="572">
        <f t="shared" ca="1" si="3"/>
        <v>86</v>
      </c>
      <c r="W13" s="280">
        <f t="shared" ca="1" si="3"/>
        <v>88.4</v>
      </c>
      <c r="X13" s="754">
        <f t="shared" ca="1" si="3"/>
        <v>1588.6000000000001</v>
      </c>
    </row>
    <row r="14" spans="1:24" ht="33.75" x14ac:dyDescent="0.25">
      <c r="A14" s="559" t="s">
        <v>101</v>
      </c>
      <c r="B14" s="597">
        <f t="shared" ca="1" si="1"/>
        <v>45844</v>
      </c>
      <c r="C14" s="571">
        <f t="shared" ref="C14:X14" ca="1" si="4">INDIRECT("'SEM " &amp; $O$5 &amp; "'!" &amp; ADDRESS(ROW(B11), COLUMN(B11)))</f>
        <v>85.7</v>
      </c>
      <c r="D14" s="572">
        <f t="shared" ca="1" si="4"/>
        <v>86.1</v>
      </c>
      <c r="E14" s="572">
        <f t="shared" ca="1" si="4"/>
        <v>84.1</v>
      </c>
      <c r="F14" s="572">
        <f t="shared" ca="1" si="4"/>
        <v>17.8</v>
      </c>
      <c r="G14" s="572">
        <f t="shared" ca="1" si="4"/>
        <v>84.4</v>
      </c>
      <c r="H14" s="572">
        <f t="shared" ca="1" si="4"/>
        <v>84.8</v>
      </c>
      <c r="I14" s="280">
        <f t="shared" ca="1" si="4"/>
        <v>86.1</v>
      </c>
      <c r="J14" s="571">
        <f t="shared" ca="1" si="4"/>
        <v>82.9</v>
      </c>
      <c r="K14" s="572">
        <f t="shared" ca="1" si="4"/>
        <v>84.2</v>
      </c>
      <c r="L14" s="572">
        <f t="shared" ca="1" si="4"/>
        <v>86.4</v>
      </c>
      <c r="M14" s="572">
        <f t="shared" ca="1" si="4"/>
        <v>13.9</v>
      </c>
      <c r="N14" s="572">
        <f t="shared" ca="1" si="4"/>
        <v>87.8</v>
      </c>
      <c r="O14" s="572">
        <f t="shared" ca="1" si="4"/>
        <v>86</v>
      </c>
      <c r="P14" s="280">
        <f t="shared" ca="1" si="4"/>
        <v>84.2</v>
      </c>
      <c r="Q14" s="571">
        <f t="shared" ca="1" si="4"/>
        <v>83.3</v>
      </c>
      <c r="R14" s="572">
        <f t="shared" ca="1" si="4"/>
        <v>84.1</v>
      </c>
      <c r="S14" s="572">
        <f t="shared" ca="1" si="4"/>
        <v>88.2</v>
      </c>
      <c r="T14" s="572">
        <f t="shared" ca="1" si="4"/>
        <v>15.4</v>
      </c>
      <c r="U14" s="572">
        <f t="shared" ca="1" si="4"/>
        <v>88.3</v>
      </c>
      <c r="V14" s="572">
        <f t="shared" ca="1" si="4"/>
        <v>86</v>
      </c>
      <c r="W14" s="280">
        <f t="shared" ca="1" si="4"/>
        <v>88.4</v>
      </c>
      <c r="X14" s="754">
        <f t="shared" ca="1" si="4"/>
        <v>1588.1</v>
      </c>
    </row>
    <row r="15" spans="1:24" ht="33.75" x14ac:dyDescent="0.25">
      <c r="A15" s="559" t="s">
        <v>102</v>
      </c>
      <c r="B15" s="597">
        <f t="shared" ca="1" si="1"/>
        <v>45845</v>
      </c>
      <c r="C15" s="571">
        <f t="shared" ref="C15:X15" ca="1" si="5">INDIRECT("'SEM " &amp; $O$5 &amp; "'!" &amp; ADDRESS(ROW(B12), COLUMN(B12)))</f>
        <v>85.7</v>
      </c>
      <c r="D15" s="572">
        <f t="shared" ca="1" si="5"/>
        <v>86.1</v>
      </c>
      <c r="E15" s="572">
        <f t="shared" ca="1" si="5"/>
        <v>84</v>
      </c>
      <c r="F15" s="572">
        <f t="shared" ca="1" si="5"/>
        <v>17.3</v>
      </c>
      <c r="G15" s="572">
        <f t="shared" ca="1" si="5"/>
        <v>84.4</v>
      </c>
      <c r="H15" s="572">
        <f t="shared" ca="1" si="5"/>
        <v>84.8</v>
      </c>
      <c r="I15" s="280">
        <f t="shared" ca="1" si="5"/>
        <v>86.1</v>
      </c>
      <c r="J15" s="571">
        <f t="shared" ca="1" si="5"/>
        <v>82.9</v>
      </c>
      <c r="K15" s="572">
        <f t="shared" ca="1" si="5"/>
        <v>84.2</v>
      </c>
      <c r="L15" s="572">
        <f t="shared" ca="1" si="5"/>
        <v>86.4</v>
      </c>
      <c r="M15" s="572">
        <f t="shared" ca="1" si="5"/>
        <v>13.9</v>
      </c>
      <c r="N15" s="572">
        <f t="shared" ca="1" si="5"/>
        <v>87.8</v>
      </c>
      <c r="O15" s="572">
        <f t="shared" ca="1" si="5"/>
        <v>85.9</v>
      </c>
      <c r="P15" s="280">
        <f t="shared" ca="1" si="5"/>
        <v>84.2</v>
      </c>
      <c r="Q15" s="571">
        <f t="shared" ca="1" si="5"/>
        <v>83.3</v>
      </c>
      <c r="R15" s="572">
        <f t="shared" ca="1" si="5"/>
        <v>84.1</v>
      </c>
      <c r="S15" s="572">
        <f t="shared" ca="1" si="5"/>
        <v>88.2</v>
      </c>
      <c r="T15" s="572">
        <f t="shared" ca="1" si="5"/>
        <v>15.3</v>
      </c>
      <c r="U15" s="572">
        <f t="shared" ca="1" si="5"/>
        <v>88.3</v>
      </c>
      <c r="V15" s="572">
        <f t="shared" ca="1" si="5"/>
        <v>86</v>
      </c>
      <c r="W15" s="280">
        <f t="shared" ca="1" si="5"/>
        <v>88.4</v>
      </c>
      <c r="X15" s="754">
        <f t="shared" ca="1" si="5"/>
        <v>1587.2999999999997</v>
      </c>
    </row>
    <row r="16" spans="1:24" ht="33.75" x14ac:dyDescent="0.25">
      <c r="A16" s="559" t="s">
        <v>103</v>
      </c>
      <c r="B16" s="597">
        <f t="shared" ca="1" si="1"/>
        <v>45846</v>
      </c>
      <c r="C16" s="571">
        <f t="shared" ref="C16:X16" ca="1" si="6">INDIRECT("'SEM " &amp; $O$5 &amp; "'!" &amp; ADDRESS(ROW(B13), COLUMN(B13)))</f>
        <v>85.6</v>
      </c>
      <c r="D16" s="572">
        <f t="shared" ca="1" si="6"/>
        <v>85.9</v>
      </c>
      <c r="E16" s="572">
        <f t="shared" ca="1" si="6"/>
        <v>82.9</v>
      </c>
      <c r="F16" s="572">
        <f t="shared" ca="1" si="6"/>
        <v>16</v>
      </c>
      <c r="G16" s="572">
        <f t="shared" ca="1" si="6"/>
        <v>84.5</v>
      </c>
      <c r="H16" s="572">
        <f t="shared" ca="1" si="6"/>
        <v>84.1</v>
      </c>
      <c r="I16" s="280">
        <f t="shared" ca="1" si="6"/>
        <v>85.6</v>
      </c>
      <c r="J16" s="571">
        <f t="shared" ca="1" si="6"/>
        <v>82.8</v>
      </c>
      <c r="K16" s="572">
        <f t="shared" ca="1" si="6"/>
        <v>83.9</v>
      </c>
      <c r="L16" s="572">
        <f t="shared" ca="1" si="6"/>
        <v>86.1</v>
      </c>
      <c r="M16" s="572">
        <f t="shared" ca="1" si="6"/>
        <v>13.7</v>
      </c>
      <c r="N16" s="572">
        <f t="shared" ca="1" si="6"/>
        <v>87.7</v>
      </c>
      <c r="O16" s="572">
        <f t="shared" ca="1" si="6"/>
        <v>84.8</v>
      </c>
      <c r="P16" s="280">
        <f t="shared" ca="1" si="6"/>
        <v>83.9</v>
      </c>
      <c r="Q16" s="571">
        <f t="shared" ca="1" si="6"/>
        <v>82.8</v>
      </c>
      <c r="R16" s="572">
        <f t="shared" ca="1" si="6"/>
        <v>83.8</v>
      </c>
      <c r="S16" s="572">
        <f t="shared" ca="1" si="6"/>
        <v>88.1</v>
      </c>
      <c r="T16" s="572">
        <f t="shared" ca="1" si="6"/>
        <v>13.7</v>
      </c>
      <c r="U16" s="572">
        <f t="shared" ca="1" si="6"/>
        <v>87.5</v>
      </c>
      <c r="V16" s="572">
        <f t="shared" ca="1" si="6"/>
        <v>85.3</v>
      </c>
      <c r="W16" s="280">
        <f t="shared" ca="1" si="6"/>
        <v>87.5</v>
      </c>
      <c r="X16" s="754">
        <f t="shared" ca="1" si="6"/>
        <v>1576.1999999999998</v>
      </c>
    </row>
    <row r="17" spans="1:24" ht="34.5" thickBot="1" x14ac:dyDescent="0.3">
      <c r="A17" s="559" t="s">
        <v>104</v>
      </c>
      <c r="B17" s="597">
        <f t="shared" ca="1" si="1"/>
        <v>45847</v>
      </c>
      <c r="C17" s="601">
        <f t="shared" ref="C17:X17" ca="1" si="7">INDIRECT("'SEM " &amp; $O$5 &amp; "'!" &amp; ADDRESS(ROW(B14), COLUMN(B14)))</f>
        <v>85.6</v>
      </c>
      <c r="D17" s="602">
        <f t="shared" ca="1" si="7"/>
        <v>85.9</v>
      </c>
      <c r="E17" s="602">
        <f t="shared" ca="1" si="7"/>
        <v>82.9</v>
      </c>
      <c r="F17" s="602">
        <f t="shared" ca="1" si="7"/>
        <v>16</v>
      </c>
      <c r="G17" s="602">
        <f t="shared" ca="1" si="7"/>
        <v>84.5</v>
      </c>
      <c r="H17" s="602">
        <f t="shared" ca="1" si="7"/>
        <v>84</v>
      </c>
      <c r="I17" s="281">
        <f t="shared" ca="1" si="7"/>
        <v>85.6</v>
      </c>
      <c r="J17" s="601">
        <f t="shared" ca="1" si="7"/>
        <v>82.8</v>
      </c>
      <c r="K17" s="602">
        <f t="shared" ca="1" si="7"/>
        <v>83.9</v>
      </c>
      <c r="L17" s="602">
        <f t="shared" ca="1" si="7"/>
        <v>86.1</v>
      </c>
      <c r="M17" s="602">
        <f t="shared" ca="1" si="7"/>
        <v>13.7</v>
      </c>
      <c r="N17" s="602">
        <f t="shared" ca="1" si="7"/>
        <v>87.7</v>
      </c>
      <c r="O17" s="602">
        <f t="shared" ca="1" si="7"/>
        <v>84.8</v>
      </c>
      <c r="P17" s="281">
        <f t="shared" ca="1" si="7"/>
        <v>83.9</v>
      </c>
      <c r="Q17" s="601">
        <f t="shared" ca="1" si="7"/>
        <v>82.8</v>
      </c>
      <c r="R17" s="602">
        <f t="shared" ca="1" si="7"/>
        <v>83.8</v>
      </c>
      <c r="S17" s="602">
        <f t="shared" ca="1" si="7"/>
        <v>88.1</v>
      </c>
      <c r="T17" s="602">
        <f t="shared" ca="1" si="7"/>
        <v>13.7</v>
      </c>
      <c r="U17" s="602">
        <f t="shared" ca="1" si="7"/>
        <v>87.5</v>
      </c>
      <c r="V17" s="602">
        <f t="shared" ca="1" si="7"/>
        <v>85.3</v>
      </c>
      <c r="W17" s="281">
        <f t="shared" ca="1" si="7"/>
        <v>87.5</v>
      </c>
      <c r="X17" s="755">
        <f t="shared" ca="1" si="7"/>
        <v>1576.1</v>
      </c>
    </row>
    <row r="18" spans="1:24" x14ac:dyDescent="0.25">
      <c r="A18" s="1204" t="s">
        <v>8</v>
      </c>
      <c r="B18" s="1205"/>
      <c r="C18" s="229">
        <f t="shared" ref="C18:X18" ca="1" si="8">INDIRECT("'SEM " &amp; $O$5 &amp; "'!" &amp; ADDRESS(ROW(B15), COLUMN(B15)))</f>
        <v>600.1</v>
      </c>
      <c r="D18" s="230">
        <f t="shared" ca="1" si="8"/>
        <v>601.1</v>
      </c>
      <c r="E18" s="230">
        <f t="shared" ca="1" si="8"/>
        <v>587</v>
      </c>
      <c r="F18" s="230">
        <f t="shared" ca="1" si="8"/>
        <v>112.89999999999999</v>
      </c>
      <c r="G18" s="230">
        <f t="shared" ca="1" si="8"/>
        <v>591.30000000000007</v>
      </c>
      <c r="H18" s="230">
        <f t="shared" ca="1" si="8"/>
        <v>593.29999999999995</v>
      </c>
      <c r="I18" s="231">
        <f t="shared" ca="1" si="8"/>
        <v>600.00000000000011</v>
      </c>
      <c r="J18" s="229">
        <f t="shared" ca="1" si="8"/>
        <v>578.40000000000009</v>
      </c>
      <c r="K18" s="230">
        <f t="shared" ca="1" si="8"/>
        <v>588.09999999999991</v>
      </c>
      <c r="L18" s="230">
        <f t="shared" ca="1" si="8"/>
        <v>604.4</v>
      </c>
      <c r="M18" s="230">
        <f t="shared" ca="1" si="8"/>
        <v>95.5</v>
      </c>
      <c r="N18" s="230">
        <f t="shared" ca="1" si="8"/>
        <v>613.00000000000011</v>
      </c>
      <c r="O18" s="230">
        <f t="shared" ca="1" si="8"/>
        <v>598.99999999999989</v>
      </c>
      <c r="P18" s="231">
        <f t="shared" ca="1" si="8"/>
        <v>589.19999999999993</v>
      </c>
      <c r="Q18" s="229">
        <f t="shared" ca="1" si="8"/>
        <v>581.6</v>
      </c>
      <c r="R18" s="230">
        <f t="shared" ca="1" si="8"/>
        <v>588</v>
      </c>
      <c r="S18" s="230">
        <f t="shared" ca="1" si="8"/>
        <v>617.4</v>
      </c>
      <c r="T18" s="230">
        <f t="shared" ca="1" si="8"/>
        <v>102</v>
      </c>
      <c r="U18" s="230">
        <f t="shared" ca="1" si="8"/>
        <v>617.30000000000007</v>
      </c>
      <c r="V18" s="230">
        <f t="shared" ca="1" si="8"/>
        <v>599.99999999999989</v>
      </c>
      <c r="W18" s="232">
        <f t="shared" ca="1" si="8"/>
        <v>616.29999999999995</v>
      </c>
      <c r="X18" s="510">
        <f t="shared" ca="1" si="8"/>
        <v>11075.9</v>
      </c>
    </row>
    <row r="19" spans="1:24" ht="33.75" thickBot="1" x14ac:dyDescent="0.3">
      <c r="A19" s="1206" t="s">
        <v>47</v>
      </c>
      <c r="B19" s="1207"/>
      <c r="C19" s="587">
        <f ca="1">INDIRECT("'SEM " &amp; $O$5 &amp; "'!" &amp; ADDRESS(ROW(B17), COLUMN(B16)))</f>
        <v>553</v>
      </c>
      <c r="D19" s="588">
        <f t="shared" ref="D19:X19" ca="1" si="9">INDIRECT("'SEM " &amp; $O$5 &amp; "'!" &amp; ADDRESS(ROW(C17), COLUMN(C16)))</f>
        <v>554</v>
      </c>
      <c r="E19" s="588">
        <f t="shared" ca="1" si="9"/>
        <v>541</v>
      </c>
      <c r="F19" s="588">
        <f t="shared" ca="1" si="9"/>
        <v>104</v>
      </c>
      <c r="G19" s="588">
        <f t="shared" ca="1" si="9"/>
        <v>545</v>
      </c>
      <c r="H19" s="588">
        <f t="shared" ca="1" si="9"/>
        <v>546</v>
      </c>
      <c r="I19" s="589">
        <f t="shared" ca="1" si="9"/>
        <v>553</v>
      </c>
      <c r="J19" s="587">
        <f t="shared" ca="1" si="9"/>
        <v>533</v>
      </c>
      <c r="K19" s="588">
        <f t="shared" ca="1" si="9"/>
        <v>542</v>
      </c>
      <c r="L19" s="588">
        <f t="shared" ca="1" si="9"/>
        <v>557</v>
      </c>
      <c r="M19" s="588">
        <f t="shared" ca="1" si="9"/>
        <v>88</v>
      </c>
      <c r="N19" s="588">
        <f t="shared" ca="1" si="9"/>
        <v>565</v>
      </c>
      <c r="O19" s="588">
        <f t="shared" ca="1" si="9"/>
        <v>552</v>
      </c>
      <c r="P19" s="589">
        <f t="shared" ca="1" si="9"/>
        <v>543</v>
      </c>
      <c r="Q19" s="587">
        <f t="shared" ca="1" si="9"/>
        <v>536</v>
      </c>
      <c r="R19" s="588">
        <f t="shared" ca="1" si="9"/>
        <v>542</v>
      </c>
      <c r="S19" s="588">
        <f t="shared" ca="1" si="9"/>
        <v>569</v>
      </c>
      <c r="T19" s="588">
        <f t="shared" ca="1" si="9"/>
        <v>94</v>
      </c>
      <c r="U19" s="588">
        <f t="shared" ca="1" si="9"/>
        <v>569</v>
      </c>
      <c r="V19" s="588">
        <f t="shared" ca="1" si="9"/>
        <v>553</v>
      </c>
      <c r="W19" s="590">
        <f t="shared" ca="1" si="9"/>
        <v>568</v>
      </c>
      <c r="X19" s="590">
        <f t="shared" ca="1" si="9"/>
        <v>10207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2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2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2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8" t="s">
        <v>26</v>
      </c>
      <c r="B25" s="1209"/>
      <c r="C25" s="1110" t="s">
        <v>16</v>
      </c>
      <c r="D25" s="1111"/>
      <c r="E25" s="1111"/>
      <c r="F25" s="1111"/>
      <c r="G25" s="1111"/>
      <c r="H25" s="1215"/>
      <c r="I25" s="1219" t="s">
        <v>8</v>
      </c>
      <c r="J25" s="92"/>
      <c r="K25" s="92"/>
      <c r="L25" s="1208" t="s">
        <v>45</v>
      </c>
      <c r="M25" s="1209"/>
      <c r="N25" s="1214" t="s">
        <v>16</v>
      </c>
      <c r="O25" s="1215"/>
      <c r="P25" s="1215"/>
      <c r="Q25" s="1215"/>
      <c r="R25" s="1215"/>
      <c r="S25" s="1215"/>
      <c r="T25" s="1219" t="s">
        <v>8</v>
      </c>
      <c r="V25"/>
      <c r="W25"/>
      <c r="X25"/>
    </row>
    <row r="26" spans="1:24" ht="30.75" customHeight="1" thickBot="1" x14ac:dyDescent="0.3">
      <c r="A26" s="1212" t="s">
        <v>44</v>
      </c>
      <c r="B26" s="121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20"/>
      <c r="J26" s="92"/>
      <c r="K26" s="92"/>
      <c r="L26" s="1212" t="s">
        <v>44</v>
      </c>
      <c r="M26" s="122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20"/>
      <c r="U26" s="1217" t="s">
        <v>91</v>
      </c>
      <c r="V26" s="1218"/>
      <c r="W26" s="1218"/>
      <c r="X26" s="1218"/>
    </row>
    <row r="27" spans="1:24" ht="36" customHeight="1" x14ac:dyDescent="0.25">
      <c r="A27" s="559" t="s">
        <v>98</v>
      </c>
      <c r="B27" s="597">
        <f ca="1">B11</f>
        <v>45841</v>
      </c>
      <c r="C27" s="474">
        <f ca="1">INDIRECT("'SEM " &amp; $O$5 &amp; "'!" &amp; ADDRESS(ROW(B28), COLUMN(B28)))</f>
        <v>70</v>
      </c>
      <c r="D27" s="475">
        <f t="shared" ref="D27:I34" ca="1" si="10">INDIRECT("'SEM " &amp; $O$5 &amp; "'!" &amp; ADDRESS(ROW(C28), COLUMN(C28)))</f>
        <v>74.099999999999994</v>
      </c>
      <c r="E27" s="475">
        <f t="shared" ca="1" si="10"/>
        <v>14.7</v>
      </c>
      <c r="F27" s="475">
        <f t="shared" ca="1" si="10"/>
        <v>72</v>
      </c>
      <c r="G27" s="475">
        <f t="shared" ca="1" si="10"/>
        <v>72.5</v>
      </c>
      <c r="H27" s="477">
        <f t="shared" ca="1" si="10"/>
        <v>73.2</v>
      </c>
      <c r="I27" s="750">
        <f t="shared" ca="1" si="10"/>
        <v>376.49999999999994</v>
      </c>
      <c r="J27" s="660"/>
      <c r="K27" s="374"/>
      <c r="L27" s="559" t="s">
        <v>98</v>
      </c>
      <c r="M27" s="597">
        <f ca="1">B11</f>
        <v>45841</v>
      </c>
      <c r="N27" s="470">
        <f ca="1">INDIRECT("'SEM " &amp; $O$5 &amp; "'!" &amp; ADDRESS(ROW(O28), COLUMN(O28)))</f>
        <v>5.2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</v>
      </c>
      <c r="Q27" s="471">
        <f t="shared" ca="1" si="11"/>
        <v>5.3</v>
      </c>
      <c r="R27" s="471">
        <f t="shared" ca="1" si="11"/>
        <v>5.4</v>
      </c>
      <c r="S27" s="473">
        <f t="shared" ca="1" si="11"/>
        <v>5.2</v>
      </c>
      <c r="T27" s="1077">
        <f t="shared" ca="1" si="11"/>
        <v>27.7</v>
      </c>
      <c r="U27" s="1217"/>
      <c r="V27" s="1218"/>
      <c r="W27" s="1218"/>
      <c r="X27" s="1218"/>
    </row>
    <row r="28" spans="1:24" ht="36" customHeight="1" x14ac:dyDescent="0.25">
      <c r="A28" s="559" t="s">
        <v>99</v>
      </c>
      <c r="B28" s="597">
        <f t="shared" ref="B28:B33" ca="1" si="12">B27+1</f>
        <v>45842</v>
      </c>
      <c r="C28" s="329">
        <f t="shared" ref="C28:C34" ca="1" si="13">INDIRECT("'SEM " &amp; $O$5 &amp; "'!" &amp; ADDRESS(ROW(B29), COLUMN(B29)))</f>
        <v>69.599999999999994</v>
      </c>
      <c r="D28" s="330">
        <f t="shared" ca="1" si="10"/>
        <v>74.400000000000006</v>
      </c>
      <c r="E28" s="330">
        <f t="shared" ca="1" si="10"/>
        <v>15.6</v>
      </c>
      <c r="F28" s="330">
        <f t="shared" ca="1" si="10"/>
        <v>72.7</v>
      </c>
      <c r="G28" s="330">
        <f t="shared" ca="1" si="10"/>
        <v>72.8</v>
      </c>
      <c r="H28" s="331">
        <f t="shared" ca="1" si="10"/>
        <v>74.3</v>
      </c>
      <c r="I28" s="751">
        <f t="shared" ca="1" si="10"/>
        <v>379.40000000000003</v>
      </c>
      <c r="J28" s="660"/>
      <c r="K28" s="661"/>
      <c r="L28" s="559" t="s">
        <v>99</v>
      </c>
      <c r="M28" s="597">
        <f t="shared" ref="M28:M33" ca="1" si="14">M27+1</f>
        <v>45842</v>
      </c>
      <c r="N28" s="329">
        <f t="shared" ref="N28:N34" ca="1" si="15">INDIRECT("'SEM " &amp; $O$5 &amp; "'!" &amp; ADDRESS(ROW(O29), COLUMN(O29)))</f>
        <v>5.0999999999999996</v>
      </c>
      <c r="O28" s="330">
        <f t="shared" ca="1" si="11"/>
        <v>5.5</v>
      </c>
      <c r="P28" s="330">
        <f t="shared" ca="1" si="11"/>
        <v>1.3</v>
      </c>
      <c r="Q28" s="330">
        <f t="shared" ca="1" si="11"/>
        <v>5.0999999999999996</v>
      </c>
      <c r="R28" s="330">
        <f t="shared" ca="1" si="11"/>
        <v>5.3</v>
      </c>
      <c r="S28" s="344">
        <f t="shared" ca="1" si="11"/>
        <v>5</v>
      </c>
      <c r="T28" s="760">
        <f t="shared" ca="1" si="11"/>
        <v>27.3</v>
      </c>
      <c r="U28" s="1217"/>
      <c r="V28" s="1218"/>
      <c r="W28" s="1218"/>
      <c r="X28" s="1218"/>
    </row>
    <row r="29" spans="1:24" ht="36" customHeight="1" x14ac:dyDescent="0.25">
      <c r="A29" s="559" t="s">
        <v>100</v>
      </c>
      <c r="B29" s="597">
        <f t="shared" ca="1" si="12"/>
        <v>45843</v>
      </c>
      <c r="C29" s="329">
        <f t="shared" ca="1" si="13"/>
        <v>69.599999999999994</v>
      </c>
      <c r="D29" s="330">
        <f t="shared" ca="1" si="10"/>
        <v>74.400000000000006</v>
      </c>
      <c r="E29" s="330">
        <f t="shared" ca="1" si="10"/>
        <v>15.5</v>
      </c>
      <c r="F29" s="330">
        <f t="shared" ca="1" si="10"/>
        <v>72.400000000000006</v>
      </c>
      <c r="G29" s="330">
        <f t="shared" ca="1" si="10"/>
        <v>72.8</v>
      </c>
      <c r="H29" s="331">
        <f t="shared" ca="1" si="10"/>
        <v>74.3</v>
      </c>
      <c r="I29" s="751">
        <f t="shared" ca="1" si="10"/>
        <v>379</v>
      </c>
      <c r="J29" s="660"/>
      <c r="K29" s="661"/>
      <c r="L29" s="559" t="s">
        <v>100</v>
      </c>
      <c r="M29" s="597">
        <f t="shared" ca="1" si="14"/>
        <v>45843</v>
      </c>
      <c r="N29" s="329">
        <f t="shared" ca="1" si="15"/>
        <v>5.0999999999999996</v>
      </c>
      <c r="O29" s="330">
        <f t="shared" ca="1" si="11"/>
        <v>5.5</v>
      </c>
      <c r="P29" s="330">
        <f t="shared" ca="1" si="11"/>
        <v>1.4</v>
      </c>
      <c r="Q29" s="330">
        <f t="shared" ca="1" si="11"/>
        <v>5.2</v>
      </c>
      <c r="R29" s="330">
        <f t="shared" ca="1" si="11"/>
        <v>5.3</v>
      </c>
      <c r="S29" s="344">
        <f t="shared" ca="1" si="11"/>
        <v>5</v>
      </c>
      <c r="T29" s="760">
        <f t="shared" ca="1" si="11"/>
        <v>27.5</v>
      </c>
      <c r="U29" s="1217"/>
      <c r="V29" s="1218"/>
      <c r="W29" s="1218"/>
      <c r="X29" s="1218"/>
    </row>
    <row r="30" spans="1:24" ht="36" customHeight="1" x14ac:dyDescent="0.25">
      <c r="A30" s="559" t="s">
        <v>101</v>
      </c>
      <c r="B30" s="597">
        <f t="shared" ca="1" si="12"/>
        <v>45844</v>
      </c>
      <c r="C30" s="329">
        <f t="shared" ca="1" si="13"/>
        <v>69.599999999999994</v>
      </c>
      <c r="D30" s="330">
        <f t="shared" ca="1" si="10"/>
        <v>74.099999999999994</v>
      </c>
      <c r="E30" s="330">
        <f t="shared" ca="1" si="10"/>
        <v>15.5</v>
      </c>
      <c r="F30" s="330">
        <f t="shared" ca="1" si="10"/>
        <v>72.400000000000006</v>
      </c>
      <c r="G30" s="330">
        <f t="shared" ca="1" si="10"/>
        <v>72.8</v>
      </c>
      <c r="H30" s="331">
        <f t="shared" ca="1" si="10"/>
        <v>74.3</v>
      </c>
      <c r="I30" s="751">
        <f t="shared" ca="1" si="10"/>
        <v>378.7</v>
      </c>
      <c r="J30" s="660"/>
      <c r="K30" s="374"/>
      <c r="L30" s="559" t="s">
        <v>101</v>
      </c>
      <c r="M30" s="597">
        <f t="shared" ca="1" si="14"/>
        <v>45844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1.4</v>
      </c>
      <c r="Q30" s="330">
        <f t="shared" ca="1" si="11"/>
        <v>5.2</v>
      </c>
      <c r="R30" s="330">
        <f t="shared" ca="1" si="11"/>
        <v>5.3</v>
      </c>
      <c r="S30" s="344">
        <f t="shared" ca="1" si="11"/>
        <v>5.0999999999999996</v>
      </c>
      <c r="T30" s="760">
        <f t="shared" ca="1" si="11"/>
        <v>27.6</v>
      </c>
      <c r="U30" s="1217"/>
      <c r="V30" s="1218"/>
      <c r="W30" s="1218"/>
      <c r="X30" s="1218"/>
    </row>
    <row r="31" spans="1:24" ht="36" customHeight="1" x14ac:dyDescent="0.25">
      <c r="A31" s="559" t="s">
        <v>102</v>
      </c>
      <c r="B31" s="597">
        <f t="shared" ca="1" si="12"/>
        <v>45845</v>
      </c>
      <c r="C31" s="329">
        <f t="shared" ca="1" si="13"/>
        <v>69.5</v>
      </c>
      <c r="D31" s="330">
        <f t="shared" ca="1" si="10"/>
        <v>74.099999999999994</v>
      </c>
      <c r="E31" s="330">
        <f t="shared" ca="1" si="10"/>
        <v>15.4</v>
      </c>
      <c r="F31" s="330">
        <f t="shared" ca="1" si="10"/>
        <v>72.400000000000006</v>
      </c>
      <c r="G31" s="330">
        <f t="shared" ca="1" si="10"/>
        <v>72.7</v>
      </c>
      <c r="H31" s="331">
        <f t="shared" ca="1" si="10"/>
        <v>74.3</v>
      </c>
      <c r="I31" s="751">
        <f t="shared" ca="1" si="10"/>
        <v>378.40000000000003</v>
      </c>
      <c r="J31" s="660"/>
      <c r="K31" s="661"/>
      <c r="L31" s="559" t="s">
        <v>102</v>
      </c>
      <c r="M31" s="597">
        <f t="shared" ca="1" si="14"/>
        <v>45845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1.4</v>
      </c>
      <c r="Q31" s="330">
        <f t="shared" ca="1" si="11"/>
        <v>5.2</v>
      </c>
      <c r="R31" s="330">
        <f t="shared" ca="1" si="11"/>
        <v>5.3</v>
      </c>
      <c r="S31" s="344">
        <f t="shared" ca="1" si="11"/>
        <v>5.0999999999999996</v>
      </c>
      <c r="T31" s="760">
        <f t="shared" ca="1" si="11"/>
        <v>27.6</v>
      </c>
      <c r="U31" s="1217"/>
      <c r="V31" s="1218"/>
      <c r="W31" s="1218"/>
      <c r="X31" s="1218"/>
    </row>
    <row r="32" spans="1:24" ht="36" customHeight="1" x14ac:dyDescent="0.25">
      <c r="A32" s="559" t="s">
        <v>103</v>
      </c>
      <c r="B32" s="597">
        <f t="shared" ca="1" si="12"/>
        <v>45846</v>
      </c>
      <c r="C32" s="329">
        <f t="shared" ca="1" si="13"/>
        <v>68.5</v>
      </c>
      <c r="D32" s="330">
        <f t="shared" ca="1" si="10"/>
        <v>73.900000000000006</v>
      </c>
      <c r="E32" s="330">
        <f t="shared" ca="1" si="10"/>
        <v>14.9</v>
      </c>
      <c r="F32" s="330">
        <f t="shared" ca="1" si="10"/>
        <v>72</v>
      </c>
      <c r="G32" s="330">
        <f t="shared" ca="1" si="10"/>
        <v>71.7</v>
      </c>
      <c r="H32" s="331">
        <f t="shared" ca="1" si="10"/>
        <v>74.3</v>
      </c>
      <c r="I32" s="751">
        <f t="shared" ca="1" si="10"/>
        <v>375.3</v>
      </c>
      <c r="J32" s="660"/>
      <c r="K32" s="661"/>
      <c r="L32" s="559" t="s">
        <v>103</v>
      </c>
      <c r="M32" s="597">
        <f t="shared" ca="1" si="14"/>
        <v>45846</v>
      </c>
      <c r="N32" s="329">
        <f t="shared" ca="1" si="15"/>
        <v>5.0999999999999996</v>
      </c>
      <c r="O32" s="330">
        <f t="shared" ca="1" si="11"/>
        <v>5.6</v>
      </c>
      <c r="P32" s="330">
        <f t="shared" ca="1" si="11"/>
        <v>1.4</v>
      </c>
      <c r="Q32" s="330">
        <f t="shared" ca="1" si="11"/>
        <v>5.2</v>
      </c>
      <c r="R32" s="330">
        <f t="shared" ca="1" si="11"/>
        <v>5.3</v>
      </c>
      <c r="S32" s="344">
        <f t="shared" ca="1" si="11"/>
        <v>5.0999999999999996</v>
      </c>
      <c r="T32" s="760">
        <f t="shared" ca="1" si="11"/>
        <v>27.700000000000003</v>
      </c>
      <c r="U32" s="1217"/>
      <c r="V32" s="1218"/>
      <c r="W32" s="1218"/>
      <c r="X32" s="1218"/>
    </row>
    <row r="33" spans="1:24" ht="38.25" customHeight="1" thickBot="1" x14ac:dyDescent="0.3">
      <c r="A33" s="559" t="s">
        <v>104</v>
      </c>
      <c r="B33" s="597">
        <f t="shared" ca="1" si="12"/>
        <v>45847</v>
      </c>
      <c r="C33" s="26">
        <f t="shared" ca="1" si="13"/>
        <v>68.5</v>
      </c>
      <c r="D33" s="27">
        <f t="shared" ca="1" si="10"/>
        <v>73.900000000000006</v>
      </c>
      <c r="E33" s="27">
        <f t="shared" ca="1" si="10"/>
        <v>14.8</v>
      </c>
      <c r="F33" s="27">
        <f t="shared" ca="1" si="10"/>
        <v>72</v>
      </c>
      <c r="G33" s="27">
        <f t="shared" ca="1" si="10"/>
        <v>71.7</v>
      </c>
      <c r="H33" s="28">
        <f t="shared" ca="1" si="10"/>
        <v>74.3</v>
      </c>
      <c r="I33" s="752">
        <f t="shared" ca="1" si="10"/>
        <v>375.20000000000005</v>
      </c>
      <c r="J33" s="660"/>
      <c r="K33" s="375"/>
      <c r="L33" s="559" t="s">
        <v>104</v>
      </c>
      <c r="M33" s="597">
        <f t="shared" ca="1" si="14"/>
        <v>45847</v>
      </c>
      <c r="N33" s="26">
        <f t="shared" ca="1" si="15"/>
        <v>5.0999999999999996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5.2</v>
      </c>
      <c r="R33" s="27">
        <f t="shared" ca="1" si="11"/>
        <v>5.3</v>
      </c>
      <c r="S33" s="180">
        <f t="shared" ca="1" si="11"/>
        <v>5.0999999999999996</v>
      </c>
      <c r="T33" s="1078">
        <f t="shared" ca="1" si="11"/>
        <v>27.700000000000003</v>
      </c>
      <c r="U33" s="1217"/>
      <c r="V33" s="1218"/>
      <c r="W33" s="1218"/>
      <c r="X33" s="1218"/>
    </row>
    <row r="34" spans="1:24" ht="30.75" customHeight="1" thickBot="1" x14ac:dyDescent="0.3">
      <c r="A34" s="1204" t="s">
        <v>8</v>
      </c>
      <c r="B34" s="1205"/>
      <c r="C34" s="747">
        <f t="shared" ca="1" si="13"/>
        <v>485.29999999999995</v>
      </c>
      <c r="D34" s="748">
        <f t="shared" ca="1" si="10"/>
        <v>518.9</v>
      </c>
      <c r="E34" s="748">
        <f t="shared" ca="1" si="10"/>
        <v>106.4</v>
      </c>
      <c r="F34" s="748">
        <f t="shared" ca="1" si="10"/>
        <v>505.9</v>
      </c>
      <c r="G34" s="748">
        <f t="shared" ca="1" si="10"/>
        <v>507</v>
      </c>
      <c r="H34" s="749">
        <f t="shared" ca="1" si="10"/>
        <v>519</v>
      </c>
      <c r="I34" s="752">
        <f t="shared" ca="1" si="10"/>
        <v>2642.5</v>
      </c>
      <c r="J34" s="89"/>
      <c r="K34" s="89"/>
      <c r="L34" s="1204" t="s">
        <v>8</v>
      </c>
      <c r="M34" s="1205"/>
      <c r="N34" s="285">
        <f t="shared" ca="1" si="15"/>
        <v>35.800000000000004</v>
      </c>
      <c r="O34" s="286">
        <f t="shared" ca="1" si="11"/>
        <v>38.800000000000004</v>
      </c>
      <c r="P34" s="286">
        <f t="shared" ca="1" si="11"/>
        <v>9.3000000000000007</v>
      </c>
      <c r="Q34" s="286">
        <f t="shared" ca="1" si="11"/>
        <v>36.4</v>
      </c>
      <c r="R34" s="286">
        <f t="shared" ca="1" si="11"/>
        <v>37.200000000000003</v>
      </c>
      <c r="S34" s="1075">
        <f t="shared" ca="1" si="11"/>
        <v>35.6</v>
      </c>
      <c r="T34" s="1024">
        <f t="shared" ca="1" si="11"/>
        <v>193.1</v>
      </c>
      <c r="U34" s="1218"/>
      <c r="V34" s="1218"/>
      <c r="W34" s="1218"/>
      <c r="X34" s="1218"/>
    </row>
    <row r="35" spans="1:24" ht="30.75" customHeight="1" thickBot="1" x14ac:dyDescent="0.3">
      <c r="A35" s="1206" t="s">
        <v>47</v>
      </c>
      <c r="B35" s="1207"/>
      <c r="C35" s="587">
        <f ca="1">INDIRECT("'SEM " &amp; $O$5 &amp; "'!" &amp; ADDRESS(ROW(B37), COLUMN(B36)))</f>
        <v>447</v>
      </c>
      <c r="D35" s="598">
        <f t="shared" ref="D35:I35" ca="1" si="16">INDIRECT("'SEM " &amp; $O$5 &amp; "'!" &amp; ADDRESS(ROW(C37), COLUMN(C36)))</f>
        <v>478</v>
      </c>
      <c r="E35" s="598">
        <f t="shared" ca="1" si="16"/>
        <v>97</v>
      </c>
      <c r="F35" s="598">
        <f t="shared" ca="1" si="16"/>
        <v>466</v>
      </c>
      <c r="G35" s="598">
        <f t="shared" ca="1" si="16"/>
        <v>467</v>
      </c>
      <c r="H35" s="599">
        <f t="shared" ca="1" si="16"/>
        <v>478</v>
      </c>
      <c r="I35" s="553">
        <f t="shared" ca="1" si="16"/>
        <v>2433</v>
      </c>
      <c r="J35" s="89"/>
      <c r="K35" s="89"/>
      <c r="L35" s="1206" t="s">
        <v>47</v>
      </c>
      <c r="M35" s="1207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34</v>
      </c>
      <c r="T35" s="1025">
        <f t="shared" ca="1" si="17"/>
        <v>180</v>
      </c>
      <c r="U35" s="1218"/>
      <c r="V35" s="1218"/>
      <c r="W35" s="1218"/>
      <c r="X35" s="1218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8" t="s">
        <v>26</v>
      </c>
      <c r="B45" s="1209"/>
      <c r="C45" s="1110" t="s">
        <v>7</v>
      </c>
      <c r="D45" s="1111"/>
      <c r="E45" s="1111"/>
      <c r="F45" s="1111"/>
      <c r="G45" s="1111"/>
      <c r="H45" s="1111"/>
      <c r="I45" s="1109"/>
      <c r="J45" s="1214" t="s">
        <v>29</v>
      </c>
      <c r="K45" s="1215"/>
      <c r="L45" s="1215"/>
      <c r="M45" s="1215"/>
      <c r="N45" s="1215"/>
      <c r="O45" s="1215"/>
      <c r="P45" s="1216"/>
      <c r="Q45" s="1214" t="s">
        <v>28</v>
      </c>
      <c r="R45" s="1215"/>
      <c r="S45" s="1215"/>
      <c r="T45" s="1215"/>
      <c r="U45" s="1215"/>
      <c r="V45" s="1215"/>
      <c r="W45" s="1216"/>
      <c r="X45" s="1210" t="s">
        <v>8</v>
      </c>
    </row>
    <row r="46" spans="1:24" ht="30.75" customHeight="1" thickBot="1" x14ac:dyDescent="0.3">
      <c r="A46" s="1212" t="s">
        <v>44</v>
      </c>
      <c r="B46" s="121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11"/>
    </row>
    <row r="47" spans="1:24" ht="30" customHeight="1" x14ac:dyDescent="0.25">
      <c r="A47" s="559" t="s">
        <v>98</v>
      </c>
      <c r="B47" s="597">
        <f ca="1">B11</f>
        <v>45841</v>
      </c>
      <c r="C47" s="474">
        <f t="shared" ref="C47:C54" ca="1" si="18">INDIRECT("'SEM " &amp; $O$5 &amp; "'!" &amp; ADDRESS(ROW(B48), COLUMN(B48)))</f>
        <v>6.2</v>
      </c>
      <c r="D47" s="475">
        <f t="shared" ref="D47:D54" ca="1" si="19">INDIRECT("'SEM " &amp; $O$5 &amp; "'!" &amp; ADDRESS(ROW(C48), COLUMN(C48)))</f>
        <v>6</v>
      </c>
      <c r="E47" s="475">
        <f t="shared" ref="E47:E54" ca="1" si="20">INDIRECT("'SEM " &amp; $O$5 &amp; "'!" &amp; ADDRESS(ROW(D48), COLUMN(D48)))</f>
        <v>6</v>
      </c>
      <c r="F47" s="475">
        <f t="shared" ref="F47:F54" ca="1" si="21">INDIRECT("'SEM " &amp; $O$5 &amp; "'!" &amp; ADDRESS(ROW(E48), COLUMN(E48)))</f>
        <v>1.3</v>
      </c>
      <c r="G47" s="475">
        <f t="shared" ref="G47:G54" ca="1" si="22">INDIRECT("'SEM " &amp; $O$5 &amp; "'!" &amp; ADDRESS(ROW(F48), COLUMN(F48)))</f>
        <v>6</v>
      </c>
      <c r="H47" s="475">
        <f t="shared" ref="H47:H54" ca="1" si="23">INDIRECT("'SEM " &amp; $O$5 &amp; "'!" &amp; ADDRESS(ROW(G48), COLUMN(G48)))</f>
        <v>6</v>
      </c>
      <c r="I47" s="477">
        <f t="shared" ref="I47:I54" ca="1" si="24">INDIRECT("'SEM " &amp; $O$5 &amp; "'!" &amp; ADDRESS(ROW(H48), COLUMN(H48)))</f>
        <v>6</v>
      </c>
      <c r="J47" s="474">
        <f t="shared" ref="J47:J54" ca="1" si="25">INDIRECT("'SEM " &amp; $O$5 &amp; "'!" &amp; ADDRESS(ROW(I48), COLUMN(I48)))</f>
        <v>6</v>
      </c>
      <c r="K47" s="475">
        <f t="shared" ref="K47:K54" ca="1" si="26">INDIRECT("'SEM " &amp; $O$5 &amp; "'!" &amp; ADDRESS(ROW(J48), COLUMN(J48)))</f>
        <v>6</v>
      </c>
      <c r="L47" s="475">
        <f t="shared" ref="L47:L54" ca="1" si="27">INDIRECT("'SEM " &amp; $O$5 &amp; "'!" &amp; ADDRESS(ROW(K48), COLUMN(K48)))</f>
        <v>6.1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6.3</v>
      </c>
      <c r="O47" s="475">
        <f t="shared" ref="O47:O54" ca="1" si="30">INDIRECT("'SEM " &amp; $O$5 &amp; "'!" &amp; ADDRESS(ROW(N48), COLUMN(N48)))</f>
        <v>6.1</v>
      </c>
      <c r="P47" s="477">
        <f t="shared" ref="P47:P54" ca="1" si="31">INDIRECT("'SEM " &amp; $O$5 &amp; "'!" &amp; ADDRESS(ROW(O48), COLUMN(O48)))</f>
        <v>5.6</v>
      </c>
      <c r="Q47" s="474">
        <f t="shared" ref="Q47:Q54" ca="1" si="32">INDIRECT("'SEM " &amp; $O$5 &amp; "'!" &amp; ADDRESS(ROW(P48), COLUMN(P48)))</f>
        <v>6.4</v>
      </c>
      <c r="R47" s="475">
        <f t="shared" ref="R47:R54" ca="1" si="33">INDIRECT("'SEM " &amp; $O$5 &amp; "'!" &amp; ADDRESS(ROW(Q48), COLUMN(Q48)))</f>
        <v>6.5</v>
      </c>
      <c r="S47" s="475">
        <f t="shared" ref="S47:S54" ca="1" si="34">INDIRECT("'SEM " &amp; $O$5 &amp; "'!" &amp; ADDRESS(ROW(R48), COLUMN(R48)))</f>
        <v>6.6</v>
      </c>
      <c r="T47" s="475">
        <f t="shared" ref="T47:T54" ca="1" si="35">INDIRECT("'SEM " &amp; $O$5 &amp; "'!" &amp; ADDRESS(ROW(S48), COLUMN(S48)))</f>
        <v>1.1000000000000001</v>
      </c>
      <c r="U47" s="475">
        <f t="shared" ref="U47:U54" ca="1" si="36">INDIRECT("'SEM " &amp; $O$5 &amp; "'!" &amp; ADDRESS(ROW(T48), COLUMN(T48)))</f>
        <v>6.6</v>
      </c>
      <c r="V47" s="475">
        <f t="shared" ref="V47:V54" ca="1" si="37">INDIRECT("'SEM " &amp; $O$5 &amp; "'!" &amp; ADDRESS(ROW(U48), COLUMN(U48)))</f>
        <v>6.4</v>
      </c>
      <c r="W47" s="477">
        <f t="shared" ref="W47:W54" ca="1" si="38">INDIRECT("'SEM " &amp; $O$5 &amp; "'!" &amp; ADDRESS(ROW(V48), COLUMN(V48)))</f>
        <v>6.4</v>
      </c>
      <c r="X47" s="759">
        <f t="shared" ref="X47:X54" ca="1" si="39">INDIRECT("'SEM " &amp; $O$5 &amp; "'!" &amp; ADDRESS(ROW(W48), COLUMN(W48)))</f>
        <v>114.9</v>
      </c>
    </row>
    <row r="48" spans="1:24" ht="30" customHeight="1" x14ac:dyDescent="0.25">
      <c r="A48" s="559" t="s">
        <v>99</v>
      </c>
      <c r="B48" s="597">
        <f t="shared" ref="B48:B53" ca="1" si="40">B47+1</f>
        <v>45842</v>
      </c>
      <c r="C48" s="329">
        <f t="shared" ca="1" si="18"/>
        <v>6</v>
      </c>
      <c r="D48" s="330">
        <f t="shared" ca="1" si="19"/>
        <v>5.9</v>
      </c>
      <c r="E48" s="330">
        <f t="shared" ca="1" si="20"/>
        <v>5.9</v>
      </c>
      <c r="F48" s="330">
        <f t="shared" ca="1" si="21"/>
        <v>1.3</v>
      </c>
      <c r="G48" s="330">
        <f t="shared" ca="1" si="22"/>
        <v>5.8</v>
      </c>
      <c r="H48" s="330">
        <f t="shared" ca="1" si="23"/>
        <v>5.8</v>
      </c>
      <c r="I48" s="331">
        <f t="shared" ca="1" si="24"/>
        <v>5.8</v>
      </c>
      <c r="J48" s="329">
        <f t="shared" ca="1" si="25"/>
        <v>5.9</v>
      </c>
      <c r="K48" s="330">
        <f t="shared" ca="1" si="26"/>
        <v>5.9</v>
      </c>
      <c r="L48" s="330">
        <f t="shared" ca="1" si="27"/>
        <v>6</v>
      </c>
      <c r="M48" s="330">
        <f t="shared" ca="1" si="28"/>
        <v>1.3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5.7</v>
      </c>
      <c r="Q48" s="329">
        <f t="shared" ca="1" si="32"/>
        <v>6.2</v>
      </c>
      <c r="R48" s="330">
        <f t="shared" ca="1" si="33"/>
        <v>6.3</v>
      </c>
      <c r="S48" s="330">
        <f t="shared" ca="1" si="34"/>
        <v>6.5</v>
      </c>
      <c r="T48" s="330">
        <f t="shared" ca="1" si="35"/>
        <v>1.1000000000000001</v>
      </c>
      <c r="U48" s="330">
        <f t="shared" ca="1" si="36"/>
        <v>6.4</v>
      </c>
      <c r="V48" s="330">
        <f t="shared" ca="1" si="37"/>
        <v>6.3</v>
      </c>
      <c r="W48" s="331">
        <f t="shared" ca="1" si="38"/>
        <v>6.3</v>
      </c>
      <c r="X48" s="760">
        <f t="shared" ca="1" si="39"/>
        <v>112.4</v>
      </c>
    </row>
    <row r="49" spans="1:24" ht="30" customHeight="1" x14ac:dyDescent="0.25">
      <c r="A49" s="559" t="s">
        <v>100</v>
      </c>
      <c r="B49" s="597">
        <f t="shared" ca="1" si="40"/>
        <v>45843</v>
      </c>
      <c r="C49" s="329">
        <f t="shared" ca="1" si="18"/>
        <v>6</v>
      </c>
      <c r="D49" s="330">
        <f t="shared" ca="1" si="19"/>
        <v>5.9</v>
      </c>
      <c r="E49" s="330">
        <f t="shared" ca="1" si="20"/>
        <v>5.9</v>
      </c>
      <c r="F49" s="330">
        <f t="shared" ca="1" si="21"/>
        <v>1.3</v>
      </c>
      <c r="G49" s="330">
        <f t="shared" ca="1" si="22"/>
        <v>5.8</v>
      </c>
      <c r="H49" s="330">
        <f t="shared" ca="1" si="23"/>
        <v>5.8</v>
      </c>
      <c r="I49" s="331">
        <f t="shared" ca="1" si="24"/>
        <v>5.8</v>
      </c>
      <c r="J49" s="329">
        <f t="shared" ca="1" si="25"/>
        <v>5.9</v>
      </c>
      <c r="K49" s="330">
        <f t="shared" ca="1" si="26"/>
        <v>5.9</v>
      </c>
      <c r="L49" s="330">
        <f t="shared" ca="1" si="27"/>
        <v>6</v>
      </c>
      <c r="M49" s="330">
        <f t="shared" ca="1" si="28"/>
        <v>1.3</v>
      </c>
      <c r="N49" s="330">
        <f t="shared" ca="1" si="29"/>
        <v>6.1</v>
      </c>
      <c r="O49" s="330">
        <f t="shared" ca="1" si="30"/>
        <v>6</v>
      </c>
      <c r="P49" s="331">
        <f t="shared" ca="1" si="31"/>
        <v>5.7</v>
      </c>
      <c r="Q49" s="329">
        <f t="shared" ca="1" si="32"/>
        <v>6.2</v>
      </c>
      <c r="R49" s="330">
        <f t="shared" ca="1" si="33"/>
        <v>6.3</v>
      </c>
      <c r="S49" s="330">
        <f t="shared" ca="1" si="34"/>
        <v>6.5</v>
      </c>
      <c r="T49" s="330">
        <f t="shared" ca="1" si="35"/>
        <v>1.1000000000000001</v>
      </c>
      <c r="U49" s="330">
        <f t="shared" ca="1" si="36"/>
        <v>6.4</v>
      </c>
      <c r="V49" s="330">
        <f t="shared" ca="1" si="37"/>
        <v>6.3</v>
      </c>
      <c r="W49" s="331">
        <f t="shared" ca="1" si="38"/>
        <v>6.3</v>
      </c>
      <c r="X49" s="760">
        <f t="shared" ca="1" si="39"/>
        <v>112.5</v>
      </c>
    </row>
    <row r="50" spans="1:24" ht="30" customHeight="1" x14ac:dyDescent="0.25">
      <c r="A50" s="559" t="s">
        <v>101</v>
      </c>
      <c r="B50" s="597">
        <f t="shared" ca="1" si="40"/>
        <v>45844</v>
      </c>
      <c r="C50" s="329">
        <f t="shared" ca="1" si="18"/>
        <v>6.1</v>
      </c>
      <c r="D50" s="330">
        <f t="shared" ca="1" si="19"/>
        <v>5.9</v>
      </c>
      <c r="E50" s="330">
        <f t="shared" ca="1" si="20"/>
        <v>5.9</v>
      </c>
      <c r="F50" s="330">
        <f t="shared" ca="1" si="21"/>
        <v>1.3</v>
      </c>
      <c r="G50" s="330">
        <f t="shared" ca="1" si="22"/>
        <v>5.9</v>
      </c>
      <c r="H50" s="330">
        <f t="shared" ca="1" si="23"/>
        <v>5.8</v>
      </c>
      <c r="I50" s="331">
        <f t="shared" ca="1" si="24"/>
        <v>5.8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1.3</v>
      </c>
      <c r="N50" s="330">
        <f t="shared" ca="1" si="29"/>
        <v>6.2</v>
      </c>
      <c r="O50" s="330">
        <f t="shared" ca="1" si="30"/>
        <v>6</v>
      </c>
      <c r="P50" s="331">
        <f t="shared" ca="1" si="31"/>
        <v>5.7</v>
      </c>
      <c r="Q50" s="329">
        <f t="shared" ca="1" si="32"/>
        <v>6.2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1.1000000000000001</v>
      </c>
      <c r="U50" s="330">
        <f t="shared" ca="1" si="36"/>
        <v>6.5</v>
      </c>
      <c r="V50" s="330">
        <f t="shared" ca="1" si="37"/>
        <v>6.3</v>
      </c>
      <c r="W50" s="331">
        <f t="shared" ca="1" si="38"/>
        <v>6.3</v>
      </c>
      <c r="X50" s="760">
        <f t="shared" ca="1" si="39"/>
        <v>112.9</v>
      </c>
    </row>
    <row r="51" spans="1:24" ht="30" customHeight="1" x14ac:dyDescent="0.25">
      <c r="A51" s="559" t="s">
        <v>102</v>
      </c>
      <c r="B51" s="597">
        <f t="shared" ca="1" si="40"/>
        <v>45845</v>
      </c>
      <c r="C51" s="329">
        <f t="shared" ca="1" si="18"/>
        <v>6.1</v>
      </c>
      <c r="D51" s="330">
        <f t="shared" ca="1" si="19"/>
        <v>5.9</v>
      </c>
      <c r="E51" s="330">
        <f t="shared" ca="1" si="20"/>
        <v>5.9</v>
      </c>
      <c r="F51" s="330">
        <f t="shared" ca="1" si="21"/>
        <v>1.3</v>
      </c>
      <c r="G51" s="330">
        <f t="shared" ca="1" si="22"/>
        <v>5.9</v>
      </c>
      <c r="H51" s="330">
        <f t="shared" ca="1" si="23"/>
        <v>5.9</v>
      </c>
      <c r="I51" s="331">
        <f t="shared" ca="1" si="24"/>
        <v>5.8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1.3</v>
      </c>
      <c r="N51" s="330">
        <f t="shared" ca="1" si="29"/>
        <v>6.2</v>
      </c>
      <c r="O51" s="330">
        <f t="shared" ca="1" si="30"/>
        <v>6</v>
      </c>
      <c r="P51" s="331">
        <f t="shared" ca="1" si="31"/>
        <v>5.7</v>
      </c>
      <c r="Q51" s="329">
        <f t="shared" ca="1" si="32"/>
        <v>6.2</v>
      </c>
      <c r="R51" s="330">
        <f t="shared" ca="1" si="33"/>
        <v>6.4</v>
      </c>
      <c r="S51" s="330">
        <f t="shared" ca="1" si="34"/>
        <v>6.5</v>
      </c>
      <c r="T51" s="330">
        <f t="shared" ca="1" si="35"/>
        <v>1.1000000000000001</v>
      </c>
      <c r="U51" s="330">
        <f t="shared" ca="1" si="36"/>
        <v>6.5</v>
      </c>
      <c r="V51" s="330">
        <f t="shared" ca="1" si="37"/>
        <v>6.3</v>
      </c>
      <c r="W51" s="331">
        <f t="shared" ca="1" si="38"/>
        <v>6.3</v>
      </c>
      <c r="X51" s="760">
        <f t="shared" ca="1" si="39"/>
        <v>113.1</v>
      </c>
    </row>
    <row r="52" spans="1:24" ht="30" customHeight="1" x14ac:dyDescent="0.25">
      <c r="A52" s="559" t="s">
        <v>103</v>
      </c>
      <c r="B52" s="597">
        <f t="shared" ca="1" si="40"/>
        <v>45846</v>
      </c>
      <c r="C52" s="329">
        <f t="shared" ca="1" si="18"/>
        <v>6.1</v>
      </c>
      <c r="D52" s="330">
        <f t="shared" ca="1" si="19"/>
        <v>5.9</v>
      </c>
      <c r="E52" s="330">
        <f t="shared" ca="1" si="20"/>
        <v>5.9</v>
      </c>
      <c r="F52" s="330">
        <f t="shared" ca="1" si="21"/>
        <v>1.3</v>
      </c>
      <c r="G52" s="330">
        <f t="shared" ca="1" si="22"/>
        <v>5.9</v>
      </c>
      <c r="H52" s="330">
        <f t="shared" ca="1" si="23"/>
        <v>5.9</v>
      </c>
      <c r="I52" s="331">
        <f t="shared" ca="1" si="24"/>
        <v>5.9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6.1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5.7</v>
      </c>
      <c r="Q52" s="329">
        <f t="shared" ca="1" si="32"/>
        <v>6.2</v>
      </c>
      <c r="R52" s="330">
        <f t="shared" ca="1" si="33"/>
        <v>6.4</v>
      </c>
      <c r="S52" s="330">
        <f t="shared" ca="1" si="34"/>
        <v>6.5</v>
      </c>
      <c r="T52" s="330">
        <f t="shared" ca="1" si="35"/>
        <v>1.1000000000000001</v>
      </c>
      <c r="U52" s="330">
        <f t="shared" ca="1" si="36"/>
        <v>6.5</v>
      </c>
      <c r="V52" s="330">
        <f t="shared" ca="1" si="37"/>
        <v>6.3</v>
      </c>
      <c r="W52" s="331">
        <f t="shared" ca="1" si="38"/>
        <v>6.3</v>
      </c>
      <c r="X52" s="760">
        <f t="shared" ca="1" si="39"/>
        <v>113.3</v>
      </c>
    </row>
    <row r="53" spans="1:24" ht="30.75" customHeight="1" thickBot="1" x14ac:dyDescent="0.3">
      <c r="A53" s="559" t="s">
        <v>104</v>
      </c>
      <c r="B53" s="597">
        <f t="shared" ca="1" si="40"/>
        <v>45847</v>
      </c>
      <c r="C53" s="26">
        <f t="shared" ca="1" si="18"/>
        <v>6.1</v>
      </c>
      <c r="D53" s="27">
        <f t="shared" ca="1" si="19"/>
        <v>5.9</v>
      </c>
      <c r="E53" s="27">
        <f t="shared" ca="1" si="20"/>
        <v>5.9</v>
      </c>
      <c r="F53" s="27">
        <f t="shared" ca="1" si="21"/>
        <v>1.3</v>
      </c>
      <c r="G53" s="27">
        <f t="shared" ca="1" si="22"/>
        <v>5.9</v>
      </c>
      <c r="H53" s="27">
        <f t="shared" ca="1" si="23"/>
        <v>5.9</v>
      </c>
      <c r="I53" s="28">
        <f t="shared" ca="1" si="24"/>
        <v>5.9</v>
      </c>
      <c r="J53" s="26">
        <f t="shared" ca="1" si="25"/>
        <v>6</v>
      </c>
      <c r="K53" s="27">
        <f t="shared" ca="1" si="26"/>
        <v>5.9</v>
      </c>
      <c r="L53" s="27">
        <f t="shared" ca="1" si="27"/>
        <v>6.1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5.7</v>
      </c>
      <c r="Q53" s="26">
        <f t="shared" ca="1" si="32"/>
        <v>6.3</v>
      </c>
      <c r="R53" s="27">
        <f t="shared" ca="1" si="33"/>
        <v>6.4</v>
      </c>
      <c r="S53" s="27">
        <f t="shared" ca="1" si="34"/>
        <v>6.5</v>
      </c>
      <c r="T53" s="27">
        <f t="shared" ca="1" si="35"/>
        <v>1.2</v>
      </c>
      <c r="U53" s="27">
        <f t="shared" ca="1" si="36"/>
        <v>6.5</v>
      </c>
      <c r="V53" s="27">
        <f t="shared" ca="1" si="37"/>
        <v>6.3</v>
      </c>
      <c r="W53" s="28">
        <f t="shared" ca="1" si="38"/>
        <v>6.3</v>
      </c>
      <c r="X53" s="761">
        <f t="shared" ca="1" si="39"/>
        <v>113.6</v>
      </c>
    </row>
    <row r="54" spans="1:24" ht="34.5" thickBot="1" x14ac:dyDescent="0.3">
      <c r="A54" s="1204" t="s">
        <v>8</v>
      </c>
      <c r="B54" s="1205"/>
      <c r="C54" s="756">
        <f t="shared" ca="1" si="18"/>
        <v>42.6</v>
      </c>
      <c r="D54" s="757">
        <f t="shared" ca="1" si="19"/>
        <v>41.4</v>
      </c>
      <c r="E54" s="757">
        <f t="shared" ca="1" si="20"/>
        <v>41.4</v>
      </c>
      <c r="F54" s="757">
        <f t="shared" ca="1" si="21"/>
        <v>9.1</v>
      </c>
      <c r="G54" s="757">
        <f t="shared" ca="1" si="22"/>
        <v>41.199999999999996</v>
      </c>
      <c r="H54" s="757">
        <f t="shared" ca="1" si="23"/>
        <v>41.1</v>
      </c>
      <c r="I54" s="758">
        <f t="shared" ca="1" si="24"/>
        <v>41</v>
      </c>
      <c r="J54" s="756">
        <f t="shared" ca="1" si="25"/>
        <v>41.5</v>
      </c>
      <c r="K54" s="757">
        <f t="shared" ca="1" si="26"/>
        <v>41.4</v>
      </c>
      <c r="L54" s="757">
        <f t="shared" ca="1" si="27"/>
        <v>42.300000000000004</v>
      </c>
      <c r="M54" s="757">
        <f t="shared" ca="1" si="28"/>
        <v>9.1</v>
      </c>
      <c r="N54" s="757">
        <f t="shared" ca="1" si="29"/>
        <v>43.300000000000004</v>
      </c>
      <c r="O54" s="757">
        <f t="shared" ca="1" si="30"/>
        <v>42</v>
      </c>
      <c r="P54" s="758">
        <f t="shared" ca="1" si="31"/>
        <v>39.800000000000004</v>
      </c>
      <c r="Q54" s="756">
        <f t="shared" ca="1" si="32"/>
        <v>43.699999999999996</v>
      </c>
      <c r="R54" s="757">
        <f t="shared" ca="1" si="33"/>
        <v>44.6</v>
      </c>
      <c r="S54" s="757">
        <f t="shared" ca="1" si="34"/>
        <v>45.6</v>
      </c>
      <c r="T54" s="757">
        <f t="shared" ca="1" si="35"/>
        <v>7.8</v>
      </c>
      <c r="U54" s="757">
        <f t="shared" ca="1" si="36"/>
        <v>45.4</v>
      </c>
      <c r="V54" s="757">
        <f t="shared" ca="1" si="37"/>
        <v>44.199999999999996</v>
      </c>
      <c r="W54" s="758">
        <f t="shared" ca="1" si="38"/>
        <v>44.199999999999996</v>
      </c>
      <c r="X54" s="762">
        <f t="shared" ca="1" si="39"/>
        <v>792.7</v>
      </c>
    </row>
    <row r="55" spans="1:24" ht="34.5" thickBot="1" x14ac:dyDescent="0.3">
      <c r="A55" s="1206" t="s">
        <v>47</v>
      </c>
      <c r="B55" s="1207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37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730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54:B54"/>
    <mergeCell ref="A55:B55"/>
    <mergeCell ref="A45:B45"/>
    <mergeCell ref="C45:I45"/>
    <mergeCell ref="X45:X46"/>
    <mergeCell ref="A46:B46"/>
    <mergeCell ref="Q45:W45"/>
    <mergeCell ref="J45:P45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topLeftCell="A16" zoomScale="85" zoomScaleNormal="85" zoomScaleSheetLayoutView="100" workbookViewId="0">
      <pane xSplit="1" topLeftCell="B1" activePane="topRight" state="frozen"/>
      <selection pane="topRight" activeCell="W48" sqref="W48:W53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45841</v>
      </c>
      <c r="U2" s="772">
        <f>T2+6</f>
        <v>45847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86.1</v>
      </c>
      <c r="C7" s="1046">
        <v>84.9</v>
      </c>
      <c r="D7" s="1046">
        <v>84.8</v>
      </c>
      <c r="E7" s="1046">
        <v>10</v>
      </c>
      <c r="F7" s="1046">
        <v>84.7</v>
      </c>
      <c r="G7" s="1046">
        <v>85.5</v>
      </c>
      <c r="H7" s="1047">
        <v>84.4</v>
      </c>
      <c r="I7" s="1045">
        <v>81.2</v>
      </c>
      <c r="J7" s="1046">
        <v>83.3</v>
      </c>
      <c r="K7" s="1046">
        <v>86.6</v>
      </c>
      <c r="L7" s="1046">
        <v>12.5</v>
      </c>
      <c r="M7" s="1046">
        <v>86.4</v>
      </c>
      <c r="N7" s="1046">
        <v>85.2</v>
      </c>
      <c r="O7" s="1047">
        <v>84.6</v>
      </c>
      <c r="P7" s="1045">
        <v>82.8</v>
      </c>
      <c r="Q7" s="1046">
        <v>84</v>
      </c>
      <c r="R7" s="1046">
        <v>88.4</v>
      </c>
      <c r="S7" s="1046">
        <v>13.1</v>
      </c>
      <c r="T7" s="1048">
        <v>88.9</v>
      </c>
      <c r="U7" s="1046">
        <v>85.1</v>
      </c>
      <c r="V7" s="1047">
        <v>87.7</v>
      </c>
      <c r="W7" s="945">
        <f>SUM(B7:V7)</f>
        <v>1570.2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86.1</v>
      </c>
      <c r="C8" s="781">
        <v>84.9</v>
      </c>
      <c r="D8" s="977">
        <v>84.8</v>
      </c>
      <c r="E8" s="977">
        <v>10</v>
      </c>
      <c r="F8" s="977">
        <v>84.7</v>
      </c>
      <c r="G8" s="977">
        <v>85.5</v>
      </c>
      <c r="H8" s="978">
        <v>84.4</v>
      </c>
      <c r="I8" s="976">
        <v>81.2</v>
      </c>
      <c r="J8" s="977">
        <v>83.3</v>
      </c>
      <c r="K8" s="781">
        <v>86.6</v>
      </c>
      <c r="L8" s="781">
        <v>12.5</v>
      </c>
      <c r="M8" s="977">
        <v>86.4</v>
      </c>
      <c r="N8" s="977">
        <v>85.2</v>
      </c>
      <c r="O8" s="787">
        <v>84.6</v>
      </c>
      <c r="P8" s="976">
        <v>82.8</v>
      </c>
      <c r="Q8" s="781">
        <v>84</v>
      </c>
      <c r="R8" s="977">
        <v>88.4</v>
      </c>
      <c r="S8" s="977">
        <v>13.1</v>
      </c>
      <c r="T8" s="984">
        <v>88.9</v>
      </c>
      <c r="U8" s="781">
        <v>85.1</v>
      </c>
      <c r="V8" s="978">
        <v>87.7</v>
      </c>
      <c r="W8" s="898">
        <f t="shared" ref="W8:W15" si="0">SUM(B8:V8)</f>
        <v>1570.2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85.7</v>
      </c>
      <c r="C9" s="977">
        <v>86.1</v>
      </c>
      <c r="D9" s="781">
        <v>84.2</v>
      </c>
      <c r="E9" s="977">
        <v>17.899999999999999</v>
      </c>
      <c r="F9" s="977">
        <v>84.4</v>
      </c>
      <c r="G9" s="918">
        <v>85.2</v>
      </c>
      <c r="H9" s="978">
        <v>86.1</v>
      </c>
      <c r="I9" s="976">
        <v>82.9</v>
      </c>
      <c r="J9" s="977">
        <v>84.3</v>
      </c>
      <c r="K9" s="977">
        <v>86.4</v>
      </c>
      <c r="L9" s="977">
        <v>13.9</v>
      </c>
      <c r="M9" s="977">
        <v>87.8</v>
      </c>
      <c r="N9" s="781">
        <v>86.2</v>
      </c>
      <c r="O9" s="978">
        <v>84.2</v>
      </c>
      <c r="P9" s="976">
        <v>83.3</v>
      </c>
      <c r="Q9" s="977">
        <v>84.1</v>
      </c>
      <c r="R9" s="977">
        <v>88.2</v>
      </c>
      <c r="S9" s="977">
        <v>15.4</v>
      </c>
      <c r="T9" s="984">
        <v>88.4</v>
      </c>
      <c r="U9" s="918">
        <v>86.3</v>
      </c>
      <c r="V9" s="978">
        <v>88.4</v>
      </c>
      <c r="W9" s="789">
        <f t="shared" si="0"/>
        <v>1589.3999999999999</v>
      </c>
      <c r="X9" s="895">
        <f t="shared" si="1"/>
        <v>-19.199999999999818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85.7</v>
      </c>
      <c r="C10" s="977">
        <v>86.1</v>
      </c>
      <c r="D10" s="977">
        <v>84.1</v>
      </c>
      <c r="E10" s="781">
        <v>17.899999999999999</v>
      </c>
      <c r="F10" s="977">
        <v>84.4</v>
      </c>
      <c r="G10" s="781">
        <v>84.9</v>
      </c>
      <c r="H10" s="978">
        <v>86.1</v>
      </c>
      <c r="I10" s="976">
        <v>82.9</v>
      </c>
      <c r="J10" s="781">
        <v>84.3</v>
      </c>
      <c r="K10" s="977">
        <v>86.4</v>
      </c>
      <c r="L10" s="977">
        <v>13.9</v>
      </c>
      <c r="M10" s="977">
        <v>87.8</v>
      </c>
      <c r="N10" s="781">
        <v>86.1</v>
      </c>
      <c r="O10" s="978">
        <v>84.2</v>
      </c>
      <c r="P10" s="976">
        <v>83.3</v>
      </c>
      <c r="Q10" s="977">
        <v>84.1</v>
      </c>
      <c r="R10" s="977">
        <v>88.2</v>
      </c>
      <c r="S10" s="977">
        <v>15.4</v>
      </c>
      <c r="T10" s="788">
        <v>88.4</v>
      </c>
      <c r="U10" s="977">
        <v>86</v>
      </c>
      <c r="V10" s="978">
        <v>88.4</v>
      </c>
      <c r="W10" s="789">
        <f t="shared" si="0"/>
        <v>1588.6000000000001</v>
      </c>
      <c r="X10" s="895">
        <f t="shared" si="1"/>
        <v>0.79999999999972715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85.7</v>
      </c>
      <c r="C11" s="977">
        <v>86.1</v>
      </c>
      <c r="D11" s="781">
        <v>84.1</v>
      </c>
      <c r="E11" s="931">
        <v>17.8</v>
      </c>
      <c r="F11" s="977">
        <v>84.4</v>
      </c>
      <c r="G11" s="977">
        <v>84.8</v>
      </c>
      <c r="H11" s="978">
        <v>86.1</v>
      </c>
      <c r="I11" s="976">
        <v>82.9</v>
      </c>
      <c r="J11" s="977">
        <v>84.2</v>
      </c>
      <c r="K11" s="977">
        <v>86.4</v>
      </c>
      <c r="L11" s="977">
        <v>13.9</v>
      </c>
      <c r="M11" s="977">
        <v>87.8</v>
      </c>
      <c r="N11" s="781">
        <v>86</v>
      </c>
      <c r="O11" s="978">
        <v>84.2</v>
      </c>
      <c r="P11" s="976">
        <v>83.3</v>
      </c>
      <c r="Q11" s="977">
        <v>84.1</v>
      </c>
      <c r="R11" s="977">
        <v>88.2</v>
      </c>
      <c r="S11" s="781">
        <v>15.4</v>
      </c>
      <c r="T11" s="984">
        <v>88.3</v>
      </c>
      <c r="U11" s="977">
        <v>86</v>
      </c>
      <c r="V11" s="978">
        <v>88.4</v>
      </c>
      <c r="W11" s="789">
        <f>SUM(B11:V11)</f>
        <v>1588.1</v>
      </c>
      <c r="X11" s="895">
        <f t="shared" si="1"/>
        <v>0.50000000000022737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85.7</v>
      </c>
      <c r="C12" s="977">
        <v>86.1</v>
      </c>
      <c r="D12" s="781">
        <v>84</v>
      </c>
      <c r="E12" s="977">
        <v>17.3</v>
      </c>
      <c r="F12" s="977">
        <v>84.4</v>
      </c>
      <c r="G12" s="977">
        <v>84.8</v>
      </c>
      <c r="H12" s="787">
        <v>86.1</v>
      </c>
      <c r="I12" s="976">
        <v>82.9</v>
      </c>
      <c r="J12" s="977">
        <v>84.2</v>
      </c>
      <c r="K12" s="977">
        <v>86.4</v>
      </c>
      <c r="L12" s="977">
        <v>13.9</v>
      </c>
      <c r="M12" s="977">
        <v>87.8</v>
      </c>
      <c r="N12" s="977">
        <v>85.9</v>
      </c>
      <c r="O12" s="978">
        <v>84.2</v>
      </c>
      <c r="P12" s="779">
        <v>83.3</v>
      </c>
      <c r="Q12" s="977">
        <v>84.1</v>
      </c>
      <c r="R12" s="977">
        <v>88.2</v>
      </c>
      <c r="S12" s="918">
        <v>15.3</v>
      </c>
      <c r="T12" s="788">
        <v>88.3</v>
      </c>
      <c r="U12" s="977">
        <v>86</v>
      </c>
      <c r="V12" s="978">
        <v>88.4</v>
      </c>
      <c r="W12" s="789">
        <f>SUM(B12:V12)</f>
        <v>1587.2999999999997</v>
      </c>
      <c r="X12" s="895">
        <f t="shared" si="1"/>
        <v>0.8000000000001819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85.6</v>
      </c>
      <c r="C13" s="977">
        <v>85.9</v>
      </c>
      <c r="D13" s="977">
        <v>82.9</v>
      </c>
      <c r="E13" s="977">
        <v>16</v>
      </c>
      <c r="F13" s="977">
        <v>84.5</v>
      </c>
      <c r="G13" s="781">
        <v>84.1</v>
      </c>
      <c r="H13" s="978">
        <v>85.6</v>
      </c>
      <c r="I13" s="976">
        <v>82.8</v>
      </c>
      <c r="J13" s="977">
        <v>83.9</v>
      </c>
      <c r="K13" s="977">
        <v>86.1</v>
      </c>
      <c r="L13" s="977">
        <v>13.7</v>
      </c>
      <c r="M13" s="977">
        <v>87.7</v>
      </c>
      <c r="N13" s="977">
        <v>84.8</v>
      </c>
      <c r="O13" s="978">
        <v>83.9</v>
      </c>
      <c r="P13" s="976">
        <v>82.8</v>
      </c>
      <c r="Q13" s="977">
        <v>83.8</v>
      </c>
      <c r="R13" s="977">
        <v>88.1</v>
      </c>
      <c r="S13" s="977">
        <v>13.7</v>
      </c>
      <c r="T13" s="984">
        <v>87.5</v>
      </c>
      <c r="U13" s="977">
        <v>85.3</v>
      </c>
      <c r="V13" s="978">
        <v>87.5</v>
      </c>
      <c r="W13" s="789">
        <f t="shared" si="0"/>
        <v>1576.1999999999998</v>
      </c>
      <c r="X13" s="895">
        <f t="shared" si="1"/>
        <v>11.099999999999909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85.6</v>
      </c>
      <c r="C14" s="977">
        <v>85.9</v>
      </c>
      <c r="D14" s="977">
        <v>82.9</v>
      </c>
      <c r="E14" s="977">
        <v>16</v>
      </c>
      <c r="F14" s="977">
        <v>84.5</v>
      </c>
      <c r="G14" s="977">
        <v>84</v>
      </c>
      <c r="H14" s="978">
        <v>85.6</v>
      </c>
      <c r="I14" s="976">
        <v>82.8</v>
      </c>
      <c r="J14" s="977">
        <v>83.9</v>
      </c>
      <c r="K14" s="977">
        <v>86.1</v>
      </c>
      <c r="L14" s="977">
        <v>13.7</v>
      </c>
      <c r="M14" s="977">
        <v>87.7</v>
      </c>
      <c r="N14" s="977">
        <v>84.8</v>
      </c>
      <c r="O14" s="978">
        <v>83.9</v>
      </c>
      <c r="P14" s="976">
        <v>82.8</v>
      </c>
      <c r="Q14" s="977">
        <v>83.8</v>
      </c>
      <c r="R14" s="977">
        <v>88.1</v>
      </c>
      <c r="S14" s="977">
        <v>13.7</v>
      </c>
      <c r="T14" s="984">
        <v>87.5</v>
      </c>
      <c r="U14" s="977">
        <v>85.3</v>
      </c>
      <c r="V14" s="978">
        <v>87.5</v>
      </c>
      <c r="W14" s="791">
        <f t="shared" si="0"/>
        <v>1576.1</v>
      </c>
      <c r="X14" s="895">
        <f t="shared" si="1"/>
        <v>9.9999999999909051E-2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600.1</v>
      </c>
      <c r="C15" s="844">
        <f t="shared" si="2"/>
        <v>601.1</v>
      </c>
      <c r="D15" s="844">
        <f t="shared" si="2"/>
        <v>587</v>
      </c>
      <c r="E15" s="844">
        <f t="shared" si="2"/>
        <v>112.89999999999999</v>
      </c>
      <c r="F15" s="844">
        <f t="shared" si="2"/>
        <v>591.30000000000007</v>
      </c>
      <c r="G15" s="844">
        <f t="shared" si="2"/>
        <v>593.29999999999995</v>
      </c>
      <c r="H15" s="885">
        <f t="shared" si="2"/>
        <v>600.00000000000011</v>
      </c>
      <c r="I15" s="843">
        <f t="shared" si="2"/>
        <v>578.40000000000009</v>
      </c>
      <c r="J15" s="844">
        <f t="shared" si="2"/>
        <v>588.09999999999991</v>
      </c>
      <c r="K15" s="844">
        <f t="shared" si="2"/>
        <v>604.4</v>
      </c>
      <c r="L15" s="844">
        <f t="shared" si="2"/>
        <v>95.5</v>
      </c>
      <c r="M15" s="844">
        <f t="shared" si="2"/>
        <v>613.00000000000011</v>
      </c>
      <c r="N15" s="844">
        <f t="shared" si="2"/>
        <v>598.99999999999989</v>
      </c>
      <c r="O15" s="885">
        <f t="shared" si="2"/>
        <v>589.19999999999993</v>
      </c>
      <c r="P15" s="843">
        <f t="shared" si="2"/>
        <v>581.6</v>
      </c>
      <c r="Q15" s="844">
        <f t="shared" si="2"/>
        <v>588</v>
      </c>
      <c r="R15" s="844">
        <f t="shared" si="2"/>
        <v>617.4</v>
      </c>
      <c r="S15" s="844">
        <f t="shared" si="2"/>
        <v>102</v>
      </c>
      <c r="T15" s="844">
        <f t="shared" si="2"/>
        <v>617.30000000000007</v>
      </c>
      <c r="U15" s="844">
        <f t="shared" si="2"/>
        <v>599.99999999999989</v>
      </c>
      <c r="V15" s="885">
        <f t="shared" si="2"/>
        <v>616.29999999999995</v>
      </c>
      <c r="W15" s="796">
        <f t="shared" si="0"/>
        <v>11075.9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155.01826477627398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554</v>
      </c>
      <c r="D17" s="803">
        <v>541</v>
      </c>
      <c r="E17" s="803">
        <v>104</v>
      </c>
      <c r="F17" s="803">
        <v>545</v>
      </c>
      <c r="G17" s="803">
        <v>546</v>
      </c>
      <c r="H17" s="804">
        <v>553</v>
      </c>
      <c r="I17" s="802">
        <v>533</v>
      </c>
      <c r="J17" s="803">
        <v>542</v>
      </c>
      <c r="K17" s="803">
        <v>557</v>
      </c>
      <c r="L17" s="803">
        <v>88</v>
      </c>
      <c r="M17" s="803">
        <v>565</v>
      </c>
      <c r="N17" s="803">
        <v>552</v>
      </c>
      <c r="O17" s="804">
        <v>543</v>
      </c>
      <c r="P17" s="802">
        <v>536</v>
      </c>
      <c r="Q17" s="803">
        <v>542</v>
      </c>
      <c r="R17" s="803">
        <v>569</v>
      </c>
      <c r="S17" s="803">
        <v>94</v>
      </c>
      <c r="T17" s="803">
        <v>569</v>
      </c>
      <c r="U17" s="803">
        <v>553</v>
      </c>
      <c r="V17" s="804">
        <v>568</v>
      </c>
      <c r="W17" s="866">
        <f>+SUM(B17:V17)</f>
        <v>10207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85.690457142857198</v>
      </c>
      <c r="C18" s="811">
        <f t="shared" si="3"/>
        <v>85.845571428571475</v>
      </c>
      <c r="D18" s="811">
        <f t="shared" si="3"/>
        <v>83.830857142857198</v>
      </c>
      <c r="E18" s="811">
        <f t="shared" si="3"/>
        <v>16.116014285714297</v>
      </c>
      <c r="F18" s="811">
        <f t="shared" si="3"/>
        <v>84.450842857142916</v>
      </c>
      <c r="G18" s="811">
        <f t="shared" si="3"/>
        <v>84.605614285714339</v>
      </c>
      <c r="H18" s="812">
        <f t="shared" si="3"/>
        <v>85.690642857142919</v>
      </c>
      <c r="I18" s="808">
        <f t="shared" si="3"/>
        <v>82.591557142857184</v>
      </c>
      <c r="J18" s="811">
        <f t="shared" si="3"/>
        <v>83.986057142857177</v>
      </c>
      <c r="K18" s="811">
        <f t="shared" si="3"/>
        <v>86.310285714285769</v>
      </c>
      <c r="L18" s="811">
        <f t="shared" si="3"/>
        <v>13.63622857142858</v>
      </c>
      <c r="M18" s="811">
        <f t="shared" si="3"/>
        <v>87.550114285714329</v>
      </c>
      <c r="N18" s="811">
        <f t="shared" si="3"/>
        <v>85.535514285714356</v>
      </c>
      <c r="O18" s="812">
        <f t="shared" si="3"/>
        <v>84.140885714285773</v>
      </c>
      <c r="P18" s="808">
        <f t="shared" si="3"/>
        <v>83.056271428571463</v>
      </c>
      <c r="Q18" s="811">
        <f t="shared" si="3"/>
        <v>83.985985714285775</v>
      </c>
      <c r="R18" s="811">
        <f t="shared" si="3"/>
        <v>88.16977142857148</v>
      </c>
      <c r="S18" s="811">
        <f t="shared" si="3"/>
        <v>14.56592857142858</v>
      </c>
      <c r="T18" s="811">
        <f t="shared" si="3"/>
        <v>88.169671428571476</v>
      </c>
      <c r="U18" s="811">
        <f t="shared" si="3"/>
        <v>85.690514285714329</v>
      </c>
      <c r="V18" s="812">
        <f t="shared" si="3"/>
        <v>88.014842857142909</v>
      </c>
      <c r="W18" s="867">
        <f>((W15*1000)/W17)/7</f>
        <v>155.01826477627398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601.09000000000037</v>
      </c>
      <c r="D19" s="811">
        <f t="shared" ref="D19:K19" si="4">((D17*D16)*7)/1000</f>
        <v>586.98500000000035</v>
      </c>
      <c r="E19" s="811">
        <f t="shared" si="4"/>
        <v>112.84000000000006</v>
      </c>
      <c r="F19" s="811">
        <f t="shared" si="4"/>
        <v>591.32500000000039</v>
      </c>
      <c r="G19" s="811">
        <f t="shared" si="4"/>
        <v>592.41000000000031</v>
      </c>
      <c r="H19" s="812">
        <f t="shared" si="4"/>
        <v>600.00500000000034</v>
      </c>
      <c r="I19" s="808">
        <f>((I17*I16)*7)/1000</f>
        <v>578.3050000000004</v>
      </c>
      <c r="J19" s="811">
        <f t="shared" si="4"/>
        <v>588.07000000000039</v>
      </c>
      <c r="K19" s="811">
        <f t="shared" si="4"/>
        <v>604.34500000000037</v>
      </c>
      <c r="L19" s="811">
        <f>((L17*L16)*7)/1000</f>
        <v>95.480000000000061</v>
      </c>
      <c r="M19" s="811">
        <f>((M17*M16)*7)/1000</f>
        <v>613.02500000000032</v>
      </c>
      <c r="N19" s="811">
        <f>((N17*N16)*7)/1000</f>
        <v>598.9200000000003</v>
      </c>
      <c r="O19" s="812">
        <f>((O17*O16)*7)/1000</f>
        <v>589.15500000000031</v>
      </c>
      <c r="P19" s="808">
        <f t="shared" ref="P19:V19" si="5">((P17*P16)*7)/1000</f>
        <v>581.5600000000004</v>
      </c>
      <c r="Q19" s="811">
        <f t="shared" si="5"/>
        <v>588.07000000000039</v>
      </c>
      <c r="R19" s="811">
        <f t="shared" si="5"/>
        <v>617.36500000000035</v>
      </c>
      <c r="S19" s="811">
        <f t="shared" si="5"/>
        <v>101.99000000000005</v>
      </c>
      <c r="T19" s="811">
        <f t="shared" si="5"/>
        <v>617.36500000000035</v>
      </c>
      <c r="U19" s="811">
        <f t="shared" si="5"/>
        <v>600.00500000000034</v>
      </c>
      <c r="V19" s="812">
        <f t="shared" si="5"/>
        <v>616.28000000000031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155.0245414621545</v>
      </c>
      <c r="C20" s="817">
        <f t="shared" si="6"/>
        <v>155.00257864878805</v>
      </c>
      <c r="D20" s="817">
        <f t="shared" si="6"/>
        <v>155.00396091893319</v>
      </c>
      <c r="E20" s="817">
        <f t="shared" si="6"/>
        <v>155.08241758241755</v>
      </c>
      <c r="F20" s="817">
        <f t="shared" si="6"/>
        <v>154.99344692005246</v>
      </c>
      <c r="G20" s="817">
        <f t="shared" si="6"/>
        <v>155.23286237571952</v>
      </c>
      <c r="H20" s="818">
        <f t="shared" si="6"/>
        <v>154.99870834409714</v>
      </c>
      <c r="I20" s="816">
        <f t="shared" si="6"/>
        <v>155.02546234253552</v>
      </c>
      <c r="J20" s="817">
        <f t="shared" si="6"/>
        <v>155.00790722192934</v>
      </c>
      <c r="K20" s="817">
        <f t="shared" si="6"/>
        <v>155.01410618107209</v>
      </c>
      <c r="L20" s="817">
        <f>+(L15/L17)/7*1000</f>
        <v>155.03246753246754</v>
      </c>
      <c r="M20" s="817">
        <f>+(M15/M17)/7*1000</f>
        <v>154.99367888748421</v>
      </c>
      <c r="N20" s="817">
        <f>+(N15/N17)/7*1000</f>
        <v>155.0207039337474</v>
      </c>
      <c r="O20" s="818">
        <f>+(O15/O17)/7*1000</f>
        <v>155.01183898973952</v>
      </c>
      <c r="P20" s="816">
        <f t="shared" ref="P20:V20" si="7">+(P15/P17)/7*1000</f>
        <v>155.01066098081023</v>
      </c>
      <c r="Q20" s="817">
        <f t="shared" si="7"/>
        <v>154.98154981549814</v>
      </c>
      <c r="R20" s="817">
        <f t="shared" si="7"/>
        <v>155.00878734622142</v>
      </c>
      <c r="S20" s="817">
        <f t="shared" si="7"/>
        <v>155.01519756838906</v>
      </c>
      <c r="T20" s="817">
        <f t="shared" si="7"/>
        <v>154.98368064273163</v>
      </c>
      <c r="U20" s="817">
        <f t="shared" si="7"/>
        <v>154.99870834409711</v>
      </c>
      <c r="V20" s="818">
        <f t="shared" si="7"/>
        <v>155.00503018108651</v>
      </c>
      <c r="W20" s="869"/>
      <c r="Y20" s="327"/>
      <c r="AA20" s="11"/>
      <c r="AB20" s="11"/>
    </row>
    <row r="21" spans="1:30" ht="15" customHeight="1" x14ac:dyDescent="0.25">
      <c r="B21" s="821">
        <f>B19-B15</f>
        <v>-9.4999999999686224E-2</v>
      </c>
      <c r="C21" s="821">
        <f t="shared" ref="C21:V21" si="8">C19-C15</f>
        <v>-9.9999999996498445E-3</v>
      </c>
      <c r="D21" s="821">
        <f t="shared" si="8"/>
        <v>-1.4999999999645297E-2</v>
      </c>
      <c r="E21" s="821">
        <f t="shared" si="8"/>
        <v>-5.9999999999931219E-2</v>
      </c>
      <c r="F21" s="821">
        <f t="shared" si="8"/>
        <v>2.5000000000318323E-2</v>
      </c>
      <c r="G21" s="821">
        <f t="shared" si="8"/>
        <v>-0.8899999999996453</v>
      </c>
      <c r="H21" s="821">
        <f t="shared" si="8"/>
        <v>5.0000000002228262E-3</v>
      </c>
      <c r="I21" s="821">
        <f t="shared" si="8"/>
        <v>-9.4999999999686224E-2</v>
      </c>
      <c r="J21" s="821">
        <f t="shared" si="8"/>
        <v>-2.9999999999517968E-2</v>
      </c>
      <c r="K21" s="821">
        <f t="shared" si="8"/>
        <v>-5.4999999999608917E-2</v>
      </c>
      <c r="L21" s="821">
        <f t="shared" si="8"/>
        <v>-1.9999999999939178E-2</v>
      </c>
      <c r="M21" s="821">
        <f t="shared" si="8"/>
        <v>2.5000000000204636E-2</v>
      </c>
      <c r="N21" s="821">
        <f t="shared" si="8"/>
        <v>-7.999999999958618E-2</v>
      </c>
      <c r="O21" s="821">
        <f t="shared" si="8"/>
        <v>-4.4999999999618012E-2</v>
      </c>
      <c r="P21" s="821">
        <f t="shared" si="8"/>
        <v>-3.999999999962256E-2</v>
      </c>
      <c r="Q21" s="821">
        <f t="shared" si="8"/>
        <v>7.0000000000391083E-2</v>
      </c>
      <c r="R21" s="821">
        <f t="shared" si="8"/>
        <v>-3.4999999999627107E-2</v>
      </c>
      <c r="S21" s="821">
        <f t="shared" si="8"/>
        <v>-9.9999999999482725E-3</v>
      </c>
      <c r="T21" s="821">
        <f t="shared" si="8"/>
        <v>6.5000000000281943E-2</v>
      </c>
      <c r="U21" s="821">
        <f t="shared" si="8"/>
        <v>5.0000000004501999E-3</v>
      </c>
      <c r="V21" s="821">
        <f t="shared" si="8"/>
        <v>-1.999999999964075E-2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-4.7499999999843112E-2</v>
      </c>
      <c r="C22" s="901">
        <f t="shared" ref="C22:V22" si="9">(C21+C24)/$A$2</f>
        <v>-4.9999999998249223E-3</v>
      </c>
      <c r="D22" s="901">
        <f t="shared" si="9"/>
        <v>-7.4999999998226485E-3</v>
      </c>
      <c r="E22" s="901">
        <f t="shared" si="9"/>
        <v>-2.999999999996561E-2</v>
      </c>
      <c r="F22" s="901">
        <f t="shared" si="9"/>
        <v>1.2500000000159162E-2</v>
      </c>
      <c r="G22" s="901">
        <f t="shared" si="9"/>
        <v>-0.44499999999982265</v>
      </c>
      <c r="H22" s="901">
        <f t="shared" si="9"/>
        <v>2.5000000001114131E-3</v>
      </c>
      <c r="I22" s="901">
        <f t="shared" si="9"/>
        <v>-4.7499999999843112E-2</v>
      </c>
      <c r="J22" s="901">
        <f t="shared" si="9"/>
        <v>-1.4999999999758984E-2</v>
      </c>
      <c r="K22" s="901">
        <f t="shared" si="9"/>
        <v>-2.7499999999804459E-2</v>
      </c>
      <c r="L22" s="901">
        <f t="shared" si="9"/>
        <v>-9.9999999999695888E-3</v>
      </c>
      <c r="M22" s="901">
        <f t="shared" si="9"/>
        <v>1.2500000000102318E-2</v>
      </c>
      <c r="N22" s="901">
        <f t="shared" si="9"/>
        <v>-3.999999999979309E-2</v>
      </c>
      <c r="O22" s="901">
        <f t="shared" si="9"/>
        <v>-2.2499999999809006E-2</v>
      </c>
      <c r="P22" s="901">
        <f t="shared" si="9"/>
        <v>-1.999999999981128E-2</v>
      </c>
      <c r="Q22" s="901">
        <f t="shared" si="9"/>
        <v>3.5000000000195541E-2</v>
      </c>
      <c r="R22" s="901">
        <f t="shared" si="9"/>
        <v>-1.7499999999813554E-2</v>
      </c>
      <c r="S22" s="901">
        <f t="shared" si="9"/>
        <v>-4.9999999999741362E-3</v>
      </c>
      <c r="T22" s="901">
        <f t="shared" si="9"/>
        <v>3.2500000000140972E-2</v>
      </c>
      <c r="U22" s="901">
        <f t="shared" si="9"/>
        <v>2.5000000002250999E-3</v>
      </c>
      <c r="V22" s="901">
        <f t="shared" si="9"/>
        <v>-9.9999999998203748E-3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85.552500000000151</v>
      </c>
      <c r="C23" s="901">
        <f t="shared" si="10"/>
        <v>85.895000000000181</v>
      </c>
      <c r="D23" s="901">
        <f t="shared" si="10"/>
        <v>82.892500000000183</v>
      </c>
      <c r="E23" s="901">
        <f t="shared" si="10"/>
        <v>15.970000000000034</v>
      </c>
      <c r="F23" s="901">
        <f t="shared" si="10"/>
        <v>84.512500000000159</v>
      </c>
      <c r="G23" s="901">
        <f t="shared" si="10"/>
        <v>83.655000000000172</v>
      </c>
      <c r="H23" s="901">
        <f t="shared" si="10"/>
        <v>85.602500000000106</v>
      </c>
      <c r="I23" s="901">
        <f t="shared" si="10"/>
        <v>82.752500000000154</v>
      </c>
      <c r="J23" s="901">
        <f t="shared" si="10"/>
        <v>83.885000000000247</v>
      </c>
      <c r="K23" s="901">
        <f t="shared" si="10"/>
        <v>86.07250000000019</v>
      </c>
      <c r="L23" s="901">
        <f t="shared" si="10"/>
        <v>13.69000000000003</v>
      </c>
      <c r="M23" s="901">
        <f t="shared" si="10"/>
        <v>87.712500000000105</v>
      </c>
      <c r="N23" s="901">
        <f t="shared" si="10"/>
        <v>84.760000000000204</v>
      </c>
      <c r="O23" s="901">
        <f t="shared" si="10"/>
        <v>83.877500000000197</v>
      </c>
      <c r="P23" s="901">
        <f t="shared" si="10"/>
        <v>82.780000000000186</v>
      </c>
      <c r="Q23" s="901">
        <f t="shared" si="10"/>
        <v>83.835000000000193</v>
      </c>
      <c r="R23" s="901">
        <f t="shared" si="10"/>
        <v>88.082500000000181</v>
      </c>
      <c r="S23" s="901">
        <f t="shared" si="10"/>
        <v>13.695000000000025</v>
      </c>
      <c r="T23" s="901">
        <f t="shared" si="10"/>
        <v>87.532500000000141</v>
      </c>
      <c r="U23" s="901">
        <f t="shared" si="10"/>
        <v>85.302500000000222</v>
      </c>
      <c r="V23" s="901">
        <f t="shared" si="10"/>
        <v>87.49000000000018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0" t="s">
        <v>16</v>
      </c>
      <c r="C25" s="1201"/>
      <c r="D25" s="1201"/>
      <c r="E25" s="1201"/>
      <c r="F25" s="1201"/>
      <c r="G25" s="1202"/>
      <c r="H25" s="1194" t="s">
        <v>8</v>
      </c>
      <c r="I25" s="824"/>
      <c r="J25" s="824"/>
      <c r="K25" s="824"/>
      <c r="L25" s="824"/>
      <c r="M25" s="825"/>
      <c r="N25" s="1038" t="s">
        <v>87</v>
      </c>
      <c r="O25" s="1200" t="s">
        <v>16</v>
      </c>
      <c r="P25" s="1201"/>
      <c r="Q25" s="1201"/>
      <c r="R25" s="1201"/>
      <c r="S25" s="1201"/>
      <c r="T25" s="1202"/>
      <c r="U25" s="119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4"/>
      <c r="I26" s="826"/>
      <c r="J26" s="826"/>
      <c r="K26" s="826"/>
      <c r="L26" s="1192"/>
      <c r="M26" s="1192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4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70</v>
      </c>
      <c r="C27" s="962">
        <v>74.099999999999994</v>
      </c>
      <c r="D27" s="962">
        <v>14.7</v>
      </c>
      <c r="E27" s="962">
        <v>72</v>
      </c>
      <c r="F27" s="962">
        <v>72.5</v>
      </c>
      <c r="G27" s="969">
        <v>73.2</v>
      </c>
      <c r="H27" s="945">
        <f>SUM(B27:G27)</f>
        <v>376.49999999999994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</v>
      </c>
      <c r="R27" s="997">
        <v>5.3</v>
      </c>
      <c r="S27" s="997">
        <v>5.4</v>
      </c>
      <c r="T27" s="1049">
        <v>5.2</v>
      </c>
      <c r="U27" s="964">
        <f t="shared" ref="U27:U35" si="11">SUM(O27:T27)</f>
        <v>27.7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70</v>
      </c>
      <c r="C28" s="1092">
        <v>74.099999999999994</v>
      </c>
      <c r="D28" s="959">
        <v>14.7</v>
      </c>
      <c r="E28" s="959">
        <v>72</v>
      </c>
      <c r="F28" s="959">
        <v>72.5</v>
      </c>
      <c r="G28" s="968">
        <v>73.2</v>
      </c>
      <c r="H28" s="898">
        <f>SUM(B28:G28)</f>
        <v>376.49999999999994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</v>
      </c>
      <c r="R28" s="848">
        <v>5.3</v>
      </c>
      <c r="S28" s="848">
        <v>5.4</v>
      </c>
      <c r="T28" s="849">
        <v>5.2</v>
      </c>
      <c r="U28" s="923">
        <f t="shared" si="11"/>
        <v>27.7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69.599999999999994</v>
      </c>
      <c r="C29" s="811">
        <v>74.400000000000006</v>
      </c>
      <c r="D29" s="874">
        <v>15.6</v>
      </c>
      <c r="E29" s="930">
        <v>72.7</v>
      </c>
      <c r="F29" s="811">
        <v>72.8</v>
      </c>
      <c r="G29" s="812">
        <v>74.3</v>
      </c>
      <c r="H29" s="898">
        <f>SUM(B29:G29)</f>
        <v>379.40000000000003</v>
      </c>
      <c r="I29" s="895">
        <f t="shared" si="12"/>
        <v>-2.9000000000000909</v>
      </c>
      <c r="J29" s="836"/>
      <c r="K29" s="824"/>
      <c r="L29" s="836"/>
      <c r="M29" s="9"/>
      <c r="N29" s="774" t="s">
        <v>19</v>
      </c>
      <c r="O29" s="808">
        <v>5.0999999999999996</v>
      </c>
      <c r="P29" s="811">
        <v>5.5</v>
      </c>
      <c r="Q29" s="811">
        <v>1.3</v>
      </c>
      <c r="R29" s="811">
        <v>5.0999999999999996</v>
      </c>
      <c r="S29" s="811">
        <v>5.3</v>
      </c>
      <c r="T29" s="813">
        <v>5</v>
      </c>
      <c r="U29" s="924">
        <f t="shared" si="11"/>
        <v>27.3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69.599999999999994</v>
      </c>
      <c r="C30" s="874">
        <v>74.400000000000006</v>
      </c>
      <c r="D30" s="811">
        <v>15.5</v>
      </c>
      <c r="E30" s="811">
        <v>72.400000000000006</v>
      </c>
      <c r="F30" s="874">
        <v>72.8</v>
      </c>
      <c r="G30" s="812">
        <v>74.3</v>
      </c>
      <c r="H30" s="898">
        <f t="shared" ref="H30:H35" si="13">SUM(B30:G30)</f>
        <v>379</v>
      </c>
      <c r="I30" s="895">
        <f t="shared" si="12"/>
        <v>0.40000000000003411</v>
      </c>
      <c r="J30" s="836"/>
      <c r="K30" s="824"/>
      <c r="L30" s="836"/>
      <c r="M30" s="9"/>
      <c r="N30" s="774" t="s">
        <v>27</v>
      </c>
      <c r="O30" s="808">
        <v>5.0999999999999996</v>
      </c>
      <c r="P30" s="811">
        <v>5.5</v>
      </c>
      <c r="Q30" s="811">
        <v>1.4</v>
      </c>
      <c r="R30" s="811">
        <v>5.2</v>
      </c>
      <c r="S30" s="811">
        <v>5.3</v>
      </c>
      <c r="T30" s="813">
        <v>5</v>
      </c>
      <c r="U30" s="924">
        <f t="shared" si="11"/>
        <v>27.5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779">
        <v>69.599999999999994</v>
      </c>
      <c r="C31" s="811">
        <v>74.099999999999994</v>
      </c>
      <c r="D31" s="874">
        <v>15.5</v>
      </c>
      <c r="E31" s="811">
        <v>72.400000000000006</v>
      </c>
      <c r="F31" s="874">
        <v>72.8</v>
      </c>
      <c r="G31" s="812">
        <v>74.3</v>
      </c>
      <c r="H31" s="898">
        <f t="shared" si="13"/>
        <v>378.7</v>
      </c>
      <c r="I31" s="895">
        <f t="shared" si="12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1.4</v>
      </c>
      <c r="R31" s="811">
        <v>5.2</v>
      </c>
      <c r="S31" s="811">
        <v>5.3</v>
      </c>
      <c r="T31" s="813">
        <v>5.0999999999999996</v>
      </c>
      <c r="U31" s="924">
        <f t="shared" si="11"/>
        <v>27.6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779">
        <v>69.5</v>
      </c>
      <c r="C32" s="811">
        <v>74.099999999999994</v>
      </c>
      <c r="D32" s="811">
        <v>15.4</v>
      </c>
      <c r="E32" s="811">
        <v>72.400000000000006</v>
      </c>
      <c r="F32" s="811">
        <v>72.7</v>
      </c>
      <c r="G32" s="812">
        <v>74.3</v>
      </c>
      <c r="H32" s="898">
        <f t="shared" si="13"/>
        <v>378.40000000000003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924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68.5</v>
      </c>
      <c r="C33" s="811">
        <v>73.900000000000006</v>
      </c>
      <c r="D33" s="874">
        <v>14.9</v>
      </c>
      <c r="E33" s="811">
        <v>72</v>
      </c>
      <c r="F33" s="811">
        <v>71.7</v>
      </c>
      <c r="G33" s="812">
        <v>74.3</v>
      </c>
      <c r="H33" s="898">
        <f t="shared" si="13"/>
        <v>375.3</v>
      </c>
      <c r="I33" s="895">
        <f t="shared" si="12"/>
        <v>3.1000000000000227</v>
      </c>
      <c r="J33" s="837"/>
      <c r="L33" s="837"/>
      <c r="M33" s="838"/>
      <c r="N33" s="774" t="s">
        <v>22</v>
      </c>
      <c r="O33" s="808">
        <v>5.0999999999999996</v>
      </c>
      <c r="P33" s="811">
        <v>5.6</v>
      </c>
      <c r="Q33" s="811">
        <v>1.4</v>
      </c>
      <c r="R33" s="811">
        <v>5.2</v>
      </c>
      <c r="S33" s="811">
        <v>5.3</v>
      </c>
      <c r="T33" s="813">
        <v>5.0999999999999996</v>
      </c>
      <c r="U33" s="924">
        <f t="shared" si="11"/>
        <v>27.700000000000003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68.5</v>
      </c>
      <c r="C34" s="811">
        <v>73.900000000000006</v>
      </c>
      <c r="D34" s="811">
        <v>14.8</v>
      </c>
      <c r="E34" s="811">
        <v>72</v>
      </c>
      <c r="F34" s="811">
        <v>71.7</v>
      </c>
      <c r="G34" s="812">
        <v>74.3</v>
      </c>
      <c r="H34" s="932">
        <f t="shared" si="13"/>
        <v>375.20000000000005</v>
      </c>
      <c r="I34" s="895">
        <f t="shared" si="12"/>
        <v>9.9999999999965894E-2</v>
      </c>
      <c r="J34" s="837"/>
      <c r="K34" s="837"/>
      <c r="L34" s="837"/>
      <c r="M34" s="838"/>
      <c r="N34" s="790" t="s">
        <v>30</v>
      </c>
      <c r="O34" s="808">
        <v>5.0999999999999996</v>
      </c>
      <c r="P34" s="811">
        <v>5.6</v>
      </c>
      <c r="Q34" s="811">
        <v>1.4</v>
      </c>
      <c r="R34" s="811">
        <v>5.2</v>
      </c>
      <c r="S34" s="811">
        <v>5.3</v>
      </c>
      <c r="T34" s="813">
        <v>5.0999999999999996</v>
      </c>
      <c r="U34" s="840">
        <f t="shared" si="11"/>
        <v>27.700000000000003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485.29999999999995</v>
      </c>
      <c r="C35" s="844">
        <f t="shared" si="14"/>
        <v>518.9</v>
      </c>
      <c r="D35" s="844">
        <f t="shared" si="14"/>
        <v>106.4</v>
      </c>
      <c r="E35" s="890">
        <f t="shared" si="14"/>
        <v>505.9</v>
      </c>
      <c r="F35" s="844">
        <f>SUM(F28:F34)</f>
        <v>507</v>
      </c>
      <c r="G35" s="885">
        <f t="shared" si="14"/>
        <v>519</v>
      </c>
      <c r="H35" s="1020">
        <f t="shared" si="13"/>
        <v>2642.5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35.800000000000004</v>
      </c>
      <c r="P35" s="794">
        <f t="shared" si="15"/>
        <v>38.800000000000004</v>
      </c>
      <c r="Q35" s="794">
        <f t="shared" si="15"/>
        <v>9.3000000000000007</v>
      </c>
      <c r="R35" s="794">
        <f t="shared" si="15"/>
        <v>36.4</v>
      </c>
      <c r="S35" s="794">
        <f t="shared" si="15"/>
        <v>37.200000000000003</v>
      </c>
      <c r="T35" s="1032">
        <f t="shared" si="15"/>
        <v>35.6</v>
      </c>
      <c r="U35" s="842">
        <f t="shared" si="11"/>
        <v>193.1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155.15824085491164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153.25396825396825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447</v>
      </c>
      <c r="C37" s="803">
        <v>478</v>
      </c>
      <c r="D37" s="803">
        <v>97</v>
      </c>
      <c r="E37" s="803">
        <v>466</v>
      </c>
      <c r="F37" s="803">
        <v>467</v>
      </c>
      <c r="G37" s="804">
        <v>478</v>
      </c>
      <c r="H37" s="852">
        <f>SUM(B37:G37)</f>
        <v>2433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69.309757142857151</v>
      </c>
      <c r="C38" s="811">
        <f>((((((C36*7)*C37)/1000)))/7)</f>
        <v>74.137799999999999</v>
      </c>
      <c r="D38" s="811">
        <f>((((((D36*7)*D37)/1000)))/7)</f>
        <v>15.044700000000002</v>
      </c>
      <c r="E38" s="811">
        <f>((((((E36*7)*E37)/1000)))/7)</f>
        <v>72.276600000000002</v>
      </c>
      <c r="F38" s="811">
        <f>((((((F36*7)*F37)/1000)))/7)</f>
        <v>72.431700000000006</v>
      </c>
      <c r="G38" s="812">
        <f>((((((G36*7)*G37)/1000)))/7)</f>
        <v>74.137799999999999</v>
      </c>
      <c r="H38" s="854">
        <f>((H35*1000)/H37)/7</f>
        <v>155.15824085491164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153.25396825396825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485.30789999999996</v>
      </c>
      <c r="C39" s="811">
        <f t="shared" si="17"/>
        <v>518.96460000000002</v>
      </c>
      <c r="D39" s="811">
        <f t="shared" si="17"/>
        <v>105.3129</v>
      </c>
      <c r="E39" s="811">
        <f t="shared" si="17"/>
        <v>505.93619999999993</v>
      </c>
      <c r="F39" s="811">
        <f>((F37*F36)*7)/1000</f>
        <v>507.02189999999996</v>
      </c>
      <c r="G39" s="812">
        <f t="shared" si="17"/>
        <v>518.96460000000002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155.09747523170338</v>
      </c>
      <c r="C40" s="817">
        <f t="shared" si="19"/>
        <v>155.0806933652122</v>
      </c>
      <c r="D40" s="817">
        <f t="shared" si="19"/>
        <v>156.70103092783509</v>
      </c>
      <c r="E40" s="817">
        <f t="shared" si="19"/>
        <v>155.0889025137952</v>
      </c>
      <c r="F40" s="817">
        <f>+(F35/F37)/7*1000</f>
        <v>155.09330070357908</v>
      </c>
      <c r="G40" s="818">
        <f t="shared" si="19"/>
        <v>155.11057979677227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154.97835497835499</v>
      </c>
      <c r="P40" s="817">
        <f t="shared" si="20"/>
        <v>153.968253968254</v>
      </c>
      <c r="Q40" s="817">
        <f t="shared" si="20"/>
        <v>166.07142857142858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149.57983193277312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7.9000000000064574E-3</v>
      </c>
      <c r="C41" s="821">
        <f t="shared" si="21"/>
        <v>6.4600000000041291E-2</v>
      </c>
      <c r="D41" s="821">
        <f t="shared" si="21"/>
        <v>-1.0871000000000066</v>
      </c>
      <c r="E41" s="821">
        <f t="shared" si="21"/>
        <v>3.619999999995116E-2</v>
      </c>
      <c r="F41" s="821">
        <f t="shared" si="21"/>
        <v>2.1899999999959618E-2</v>
      </c>
      <c r="G41" s="821">
        <f t="shared" si="21"/>
        <v>-3.5399999999981446E-2</v>
      </c>
      <c r="H41" s="9"/>
      <c r="I41" s="9"/>
      <c r="J41" s="9"/>
      <c r="K41" s="9"/>
      <c r="L41" s="822"/>
      <c r="M41" s="824"/>
      <c r="N41" s="9"/>
      <c r="O41" s="821">
        <f>O39-O35</f>
        <v>4.9999999999954525E-3</v>
      </c>
      <c r="P41" s="821">
        <f t="shared" ref="P41:T41" si="22">P39-P35</f>
        <v>7.9999999999955662E-3</v>
      </c>
      <c r="Q41" s="821">
        <f t="shared" si="22"/>
        <v>-0.56400000000000006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-1.8999999999998352E-2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3.9500000000032287E-3</v>
      </c>
      <c r="C42" s="901">
        <f t="shared" si="23"/>
        <v>3.2300000000020646E-2</v>
      </c>
      <c r="D42" s="901">
        <f t="shared" si="23"/>
        <v>-0.54355000000000331</v>
      </c>
      <c r="E42" s="901">
        <f t="shared" si="23"/>
        <v>1.809999999997558E-2</v>
      </c>
      <c r="F42" s="901">
        <f t="shared" si="23"/>
        <v>1.0949999999979809E-2</v>
      </c>
      <c r="G42" s="901">
        <f t="shared" si="23"/>
        <v>-1.7699999999990723E-2</v>
      </c>
      <c r="H42" s="9"/>
      <c r="I42" s="9"/>
      <c r="J42" s="9"/>
      <c r="K42" s="9"/>
      <c r="L42" s="9"/>
      <c r="M42" s="822"/>
      <c r="N42" s="822"/>
      <c r="O42" s="901">
        <f>(O41)/$A$2</f>
        <v>2.4999999999977263E-3</v>
      </c>
      <c r="P42" s="901">
        <f t="shared" ref="P42:T42" si="24">(P41)/$A$2</f>
        <v>3.9999999999977831E-3</v>
      </c>
      <c r="Q42" s="901">
        <f t="shared" si="24"/>
        <v>-0.28200000000000003</v>
      </c>
      <c r="R42" s="901">
        <f t="shared" si="24"/>
        <v>7.0000000000014495E-3</v>
      </c>
      <c r="S42" s="901">
        <f t="shared" si="24"/>
        <v>1.9999999999999574E-2</v>
      </c>
      <c r="T42" s="901">
        <f t="shared" si="24"/>
        <v>-9.4999999999991758E-3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68.503950000000003</v>
      </c>
      <c r="C43" s="901">
        <f t="shared" si="25"/>
        <v>73.932300000000026</v>
      </c>
      <c r="D43" s="901">
        <f t="shared" si="25"/>
        <v>14.356449999999997</v>
      </c>
      <c r="E43" s="901">
        <f t="shared" si="25"/>
        <v>72.018099999999976</v>
      </c>
      <c r="F43" s="901">
        <f t="shared" si="25"/>
        <v>71.710949999999983</v>
      </c>
      <c r="G43" s="901">
        <f t="shared" si="25"/>
        <v>74.282300000000006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5.1024999999999974</v>
      </c>
      <c r="P43" s="901">
        <f t="shared" si="26"/>
        <v>5.6039999999999974</v>
      </c>
      <c r="Q43" s="901">
        <f t="shared" si="26"/>
        <v>1.1179999999999999</v>
      </c>
      <c r="R43" s="901">
        <f t="shared" si="26"/>
        <v>5.2070000000000016</v>
      </c>
      <c r="S43" s="901">
        <f t="shared" si="26"/>
        <v>5.3199999999999994</v>
      </c>
      <c r="T43" s="901">
        <f t="shared" si="26"/>
        <v>5.0905000000000005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2.164502164501414E-2</v>
      </c>
      <c r="P44" s="1018">
        <f t="shared" ref="P44:T44" si="27">P36-P40</f>
        <v>3.1746031745996106E-2</v>
      </c>
      <c r="Q44" s="1018">
        <f t="shared" si="27"/>
        <v>-10.071428571428584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-7.9831932773117842E-2</v>
      </c>
      <c r="U44" s="822"/>
      <c r="V44" s="1011">
        <f>SUM(O44:U44)</f>
        <v>-9.8757806152764829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3" t="s">
        <v>7</v>
      </c>
      <c r="C45" s="1197"/>
      <c r="D45" s="1197"/>
      <c r="E45" s="1197"/>
      <c r="F45" s="1197"/>
      <c r="G45" s="1197"/>
      <c r="H45" s="1181"/>
      <c r="I45" s="1180" t="s">
        <v>29</v>
      </c>
      <c r="J45" s="1181"/>
      <c r="K45" s="1181"/>
      <c r="L45" s="1181"/>
      <c r="M45" s="1181"/>
      <c r="N45" s="1181"/>
      <c r="O45" s="1182"/>
      <c r="P45" s="1203" t="s">
        <v>28</v>
      </c>
      <c r="Q45" s="1197"/>
      <c r="R45" s="1197"/>
      <c r="S45" s="1181"/>
      <c r="T45" s="1197"/>
      <c r="U45" s="1181"/>
      <c r="V45" s="1182"/>
      <c r="W45" s="1193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9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6.2</v>
      </c>
      <c r="C47" s="962">
        <v>6</v>
      </c>
      <c r="D47" s="962">
        <v>6</v>
      </c>
      <c r="E47" s="962">
        <v>1.3</v>
      </c>
      <c r="F47" s="962">
        <v>6</v>
      </c>
      <c r="G47" s="962">
        <v>6</v>
      </c>
      <c r="H47" s="963">
        <v>6</v>
      </c>
      <c r="I47" s="961">
        <v>6</v>
      </c>
      <c r="J47" s="962">
        <v>6</v>
      </c>
      <c r="K47" s="962">
        <v>6.1</v>
      </c>
      <c r="L47" s="962">
        <v>1.3</v>
      </c>
      <c r="M47" s="962">
        <v>6.3</v>
      </c>
      <c r="N47" s="831">
        <v>6.1</v>
      </c>
      <c r="O47" s="969">
        <v>5.6</v>
      </c>
      <c r="P47" s="961">
        <v>6.4</v>
      </c>
      <c r="Q47" s="962">
        <v>6.5</v>
      </c>
      <c r="R47" s="962">
        <v>6.6</v>
      </c>
      <c r="S47" s="962">
        <v>1.1000000000000001</v>
      </c>
      <c r="T47" s="962">
        <v>6.6</v>
      </c>
      <c r="U47" s="962">
        <v>6.4</v>
      </c>
      <c r="V47" s="969">
        <v>6.4</v>
      </c>
      <c r="W47" s="1054">
        <f t="shared" ref="W47:W55" si="28">SUM(B47:H47)+SUM(I47:O47)+SUM(P47:V47)</f>
        <v>114.9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6.2</v>
      </c>
      <c r="C48" s="959">
        <v>6</v>
      </c>
      <c r="D48" s="959">
        <v>6</v>
      </c>
      <c r="E48" s="959">
        <v>1.3</v>
      </c>
      <c r="F48" s="959">
        <v>6</v>
      </c>
      <c r="G48" s="966">
        <v>6</v>
      </c>
      <c r="H48" s="1001">
        <v>6</v>
      </c>
      <c r="I48" s="958">
        <v>6</v>
      </c>
      <c r="J48" s="966">
        <v>6</v>
      </c>
      <c r="K48" s="966">
        <v>6.1</v>
      </c>
      <c r="L48" s="959">
        <v>1.3</v>
      </c>
      <c r="M48" s="959">
        <v>6.3</v>
      </c>
      <c r="N48" s="967">
        <v>6.1</v>
      </c>
      <c r="O48" s="968">
        <v>5.6</v>
      </c>
      <c r="P48" s="958">
        <v>6.4</v>
      </c>
      <c r="Q48" s="959">
        <v>6.5</v>
      </c>
      <c r="R48" s="959">
        <v>6.6</v>
      </c>
      <c r="S48" s="959">
        <v>1.1000000000000001</v>
      </c>
      <c r="T48" s="959">
        <v>6.6</v>
      </c>
      <c r="U48" s="959">
        <v>6.4</v>
      </c>
      <c r="V48" s="968">
        <v>6.4</v>
      </c>
      <c r="W48" s="1062">
        <f t="shared" si="28"/>
        <v>114.9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5.9</v>
      </c>
      <c r="D49" s="811">
        <v>5.9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5.9</v>
      </c>
      <c r="J49" s="862">
        <v>5.9</v>
      </c>
      <c r="K49" s="862">
        <v>6</v>
      </c>
      <c r="L49" s="811">
        <v>1.3</v>
      </c>
      <c r="M49" s="811">
        <v>6.1</v>
      </c>
      <c r="N49" s="863">
        <v>5.9</v>
      </c>
      <c r="O49" s="812">
        <v>5.7</v>
      </c>
      <c r="P49" s="808">
        <v>6.2</v>
      </c>
      <c r="Q49" s="811">
        <v>6.3</v>
      </c>
      <c r="R49" s="811">
        <v>6.5</v>
      </c>
      <c r="S49" s="811">
        <v>1.1000000000000001</v>
      </c>
      <c r="T49" s="811">
        <v>6.4</v>
      </c>
      <c r="U49" s="811">
        <v>6.3</v>
      </c>
      <c r="V49" s="812">
        <v>6.3</v>
      </c>
      <c r="W49" s="1063">
        <f t="shared" si="28"/>
        <v>112.4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5.9</v>
      </c>
      <c r="E50" s="811">
        <v>1.3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5.9</v>
      </c>
      <c r="K50" s="862">
        <v>6</v>
      </c>
      <c r="L50" s="811">
        <v>1.3</v>
      </c>
      <c r="M50" s="811">
        <v>6.1</v>
      </c>
      <c r="N50" s="863">
        <v>6</v>
      </c>
      <c r="O50" s="812">
        <v>5.7</v>
      </c>
      <c r="P50" s="808">
        <v>6.2</v>
      </c>
      <c r="Q50" s="811">
        <v>6.3</v>
      </c>
      <c r="R50" s="811">
        <v>6.5</v>
      </c>
      <c r="S50" s="811">
        <v>1.1000000000000001</v>
      </c>
      <c r="T50" s="811">
        <v>6.4</v>
      </c>
      <c r="U50" s="811">
        <v>6.3</v>
      </c>
      <c r="V50" s="812">
        <v>6.3</v>
      </c>
      <c r="W50" s="1063">
        <f t="shared" si="28"/>
        <v>112.5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6.1</v>
      </c>
      <c r="C51" s="811">
        <v>5.9</v>
      </c>
      <c r="D51" s="811">
        <v>5.9</v>
      </c>
      <c r="E51" s="811">
        <v>1.3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1.3</v>
      </c>
      <c r="M51" s="811">
        <v>6.2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1.1000000000000001</v>
      </c>
      <c r="T51" s="811">
        <v>6.5</v>
      </c>
      <c r="U51" s="811">
        <v>6.3</v>
      </c>
      <c r="V51" s="812">
        <v>6.3</v>
      </c>
      <c r="W51" s="1063">
        <f t="shared" si="28"/>
        <v>112.9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5.9</v>
      </c>
      <c r="D52" s="811">
        <v>5.9</v>
      </c>
      <c r="E52" s="811">
        <v>1.3</v>
      </c>
      <c r="F52" s="811">
        <v>5.9</v>
      </c>
      <c r="G52" s="862">
        <v>5.9</v>
      </c>
      <c r="H52" s="1002">
        <v>5.8</v>
      </c>
      <c r="I52" s="808">
        <v>5.9</v>
      </c>
      <c r="J52" s="862">
        <v>5.9</v>
      </c>
      <c r="K52" s="862">
        <v>6</v>
      </c>
      <c r="L52" s="811">
        <v>1.3</v>
      </c>
      <c r="M52" s="811">
        <v>6.2</v>
      </c>
      <c r="N52" s="863">
        <v>6</v>
      </c>
      <c r="O52" s="812">
        <v>5.7</v>
      </c>
      <c r="P52" s="808">
        <v>6.2</v>
      </c>
      <c r="Q52" s="811">
        <v>6.4</v>
      </c>
      <c r="R52" s="811">
        <v>6.5</v>
      </c>
      <c r="S52" s="811">
        <v>1.1000000000000001</v>
      </c>
      <c r="T52" s="811">
        <v>6.5</v>
      </c>
      <c r="U52" s="811">
        <v>6.3</v>
      </c>
      <c r="V52" s="812">
        <v>6.3</v>
      </c>
      <c r="W52" s="1063">
        <f t="shared" si="28"/>
        <v>113.1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6.1</v>
      </c>
      <c r="C53" s="811">
        <v>5.9</v>
      </c>
      <c r="D53" s="811">
        <v>5.9</v>
      </c>
      <c r="E53" s="811">
        <v>1.3</v>
      </c>
      <c r="F53" s="811">
        <v>5.9</v>
      </c>
      <c r="G53" s="862">
        <v>5.9</v>
      </c>
      <c r="H53" s="1002">
        <v>5.9</v>
      </c>
      <c r="I53" s="808">
        <v>5.9</v>
      </c>
      <c r="J53" s="862">
        <v>5.9</v>
      </c>
      <c r="K53" s="862">
        <v>6.1</v>
      </c>
      <c r="L53" s="811">
        <v>1.3</v>
      </c>
      <c r="M53" s="811">
        <v>6.2</v>
      </c>
      <c r="N53" s="863">
        <v>6</v>
      </c>
      <c r="O53" s="812">
        <v>5.7</v>
      </c>
      <c r="P53" s="808">
        <v>6.2</v>
      </c>
      <c r="Q53" s="811">
        <v>6.4</v>
      </c>
      <c r="R53" s="811">
        <v>6.5</v>
      </c>
      <c r="S53" s="811">
        <v>1.1000000000000001</v>
      </c>
      <c r="T53" s="811">
        <v>6.5</v>
      </c>
      <c r="U53" s="811">
        <v>6.3</v>
      </c>
      <c r="V53" s="812">
        <v>6.3</v>
      </c>
      <c r="W53" s="1063">
        <f t="shared" si="28"/>
        <v>113.3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6.1</v>
      </c>
      <c r="C54" s="811">
        <v>5.9</v>
      </c>
      <c r="D54" s="811">
        <v>5.9</v>
      </c>
      <c r="E54" s="811">
        <v>1.3</v>
      </c>
      <c r="F54" s="811">
        <v>5.9</v>
      </c>
      <c r="G54" s="862">
        <v>5.9</v>
      </c>
      <c r="H54" s="1002">
        <v>5.9</v>
      </c>
      <c r="I54" s="808">
        <v>6</v>
      </c>
      <c r="J54" s="862">
        <v>5.9</v>
      </c>
      <c r="K54" s="862">
        <v>6.1</v>
      </c>
      <c r="L54" s="811">
        <v>1.3</v>
      </c>
      <c r="M54" s="811">
        <v>6.2</v>
      </c>
      <c r="N54" s="863">
        <v>6</v>
      </c>
      <c r="O54" s="812">
        <v>5.7</v>
      </c>
      <c r="P54" s="808">
        <v>6.3</v>
      </c>
      <c r="Q54" s="811">
        <v>6.4</v>
      </c>
      <c r="R54" s="811">
        <v>6.5</v>
      </c>
      <c r="S54" s="811">
        <v>1.2</v>
      </c>
      <c r="T54" s="811">
        <v>6.5</v>
      </c>
      <c r="U54" s="811">
        <v>6.3</v>
      </c>
      <c r="V54" s="812">
        <v>6.3</v>
      </c>
      <c r="W54" s="1055">
        <f t="shared" si="28"/>
        <v>113.6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</v>
      </c>
      <c r="C55" s="844">
        <f t="shared" si="29"/>
        <v>41.4</v>
      </c>
      <c r="D55" s="844">
        <f t="shared" si="29"/>
        <v>41.4</v>
      </c>
      <c r="E55" s="844">
        <f t="shared" si="29"/>
        <v>9.1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9.1</v>
      </c>
      <c r="M55" s="844">
        <f>SUM(M48:M54)</f>
        <v>43.300000000000004</v>
      </c>
      <c r="N55" s="844">
        <f>SUM(N48:N54)</f>
        <v>42</v>
      </c>
      <c r="O55" s="885">
        <f>SUM(O48:O54)</f>
        <v>39.800000000000004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7.8</v>
      </c>
      <c r="T55" s="844">
        <f t="shared" si="30"/>
        <v>45.4</v>
      </c>
      <c r="U55" s="844">
        <f t="shared" si="30"/>
        <v>44.199999999999996</v>
      </c>
      <c r="V55" s="885">
        <f t="shared" si="30"/>
        <v>44.199999999999996</v>
      </c>
      <c r="W55" s="1028">
        <f t="shared" si="28"/>
        <v>792.7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155.12720156555775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6.0822571428571433</v>
      </c>
      <c r="C58" s="811">
        <f t="shared" ref="C58:V58" si="31">((((C56*7)*C57-C48-C49)/1000))/7</f>
        <v>5.9072999999999993</v>
      </c>
      <c r="D58" s="811">
        <f t="shared" si="31"/>
        <v>5.9072999999999993</v>
      </c>
      <c r="E58" s="811">
        <f t="shared" si="31"/>
        <v>1.2516285714285718</v>
      </c>
      <c r="F58" s="811">
        <f t="shared" si="31"/>
        <v>5.8883142857142854</v>
      </c>
      <c r="G58" s="811">
        <f t="shared" si="31"/>
        <v>5.8693142857142862</v>
      </c>
      <c r="H58" s="813">
        <f t="shared" si="31"/>
        <v>5.8503142857142851</v>
      </c>
      <c r="I58" s="808">
        <f t="shared" si="31"/>
        <v>5.9262999999999995</v>
      </c>
      <c r="J58" s="811">
        <f t="shared" si="31"/>
        <v>5.9072999999999993</v>
      </c>
      <c r="K58" s="811">
        <f t="shared" si="31"/>
        <v>6.0432714285714288</v>
      </c>
      <c r="L58" s="811">
        <f t="shared" si="31"/>
        <v>1.2516285714285718</v>
      </c>
      <c r="M58" s="811">
        <f t="shared" si="31"/>
        <v>6.178228571428571</v>
      </c>
      <c r="N58" s="811">
        <f t="shared" si="31"/>
        <v>6.0042857142857144</v>
      </c>
      <c r="O58" s="812">
        <f t="shared" si="31"/>
        <v>5.6778857142857149</v>
      </c>
      <c r="P58" s="808">
        <f t="shared" si="31"/>
        <v>6.2382</v>
      </c>
      <c r="Q58" s="811">
        <f t="shared" si="31"/>
        <v>6.373671428571428</v>
      </c>
      <c r="R58" s="811">
        <f t="shared" si="31"/>
        <v>6.5081285714285713</v>
      </c>
      <c r="S58" s="811">
        <f t="shared" si="31"/>
        <v>1.0951857142857142</v>
      </c>
      <c r="T58" s="811">
        <f t="shared" si="31"/>
        <v>6.4871428571428567</v>
      </c>
      <c r="U58" s="811">
        <f t="shared" si="31"/>
        <v>6.3121857142857136</v>
      </c>
      <c r="V58" s="812">
        <f t="shared" si="31"/>
        <v>6.3121857142857136</v>
      </c>
      <c r="W58" s="867">
        <f>((W55*1000)/W57)/7</f>
        <v>155.12720156555773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162.5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162.5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159.18367346938774</v>
      </c>
      <c r="T60" s="817">
        <f t="shared" si="35"/>
        <v>154.42176870748298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-1.2000000000000455E-2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-0.3360000000000003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-0.3360000000000003</v>
      </c>
      <c r="M61" s="821">
        <f t="shared" si="36"/>
        <v>-4.0000000000006253E-2</v>
      </c>
      <c r="N61" s="821">
        <f t="shared" si="36"/>
        <v>4.2000000000001592E-2</v>
      </c>
      <c r="O61" s="821">
        <f t="shared" si="36"/>
        <v>-4.3500000000001648E-2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-0.13149999999999995</v>
      </c>
      <c r="T61" s="821">
        <f t="shared" si="36"/>
        <v>2.300000000000324E-2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-6.0000000000002274E-3</v>
      </c>
      <c r="C62" s="901">
        <f t="shared" si="37"/>
        <v>-1.8499999999999517E-2</v>
      </c>
      <c r="D62" s="901">
        <f t="shared" si="37"/>
        <v>-1.8499999999999517E-2</v>
      </c>
      <c r="E62" s="901">
        <f t="shared" si="37"/>
        <v>-0.16800000000000015</v>
      </c>
      <c r="F62" s="901">
        <f t="shared" si="37"/>
        <v>1.5000000000000568E-2</v>
      </c>
      <c r="G62" s="901">
        <f t="shared" si="37"/>
        <v>-1.5000000000000568E-3</v>
      </c>
      <c r="H62" s="901">
        <f t="shared" si="37"/>
        <v>-1.8000000000000682E-2</v>
      </c>
      <c r="I62" s="901">
        <f t="shared" si="37"/>
        <v>-1.9999999999988916E-3</v>
      </c>
      <c r="J62" s="901">
        <f t="shared" si="37"/>
        <v>-1.8499999999999517E-2</v>
      </c>
      <c r="K62" s="901">
        <f t="shared" si="37"/>
        <v>7.4999999999967315E-3</v>
      </c>
      <c r="L62" s="901">
        <f t="shared" si="37"/>
        <v>-0.16800000000000015</v>
      </c>
      <c r="M62" s="901">
        <f t="shared" si="37"/>
        <v>-2.0000000000003126E-2</v>
      </c>
      <c r="N62" s="901">
        <f t="shared" si="37"/>
        <v>2.1000000000000796E-2</v>
      </c>
      <c r="O62" s="901">
        <f t="shared" si="37"/>
        <v>-2.1750000000000824E-2</v>
      </c>
      <c r="P62" s="901">
        <f t="shared" si="37"/>
        <v>-9.9999999999980105E-3</v>
      </c>
      <c r="Q62" s="901">
        <f t="shared" si="37"/>
        <v>1.425000000000054E-2</v>
      </c>
      <c r="R62" s="901">
        <f t="shared" si="37"/>
        <v>-1.5000000000000568E-2</v>
      </c>
      <c r="S62" s="901">
        <f t="shared" si="37"/>
        <v>-6.5749999999999975E-2</v>
      </c>
      <c r="T62" s="901">
        <f t="shared" si="37"/>
        <v>1.150000000000162E-2</v>
      </c>
      <c r="U62" s="901">
        <f t="shared" si="37"/>
        <v>-9.9999999999766942E-4</v>
      </c>
      <c r="V62" s="901">
        <f t="shared" si="37"/>
        <v>-9.9999999999766942E-4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6.0939999999999994</v>
      </c>
      <c r="C63" s="901">
        <f t="shared" si="38"/>
        <v>5.8815000000000008</v>
      </c>
      <c r="D63" s="901">
        <f t="shared" si="38"/>
        <v>5.8815000000000008</v>
      </c>
      <c r="E63" s="901">
        <f t="shared" si="38"/>
        <v>1.1319999999999999</v>
      </c>
      <c r="F63" s="901">
        <f t="shared" si="38"/>
        <v>5.9150000000000009</v>
      </c>
      <c r="G63" s="901">
        <f t="shared" si="38"/>
        <v>5.8985000000000003</v>
      </c>
      <c r="H63" s="901">
        <f t="shared" si="38"/>
        <v>5.8819999999999997</v>
      </c>
      <c r="I63" s="901">
        <f t="shared" si="38"/>
        <v>5.8980000000000015</v>
      </c>
      <c r="J63" s="901">
        <f t="shared" si="38"/>
        <v>5.8815000000000008</v>
      </c>
      <c r="K63" s="901">
        <f t="shared" si="38"/>
        <v>6.1074999999999964</v>
      </c>
      <c r="L63" s="901">
        <f t="shared" si="38"/>
        <v>1.1319999999999999</v>
      </c>
      <c r="M63" s="901">
        <f t="shared" si="38"/>
        <v>6.1799999999999971</v>
      </c>
      <c r="N63" s="901">
        <f t="shared" si="38"/>
        <v>6.0210000000000008</v>
      </c>
      <c r="O63" s="901">
        <f t="shared" si="38"/>
        <v>5.6782499999999994</v>
      </c>
      <c r="P63" s="901">
        <f t="shared" si="38"/>
        <v>6.1900000000000022</v>
      </c>
      <c r="Q63" s="901">
        <f t="shared" si="38"/>
        <v>6.4142500000000009</v>
      </c>
      <c r="R63" s="901">
        <f t="shared" si="38"/>
        <v>6.4849999999999994</v>
      </c>
      <c r="S63" s="901">
        <f t="shared" si="38"/>
        <v>1.0342500000000001</v>
      </c>
      <c r="T63" s="901">
        <f t="shared" si="38"/>
        <v>6.5115000000000016</v>
      </c>
      <c r="U63" s="901">
        <f t="shared" si="38"/>
        <v>6.2990000000000022</v>
      </c>
      <c r="V63" s="901">
        <f t="shared" si="38"/>
        <v>6.2990000000000022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-6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-6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-0.16795366795369659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-2.6836734693877418</v>
      </c>
      <c r="T64" s="1018">
        <f t="shared" si="39"/>
        <v>7.8231292517017437E-2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-15.30568677047691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1"/>
      <c r="C1" s="1119" t="s">
        <v>33</v>
      </c>
      <c r="D1" s="1119"/>
      <c r="E1" s="1119"/>
      <c r="F1" s="1119"/>
      <c r="G1" s="1119"/>
      <c r="H1" s="1119"/>
      <c r="I1" s="1119"/>
      <c r="J1" s="1119"/>
      <c r="K1" s="1119"/>
      <c r="L1" s="1119"/>
      <c r="M1" s="1119"/>
      <c r="N1" s="1119"/>
      <c r="O1" s="1119"/>
      <c r="P1" s="1119"/>
      <c r="Q1" s="1119"/>
      <c r="R1" s="1119"/>
      <c r="S1" s="1119"/>
      <c r="T1" s="1119"/>
      <c r="U1" s="1120"/>
      <c r="V1" s="1233" t="s">
        <v>34</v>
      </c>
      <c r="W1" s="1234"/>
      <c r="X1" s="1234"/>
    </row>
    <row r="2" spans="1:24" x14ac:dyDescent="0.25">
      <c r="A2" s="562"/>
      <c r="B2" s="1232"/>
      <c r="C2" s="1124" t="s">
        <v>35</v>
      </c>
      <c r="D2" s="1124"/>
      <c r="E2" s="1124"/>
      <c r="F2" s="1124"/>
      <c r="G2" s="1124"/>
      <c r="H2" s="1124"/>
      <c r="I2" s="1124"/>
      <c r="J2" s="1124"/>
      <c r="K2" s="1124"/>
      <c r="L2" s="1124"/>
      <c r="M2" s="1124"/>
      <c r="N2" s="1124"/>
      <c r="O2" s="1124"/>
      <c r="P2" s="1124"/>
      <c r="Q2" s="1124"/>
      <c r="R2" s="1124"/>
      <c r="S2" s="1124"/>
      <c r="T2" s="1124"/>
      <c r="U2" s="1125"/>
      <c r="V2" s="1233" t="s">
        <v>36</v>
      </c>
      <c r="W2" s="1234"/>
      <c r="X2" s="1234"/>
    </row>
    <row r="3" spans="1:24" x14ac:dyDescent="0.25">
      <c r="A3" s="562"/>
      <c r="B3" s="1232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27"/>
      <c r="T3" s="1127"/>
      <c r="U3" s="1128"/>
      <c r="V3" s="1233" t="s">
        <v>37</v>
      </c>
      <c r="W3" s="1234"/>
      <c r="X3" s="123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3"/>
      <c r="W4" s="1133"/>
      <c r="X4" s="1133"/>
    </row>
    <row r="5" spans="1:24" x14ac:dyDescent="0.25">
      <c r="A5" s="562"/>
      <c r="B5" s="564" t="s">
        <v>38</v>
      </c>
      <c r="C5" s="1127">
        <v>3</v>
      </c>
      <c r="D5" s="1127"/>
      <c r="E5" s="84"/>
      <c r="F5" s="84"/>
      <c r="G5" s="84" t="s">
        <v>39</v>
      </c>
      <c r="H5" s="1136" t="s">
        <v>50</v>
      </c>
      <c r="I5" s="1136"/>
      <c r="J5" s="87"/>
      <c r="K5" s="87"/>
      <c r="L5" s="87"/>
      <c r="M5" s="85"/>
      <c r="N5" s="84" t="s">
        <v>40</v>
      </c>
      <c r="O5" s="574">
        <v>50</v>
      </c>
      <c r="P5" s="551"/>
      <c r="V5" s="1133"/>
      <c r="W5" s="1133"/>
      <c r="X5" s="1133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3"/>
      <c r="W6" s="1133"/>
      <c r="X6" s="1133"/>
    </row>
    <row r="7" spans="1:24" x14ac:dyDescent="0.25">
      <c r="A7" s="562"/>
      <c r="B7" s="565" t="s">
        <v>41</v>
      </c>
      <c r="C7" s="1138" t="s">
        <v>2</v>
      </c>
      <c r="D7" s="1138"/>
      <c r="E7" s="86"/>
      <c r="F7" s="86"/>
      <c r="G7" s="84" t="s">
        <v>42</v>
      </c>
      <c r="H7" s="1235">
        <v>45772</v>
      </c>
      <c r="I7" s="1136"/>
      <c r="J7" s="1136"/>
      <c r="K7" s="1136"/>
      <c r="L7" s="87"/>
      <c r="M7" s="391" t="s">
        <v>43</v>
      </c>
      <c r="N7" s="391"/>
      <c r="P7" s="1127" t="s">
        <v>89</v>
      </c>
      <c r="Q7" s="1127"/>
      <c r="R7" s="1127"/>
      <c r="S7" s="1127"/>
      <c r="T7" s="84"/>
      <c r="U7" s="88"/>
      <c r="V7" s="1133"/>
      <c r="W7" s="1133"/>
      <c r="X7" s="1133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5"/>
      <c r="W8" s="1135"/>
      <c r="X8" s="1135"/>
    </row>
    <row r="9" spans="1:24" ht="30.75" thickBot="1" x14ac:dyDescent="0.3">
      <c r="A9" s="1208" t="s">
        <v>105</v>
      </c>
      <c r="B9" s="1209"/>
      <c r="C9" s="1110" t="s">
        <v>7</v>
      </c>
      <c r="D9" s="1111"/>
      <c r="E9" s="1111"/>
      <c r="F9" s="1111"/>
      <c r="G9" s="1111"/>
      <c r="H9" s="1111"/>
      <c r="I9" s="1109"/>
      <c r="J9" s="1111" t="s">
        <v>29</v>
      </c>
      <c r="K9" s="1111"/>
      <c r="L9" s="1111"/>
      <c r="M9" s="1111"/>
      <c r="N9" s="1111"/>
      <c r="O9" s="1111"/>
      <c r="P9" s="1111"/>
      <c r="Q9" s="1110" t="s">
        <v>28</v>
      </c>
      <c r="R9" s="1111"/>
      <c r="S9" s="1111"/>
      <c r="T9" s="1111"/>
      <c r="U9" s="1111"/>
      <c r="V9" s="1111"/>
      <c r="W9" s="1109"/>
      <c r="X9" s="1210" t="s">
        <v>8</v>
      </c>
    </row>
    <row r="10" spans="1:24" ht="34.5" thickBot="1" x14ac:dyDescent="0.3">
      <c r="A10" s="1212" t="s">
        <v>44</v>
      </c>
      <c r="B10" s="121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1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04" t="s">
        <v>8</v>
      </c>
      <c r="B18" s="1205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6" t="s">
        <v>47</v>
      </c>
      <c r="B19" s="1207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2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2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2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8" t="s">
        <v>26</v>
      </c>
      <c r="B25" s="1209"/>
      <c r="C25" s="1110" t="s">
        <v>16</v>
      </c>
      <c r="D25" s="1111"/>
      <c r="E25" s="1111"/>
      <c r="F25" s="1111"/>
      <c r="G25" s="1111"/>
      <c r="H25" s="1109"/>
      <c r="I25" s="1210" t="s">
        <v>8</v>
      </c>
      <c r="J25" s="92"/>
      <c r="K25" s="92"/>
      <c r="L25" s="1208" t="s">
        <v>45</v>
      </c>
      <c r="M25" s="1209"/>
      <c r="N25" s="1110" t="s">
        <v>16</v>
      </c>
      <c r="O25" s="1111"/>
      <c r="P25" s="1111"/>
      <c r="Q25" s="1111"/>
      <c r="R25" s="1111"/>
      <c r="S25" s="1109"/>
      <c r="T25" s="1210" t="s">
        <v>8</v>
      </c>
      <c r="V25"/>
      <c r="W25"/>
      <c r="X25"/>
    </row>
    <row r="26" spans="1:24" ht="30.75" customHeight="1" thickBot="1" x14ac:dyDescent="0.3">
      <c r="A26" s="1212" t="s">
        <v>44</v>
      </c>
      <c r="B26" s="121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6"/>
      <c r="J26" s="92"/>
      <c r="K26" s="92"/>
      <c r="L26" s="1212" t="s">
        <v>44</v>
      </c>
      <c r="M26" s="121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6"/>
      <c r="U26" s="1217" t="s">
        <v>91</v>
      </c>
      <c r="V26" s="1218"/>
      <c r="W26" s="1218"/>
      <c r="X26" s="1218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7"/>
      <c r="V27" s="1218"/>
      <c r="W27" s="1218"/>
      <c r="X27" s="1218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7"/>
      <c r="V28" s="1218"/>
      <c r="W28" s="1218"/>
      <c r="X28" s="1218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7"/>
      <c r="V29" s="1218"/>
      <c r="W29" s="1218"/>
      <c r="X29" s="1218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7"/>
      <c r="V30" s="1218"/>
      <c r="W30" s="1218"/>
      <c r="X30" s="1218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7"/>
      <c r="V31" s="1218"/>
      <c r="W31" s="1218"/>
      <c r="X31" s="1218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7"/>
      <c r="V32" s="1218"/>
      <c r="W32" s="1218"/>
      <c r="X32" s="1218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7"/>
      <c r="V33" s="1218"/>
      <c r="W33" s="1218"/>
      <c r="X33" s="1218"/>
    </row>
    <row r="34" spans="1:24" ht="30.75" customHeight="1" thickBot="1" x14ac:dyDescent="0.3">
      <c r="A34" s="1204" t="s">
        <v>8</v>
      </c>
      <c r="B34" s="1205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4" t="s">
        <v>8</v>
      </c>
      <c r="M34" s="1205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7"/>
      <c r="V34" s="1218"/>
      <c r="W34" s="1218"/>
      <c r="X34" s="1218"/>
    </row>
    <row r="35" spans="1:24" ht="30.75" customHeight="1" thickBot="1" x14ac:dyDescent="0.3">
      <c r="A35" s="1206" t="s">
        <v>47</v>
      </c>
      <c r="B35" s="1207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6" t="s">
        <v>47</v>
      </c>
      <c r="M35" s="1207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7"/>
      <c r="V35" s="1218"/>
      <c r="W35" s="1218"/>
      <c r="X35" s="1218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8" t="s">
        <v>26</v>
      </c>
      <c r="B45" s="1209"/>
      <c r="C45" s="1110" t="s">
        <v>7</v>
      </c>
      <c r="D45" s="1111"/>
      <c r="E45" s="1111"/>
      <c r="F45" s="1111"/>
      <c r="G45" s="1111"/>
      <c r="H45" s="1111"/>
      <c r="I45" s="1109"/>
      <c r="J45" s="1111" t="s">
        <v>29</v>
      </c>
      <c r="K45" s="1111"/>
      <c r="L45" s="1111"/>
      <c r="M45" s="1111"/>
      <c r="N45" s="1111"/>
      <c r="O45" s="1111"/>
      <c r="P45" s="1111"/>
      <c r="Q45" s="1110" t="s">
        <v>28</v>
      </c>
      <c r="R45" s="1111"/>
      <c r="S45" s="1111"/>
      <c r="T45" s="1111"/>
      <c r="U45" s="1111"/>
      <c r="V45" s="1111"/>
      <c r="W45" s="1109"/>
      <c r="X45" s="1210" t="s">
        <v>8</v>
      </c>
    </row>
    <row r="46" spans="1:24" ht="30.75" customHeight="1" thickBot="1" x14ac:dyDescent="0.3">
      <c r="A46" s="1212" t="s">
        <v>44</v>
      </c>
      <c r="B46" s="121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0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04" t="s">
        <v>8</v>
      </c>
      <c r="B54" s="1205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6" t="s">
        <v>47</v>
      </c>
      <c r="B55" s="1207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1"/>
      <c r="C1" s="1119" t="s">
        <v>33</v>
      </c>
      <c r="D1" s="1119"/>
      <c r="E1" s="1119"/>
      <c r="F1" s="1119"/>
      <c r="G1" s="1119"/>
      <c r="H1" s="1119"/>
      <c r="I1" s="1119"/>
      <c r="J1" s="1119"/>
      <c r="K1" s="1119"/>
      <c r="L1" s="1119"/>
      <c r="M1" s="1119"/>
      <c r="N1" s="1119"/>
      <c r="O1" s="1119"/>
      <c r="P1" s="1119"/>
      <c r="Q1" s="1119"/>
      <c r="R1" s="1119"/>
      <c r="S1" s="1119"/>
      <c r="T1" s="1119"/>
      <c r="U1" s="1120"/>
      <c r="V1" s="1233" t="s">
        <v>34</v>
      </c>
      <c r="W1" s="1234"/>
      <c r="X1" s="1234"/>
    </row>
    <row r="2" spans="1:24" x14ac:dyDescent="0.25">
      <c r="A2" s="562"/>
      <c r="B2" s="1232"/>
      <c r="C2" s="1124" t="s">
        <v>35</v>
      </c>
      <c r="D2" s="1124"/>
      <c r="E2" s="1124"/>
      <c r="F2" s="1124"/>
      <c r="G2" s="1124"/>
      <c r="H2" s="1124"/>
      <c r="I2" s="1124"/>
      <c r="J2" s="1124"/>
      <c r="K2" s="1124"/>
      <c r="L2" s="1124"/>
      <c r="M2" s="1124"/>
      <c r="N2" s="1124"/>
      <c r="O2" s="1124"/>
      <c r="P2" s="1124"/>
      <c r="Q2" s="1124"/>
      <c r="R2" s="1124"/>
      <c r="S2" s="1124"/>
      <c r="T2" s="1124"/>
      <c r="U2" s="1125"/>
      <c r="V2" s="1233" t="s">
        <v>36</v>
      </c>
      <c r="W2" s="1234"/>
      <c r="X2" s="1234"/>
    </row>
    <row r="3" spans="1:24" x14ac:dyDescent="0.25">
      <c r="A3" s="562"/>
      <c r="B3" s="1232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27"/>
      <c r="T3" s="1127"/>
      <c r="U3" s="1128"/>
      <c r="V3" s="1233" t="s">
        <v>37</v>
      </c>
      <c r="W3" s="1234"/>
      <c r="X3" s="123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3"/>
      <c r="W4" s="1133"/>
      <c r="X4" s="1133"/>
    </row>
    <row r="5" spans="1:24" x14ac:dyDescent="0.25">
      <c r="A5" s="562"/>
      <c r="B5" s="564" t="s">
        <v>38</v>
      </c>
      <c r="C5" s="1127">
        <v>3</v>
      </c>
      <c r="D5" s="1127"/>
      <c r="E5" s="84"/>
      <c r="F5" s="84"/>
      <c r="G5" s="84" t="s">
        <v>39</v>
      </c>
      <c r="H5" s="1136" t="s">
        <v>50</v>
      </c>
      <c r="I5" s="1136"/>
      <c r="J5" s="87"/>
      <c r="K5" s="87"/>
      <c r="L5" s="87"/>
      <c r="M5" s="85"/>
      <c r="N5" s="84" t="s">
        <v>40</v>
      </c>
      <c r="O5" s="574">
        <v>50</v>
      </c>
      <c r="P5" s="551"/>
      <c r="V5" s="1133"/>
      <c r="W5" s="1133"/>
      <c r="X5" s="1133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3"/>
      <c r="W6" s="1133"/>
      <c r="X6" s="1133"/>
    </row>
    <row r="7" spans="1:24" x14ac:dyDescent="0.25">
      <c r="A7" s="562"/>
      <c r="B7" s="565" t="s">
        <v>41</v>
      </c>
      <c r="C7" s="1138" t="s">
        <v>2</v>
      </c>
      <c r="D7" s="1138"/>
      <c r="E7" s="86"/>
      <c r="F7" s="86"/>
      <c r="G7" s="84" t="s">
        <v>42</v>
      </c>
      <c r="H7" s="1235">
        <v>45772</v>
      </c>
      <c r="I7" s="1136"/>
      <c r="J7" s="1136"/>
      <c r="K7" s="1136"/>
      <c r="L7" s="87"/>
      <c r="M7" s="391" t="s">
        <v>43</v>
      </c>
      <c r="N7" s="391"/>
      <c r="P7" s="1127" t="s">
        <v>89</v>
      </c>
      <c r="Q7" s="1127"/>
      <c r="R7" s="1127"/>
      <c r="S7" s="1127"/>
      <c r="T7" s="84"/>
      <c r="U7" s="88"/>
      <c r="V7" s="1133"/>
      <c r="W7" s="1133"/>
      <c r="X7" s="1133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5"/>
      <c r="W8" s="1135"/>
      <c r="X8" s="1135"/>
    </row>
    <row r="9" spans="1:24" ht="30.75" thickBot="1" x14ac:dyDescent="0.3">
      <c r="A9" s="1208" t="s">
        <v>105</v>
      </c>
      <c r="B9" s="1209"/>
      <c r="C9" s="1110" t="s">
        <v>7</v>
      </c>
      <c r="D9" s="1111"/>
      <c r="E9" s="1111"/>
      <c r="F9" s="1111"/>
      <c r="G9" s="1111"/>
      <c r="H9" s="1111"/>
      <c r="I9" s="1109"/>
      <c r="J9" s="1111" t="s">
        <v>29</v>
      </c>
      <c r="K9" s="1111"/>
      <c r="L9" s="1111"/>
      <c r="M9" s="1111"/>
      <c r="N9" s="1111"/>
      <c r="O9" s="1111"/>
      <c r="P9" s="1111"/>
      <c r="Q9" s="1110" t="s">
        <v>28</v>
      </c>
      <c r="R9" s="1111"/>
      <c r="S9" s="1111"/>
      <c r="T9" s="1111"/>
      <c r="U9" s="1111"/>
      <c r="V9" s="1111"/>
      <c r="W9" s="1109"/>
      <c r="X9" s="1210" t="s">
        <v>8</v>
      </c>
    </row>
    <row r="10" spans="1:24" ht="34.5" thickBot="1" x14ac:dyDescent="0.3">
      <c r="A10" s="1212" t="s">
        <v>44</v>
      </c>
      <c r="B10" s="121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1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04" t="s">
        <v>8</v>
      </c>
      <c r="B18" s="1205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6" t="s">
        <v>47</v>
      </c>
      <c r="B19" s="1207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2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2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2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8" t="s">
        <v>26</v>
      </c>
      <c r="B25" s="1209"/>
      <c r="C25" s="1110" t="s">
        <v>16</v>
      </c>
      <c r="D25" s="1111"/>
      <c r="E25" s="1111"/>
      <c r="F25" s="1111"/>
      <c r="G25" s="1111"/>
      <c r="H25" s="1109"/>
      <c r="I25" s="1210" t="s">
        <v>8</v>
      </c>
      <c r="J25" s="92"/>
      <c r="K25" s="92"/>
      <c r="L25" s="1208" t="s">
        <v>45</v>
      </c>
      <c r="M25" s="1209"/>
      <c r="N25" s="1110" t="s">
        <v>16</v>
      </c>
      <c r="O25" s="1111"/>
      <c r="P25" s="1111"/>
      <c r="Q25" s="1111"/>
      <c r="R25" s="1111"/>
      <c r="S25" s="1109"/>
      <c r="T25" s="1210" t="s">
        <v>8</v>
      </c>
      <c r="V25"/>
      <c r="W25"/>
      <c r="X25"/>
    </row>
    <row r="26" spans="1:24" ht="30.75" customHeight="1" thickBot="1" x14ac:dyDescent="0.3">
      <c r="A26" s="1212" t="s">
        <v>44</v>
      </c>
      <c r="B26" s="121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6"/>
      <c r="J26" s="92"/>
      <c r="K26" s="92"/>
      <c r="L26" s="1212" t="s">
        <v>44</v>
      </c>
      <c r="M26" s="121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6"/>
      <c r="U26" s="1217" t="s">
        <v>91</v>
      </c>
      <c r="V26" s="1218"/>
      <c r="W26" s="1218"/>
      <c r="X26" s="1218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7"/>
      <c r="V27" s="1218"/>
      <c r="W27" s="1218"/>
      <c r="X27" s="1218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7"/>
      <c r="V28" s="1218"/>
      <c r="W28" s="1218"/>
      <c r="X28" s="1218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7"/>
      <c r="V29" s="1218"/>
      <c r="W29" s="1218"/>
      <c r="X29" s="1218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7"/>
      <c r="V30" s="1218"/>
      <c r="W30" s="1218"/>
      <c r="X30" s="1218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7"/>
      <c r="V31" s="1218"/>
      <c r="W31" s="1218"/>
      <c r="X31" s="1218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7"/>
      <c r="V32" s="1218"/>
      <c r="W32" s="1218"/>
      <c r="X32" s="1218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7"/>
      <c r="V33" s="1218"/>
      <c r="W33" s="1218"/>
      <c r="X33" s="1218"/>
    </row>
    <row r="34" spans="1:24" ht="30.75" customHeight="1" thickBot="1" x14ac:dyDescent="0.3">
      <c r="A34" s="1204" t="s">
        <v>8</v>
      </c>
      <c r="B34" s="1205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4" t="s">
        <v>8</v>
      </c>
      <c r="M34" s="1205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7"/>
      <c r="V34" s="1218"/>
      <c r="W34" s="1218"/>
      <c r="X34" s="1218"/>
    </row>
    <row r="35" spans="1:24" ht="30.75" customHeight="1" thickBot="1" x14ac:dyDescent="0.3">
      <c r="A35" s="1206" t="s">
        <v>47</v>
      </c>
      <c r="B35" s="1207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6" t="s">
        <v>47</v>
      </c>
      <c r="M35" s="1207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7"/>
      <c r="V35" s="1218"/>
      <c r="W35" s="1218"/>
      <c r="X35" s="1218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8" t="s">
        <v>26</v>
      </c>
      <c r="B45" s="1209"/>
      <c r="C45" s="1110" t="s">
        <v>7</v>
      </c>
      <c r="D45" s="1111"/>
      <c r="E45" s="1111"/>
      <c r="F45" s="1111"/>
      <c r="G45" s="1111"/>
      <c r="H45" s="1111"/>
      <c r="I45" s="1109"/>
      <c r="J45" s="1111" t="s">
        <v>29</v>
      </c>
      <c r="K45" s="1111"/>
      <c r="L45" s="1111"/>
      <c r="M45" s="1111"/>
      <c r="N45" s="1111"/>
      <c r="O45" s="1111"/>
      <c r="P45" s="1111"/>
      <c r="Q45" s="1110" t="s">
        <v>28</v>
      </c>
      <c r="R45" s="1111"/>
      <c r="S45" s="1111"/>
      <c r="T45" s="1111"/>
      <c r="U45" s="1111"/>
      <c r="V45" s="1111"/>
      <c r="W45" s="1109"/>
      <c r="X45" s="1210" t="s">
        <v>8</v>
      </c>
    </row>
    <row r="46" spans="1:24" ht="30.75" customHeight="1" thickBot="1" x14ac:dyDescent="0.3">
      <c r="A46" s="1212" t="s">
        <v>44</v>
      </c>
      <c r="B46" s="121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0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04" t="s">
        <v>8</v>
      </c>
      <c r="B54" s="1205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6" t="s">
        <v>47</v>
      </c>
      <c r="B55" s="1207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90</vt:i4>
      </vt:variant>
      <vt:variant>
        <vt:lpstr>Rangos con nombre</vt:lpstr>
      </vt:variant>
      <vt:variant>
        <vt:i4>17</vt:i4>
      </vt:variant>
    </vt:vector>
  </HeadingPairs>
  <TitlesOfParts>
    <vt:vector size="107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SEM 58</vt:lpstr>
      <vt:lpstr>SEM 59</vt:lpstr>
      <vt:lpstr>IMPRIMIR</vt:lpstr>
      <vt:lpstr>SEM 60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  <vt:lpstr>'SEM 59'!Área_de_impresión</vt:lpstr>
      <vt:lpstr>'SEM 60'!Área_de_impresión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2025-07-08T00:55:49Z</cp:lastPrinted>
  <dcterms:created xsi:type="dcterms:W3CDTF">2021-03-04T08:17:33Z</dcterms:created>
  <dcterms:modified xsi:type="dcterms:W3CDTF">2025-07-09T18:14:13Z</dcterms:modified>
</cp:coreProperties>
</file>