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63612BD4-6478-4667-A2CB-46FAF9D51111}" xr6:coauthVersionLast="47" xr6:coauthVersionMax="47" xr10:uidLastSave="{00000000-0000-0000-0000-000000000000}"/>
  <bookViews>
    <workbookView xWindow="-120" yWindow="-120" windowWidth="29040" windowHeight="15720" tabRatio="927" firstSheet="71" activeTab="83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0" i="86" l="1"/>
  <c r="V31" i="86"/>
  <c r="V32" i="86"/>
  <c r="V33" i="86"/>
  <c r="V34" i="86"/>
  <c r="V28" i="86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W17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P41" i="86" l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O35" i="78"/>
  <c r="O29" i="78"/>
  <c r="S32" i="78"/>
  <c r="I55" i="78"/>
  <c r="Q31" i="78"/>
  <c r="P32" i="78"/>
  <c r="F55" i="78"/>
  <c r="Q29" i="78"/>
  <c r="P55" i="78"/>
  <c r="O33" i="78"/>
  <c r="T33" i="78"/>
  <c r="R28" i="78"/>
  <c r="K55" i="78"/>
  <c r="S27" i="78"/>
  <c r="E55" i="78"/>
  <c r="T31" i="78"/>
  <c r="T35" i="78"/>
  <c r="O28" i="78"/>
  <c r="D55" i="78"/>
  <c r="R32" i="78"/>
  <c r="Q30" i="78"/>
  <c r="S33" i="78"/>
  <c r="W55" i="78"/>
  <c r="G55" i="78"/>
  <c r="R35" i="78"/>
  <c r="T29" i="78"/>
  <c r="R30" i="78"/>
  <c r="Q27" i="78"/>
  <c r="T32" i="78"/>
  <c r="O32" i="78"/>
  <c r="P28" i="78"/>
  <c r="P27" i="78"/>
  <c r="X55" i="78"/>
  <c r="S55" i="78"/>
  <c r="P29" i="78"/>
  <c r="S30" i="78"/>
  <c r="R31" i="78"/>
  <c r="Q35" i="78"/>
  <c r="Q33" i="78"/>
  <c r="O31" i="78"/>
  <c r="T55" i="78"/>
  <c r="O30" i="78"/>
  <c r="O55" i="78"/>
  <c r="J55" i="78"/>
  <c r="S31" i="78"/>
  <c r="P30" i="78"/>
  <c r="M55" i="78"/>
  <c r="P33" i="78"/>
  <c r="Z55" i="78"/>
  <c r="U55" i="78"/>
  <c r="P31" i="78"/>
  <c r="R55" i="78"/>
  <c r="T30" i="78"/>
  <c r="S35" i="78"/>
  <c r="N55" i="78"/>
  <c r="L55" i="78"/>
  <c r="V55" i="78"/>
  <c r="R29" i="78"/>
  <c r="H55" i="78"/>
  <c r="P35" i="78"/>
  <c r="R27" i="78"/>
  <c r="R33" i="78"/>
  <c r="O27" i="78"/>
  <c r="Q32" i="78"/>
  <c r="Q28" i="78"/>
  <c r="T27" i="78"/>
  <c r="S29" i="78"/>
  <c r="Q55" i="78"/>
  <c r="S28" i="78"/>
  <c r="T28" i="78"/>
  <c r="Y55" i="78"/>
  <c r="B20" i="86" l="1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AA55" i="78"/>
  <c r="U3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Z51" i="84" s="1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S41" i="83" s="1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O59" i="82" s="1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M20" i="79" s="1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Q67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Q67" i="75" s="1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T49" i="75" s="1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R49" i="68" s="1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E49" i="67" s="1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Q67" i="62" s="1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C30" i="58" s="1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B30" i="46" s="1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E67" i="44" s="1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E50" i="40" s="1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C69" i="29" s="1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R31" i="22" s="1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Q31" i="19" s="1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H46" i="8" s="1"/>
  <c r="H51" i="8" s="1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F31" i="16" l="1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U62" i="83"/>
  <c r="U63" i="83" s="1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T42" i="83"/>
  <c r="T43" i="83" s="1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7" i="26" l="1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35" i="84" l="1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M51" i="81"/>
  <c r="G13" i="78"/>
  <c r="U55" i="80"/>
  <c r="F55" i="80"/>
  <c r="D19" i="80"/>
  <c r="N13" i="78"/>
  <c r="E29" i="80"/>
  <c r="Y50" i="78"/>
  <c r="V51" i="78"/>
  <c r="Q13" i="81"/>
  <c r="P19" i="81"/>
  <c r="M11" i="78"/>
  <c r="K13" i="81"/>
  <c r="R33" i="81"/>
  <c r="K52" i="81"/>
  <c r="E30" i="78"/>
  <c r="D28" i="80"/>
  <c r="K19" i="80"/>
  <c r="K47" i="78"/>
  <c r="J19" i="80"/>
  <c r="O28" i="81"/>
  <c r="G19" i="78"/>
  <c r="X50" i="78"/>
  <c r="P48" i="80"/>
  <c r="H16" i="80"/>
  <c r="C27" i="80"/>
  <c r="G49" i="80"/>
  <c r="U11" i="80"/>
  <c r="G35" i="81"/>
  <c r="C29" i="81"/>
  <c r="R49" i="80"/>
  <c r="K48" i="78"/>
  <c r="D51" i="78"/>
  <c r="I14" i="78"/>
  <c r="F12" i="81"/>
  <c r="J19" i="81"/>
  <c r="K17" i="78"/>
  <c r="N12" i="80"/>
  <c r="R49" i="81"/>
  <c r="E30" i="81"/>
  <c r="U28" i="78"/>
  <c r="J18" i="78"/>
  <c r="R32" i="81"/>
  <c r="I52" i="81"/>
  <c r="K12" i="78"/>
  <c r="I15" i="80"/>
  <c r="F48" i="80"/>
  <c r="T14" i="80"/>
  <c r="T16" i="81"/>
  <c r="Q48" i="81"/>
  <c r="I29" i="78"/>
  <c r="T53" i="81"/>
  <c r="C17" i="80"/>
  <c r="E15" i="78"/>
  <c r="K14" i="81"/>
  <c r="C47" i="80"/>
  <c r="F11" i="80"/>
  <c r="M18" i="78"/>
  <c r="N49" i="78"/>
  <c r="O50" i="81"/>
  <c r="C35" i="81"/>
  <c r="P52" i="80"/>
  <c r="O28" i="80"/>
  <c r="O33" i="80"/>
  <c r="Q29" i="80"/>
  <c r="S55" i="81"/>
  <c r="L52" i="80"/>
  <c r="H48" i="78"/>
  <c r="U52" i="80"/>
  <c r="E52" i="78"/>
  <c r="D51" i="81"/>
  <c r="C28" i="81"/>
  <c r="V15" i="81"/>
  <c r="H29" i="78"/>
  <c r="Q48" i="80"/>
  <c r="P11" i="78"/>
  <c r="D30" i="78"/>
  <c r="P51" i="81"/>
  <c r="V47" i="80"/>
  <c r="Q55" i="81"/>
  <c r="K14" i="80"/>
  <c r="R51" i="81"/>
  <c r="M51" i="80"/>
  <c r="N19" i="78"/>
  <c r="V13" i="78"/>
  <c r="N48" i="80"/>
  <c r="O35" i="80"/>
  <c r="U53" i="81"/>
  <c r="L51" i="80"/>
  <c r="W14" i="80"/>
  <c r="W16" i="80"/>
  <c r="M13" i="81"/>
  <c r="P14" i="80"/>
  <c r="I15" i="78"/>
  <c r="N34" i="78"/>
  <c r="Y52" i="78"/>
  <c r="Q33" i="81"/>
  <c r="U17" i="80"/>
  <c r="O11" i="81"/>
  <c r="P15" i="78"/>
  <c r="R51" i="80"/>
  <c r="S16" i="80"/>
  <c r="U52" i="81"/>
  <c r="H18" i="78"/>
  <c r="V48" i="81"/>
  <c r="W13" i="80"/>
  <c r="K51" i="80"/>
  <c r="O47" i="78"/>
  <c r="G52" i="80"/>
  <c r="O53" i="81"/>
  <c r="N16" i="81"/>
  <c r="F15" i="81"/>
  <c r="G49" i="81"/>
  <c r="R19" i="81"/>
  <c r="P47" i="80"/>
  <c r="M53" i="81"/>
  <c r="M50" i="80"/>
  <c r="W53" i="80"/>
  <c r="M49" i="78"/>
  <c r="N50" i="81"/>
  <c r="J47" i="81"/>
  <c r="G53" i="80"/>
  <c r="K55" i="81"/>
  <c r="O51" i="80"/>
  <c r="Q32" i="81"/>
  <c r="S28" i="81"/>
  <c r="I52" i="80"/>
  <c r="O19" i="80"/>
  <c r="G28" i="81"/>
  <c r="H34" i="78"/>
  <c r="Z52" i="78"/>
  <c r="Q27" i="81"/>
  <c r="W48" i="78"/>
  <c r="F11" i="78"/>
  <c r="F55" i="81"/>
  <c r="S13" i="81"/>
  <c r="V14" i="78"/>
  <c r="H50" i="81"/>
  <c r="L48" i="78"/>
  <c r="I50" i="80"/>
  <c r="Q28" i="80"/>
  <c r="E28" i="80"/>
  <c r="C30" i="78"/>
  <c r="E27" i="80"/>
  <c r="H50" i="80"/>
  <c r="F13" i="78"/>
  <c r="L19" i="78"/>
  <c r="H28" i="81"/>
  <c r="H30" i="80"/>
  <c r="K17" i="80"/>
  <c r="W47" i="81"/>
  <c r="M55" i="80"/>
  <c r="F32" i="81"/>
  <c r="C11" i="80"/>
  <c r="I11" i="81"/>
  <c r="N19" i="81"/>
  <c r="I11" i="80"/>
  <c r="W53" i="81"/>
  <c r="K52" i="80"/>
  <c r="P14" i="81"/>
  <c r="J51" i="78"/>
  <c r="J48" i="78"/>
  <c r="V15" i="80"/>
  <c r="M14" i="78"/>
  <c r="R50" i="81"/>
  <c r="Q17" i="78"/>
  <c r="N30" i="78"/>
  <c r="W15" i="78"/>
  <c r="E48" i="78"/>
  <c r="M52" i="78"/>
  <c r="P47" i="81"/>
  <c r="P47" i="78"/>
  <c r="H52" i="81"/>
  <c r="N50" i="78"/>
  <c r="I53" i="81"/>
  <c r="H29" i="80"/>
  <c r="E28" i="78"/>
  <c r="N17" i="78"/>
  <c r="J47" i="78"/>
  <c r="P32" i="81"/>
  <c r="Q30" i="80"/>
  <c r="N27" i="81"/>
  <c r="K12" i="81"/>
  <c r="D47" i="78"/>
  <c r="H52" i="80"/>
  <c r="L50" i="81"/>
  <c r="Q55" i="80"/>
  <c r="Q17" i="80"/>
  <c r="L11" i="81"/>
  <c r="N27" i="80"/>
  <c r="R47" i="80"/>
  <c r="E51" i="81"/>
  <c r="G27" i="81"/>
  <c r="L16" i="81"/>
  <c r="R11" i="78"/>
  <c r="F52" i="81"/>
  <c r="D29" i="78"/>
  <c r="P28" i="81"/>
  <c r="H19" i="78"/>
  <c r="E52" i="80"/>
  <c r="D12" i="81"/>
  <c r="F30" i="80"/>
  <c r="J53" i="78"/>
  <c r="T53" i="78"/>
  <c r="C33" i="78"/>
  <c r="C35" i="78"/>
  <c r="D53" i="78"/>
  <c r="S31" i="80"/>
  <c r="K19" i="78"/>
  <c r="F28" i="80"/>
  <c r="F17" i="78"/>
  <c r="E27" i="81"/>
  <c r="Y51" i="78"/>
  <c r="S32" i="81"/>
  <c r="H47" i="80"/>
  <c r="F16" i="81"/>
  <c r="M48" i="78"/>
  <c r="O16" i="78"/>
  <c r="H53" i="81"/>
  <c r="E33" i="81"/>
  <c r="N15" i="78"/>
  <c r="I12" i="78"/>
  <c r="O53" i="78"/>
  <c r="Q30" i="81"/>
  <c r="R13" i="81"/>
  <c r="W11" i="81"/>
  <c r="L14" i="78"/>
  <c r="T17" i="80"/>
  <c r="Q11" i="80"/>
  <c r="U34" i="78"/>
  <c r="L47" i="78"/>
  <c r="U16" i="78"/>
  <c r="M14" i="81"/>
  <c r="E47" i="80"/>
  <c r="F33" i="81"/>
  <c r="S30" i="81"/>
  <c r="G32" i="78"/>
  <c r="P49" i="80"/>
  <c r="M50" i="78"/>
  <c r="F53" i="81"/>
  <c r="R33" i="80"/>
  <c r="S34" i="78"/>
  <c r="N13" i="81"/>
  <c r="T19" i="78"/>
  <c r="V19" i="81"/>
  <c r="S19" i="80"/>
  <c r="G50" i="81"/>
  <c r="K14" i="78"/>
  <c r="C14" i="80"/>
  <c r="N31" i="80"/>
  <c r="U51" i="80"/>
  <c r="L52" i="78"/>
  <c r="U33" i="78"/>
  <c r="S15" i="78"/>
  <c r="T49" i="78"/>
  <c r="N55" i="80"/>
  <c r="D14" i="78"/>
  <c r="E14" i="80"/>
  <c r="V51" i="81"/>
  <c r="C51" i="80"/>
  <c r="Q11" i="78"/>
  <c r="T48" i="80"/>
  <c r="H32" i="81"/>
  <c r="O12" i="81"/>
  <c r="Q12" i="78"/>
  <c r="U19" i="78"/>
  <c r="Q53" i="81"/>
  <c r="X49" i="78"/>
  <c r="J17" i="78"/>
  <c r="Q15" i="78"/>
  <c r="P13" i="81"/>
  <c r="S17" i="80"/>
  <c r="G52" i="81"/>
  <c r="I33" i="78"/>
  <c r="O27" i="81"/>
  <c r="V15" i="78"/>
  <c r="O54" i="78"/>
  <c r="E53" i="81"/>
  <c r="W12" i="80"/>
  <c r="T15" i="78"/>
  <c r="F49" i="81"/>
  <c r="Q13" i="78"/>
  <c r="U17" i="81"/>
  <c r="C12" i="78"/>
  <c r="X13" i="78"/>
  <c r="S54" i="78"/>
  <c r="O47" i="80"/>
  <c r="W14" i="81"/>
  <c r="P27" i="80"/>
  <c r="Z53" i="78"/>
  <c r="S35" i="80"/>
  <c r="F32" i="80"/>
  <c r="V17" i="81"/>
  <c r="E16" i="80"/>
  <c r="J53" i="81"/>
  <c r="I14" i="81"/>
  <c r="G15" i="81"/>
  <c r="L55" i="81"/>
  <c r="G16" i="80"/>
  <c r="K51" i="81"/>
  <c r="N30" i="81"/>
  <c r="Q16" i="78"/>
  <c r="E13" i="80"/>
  <c r="K12" i="80"/>
  <c r="H27" i="80"/>
  <c r="M48" i="80"/>
  <c r="P12" i="78"/>
  <c r="J55" i="80"/>
  <c r="C53" i="78"/>
  <c r="S53" i="81"/>
  <c r="G31" i="80"/>
  <c r="U15" i="80"/>
  <c r="Q17" i="81"/>
  <c r="T15" i="81"/>
  <c r="W13" i="81"/>
  <c r="F50" i="80"/>
  <c r="G55" i="80"/>
  <c r="O32" i="81"/>
  <c r="O18" i="78"/>
  <c r="U47" i="78"/>
  <c r="F52" i="78"/>
  <c r="U32" i="78"/>
  <c r="N33" i="80"/>
  <c r="G33" i="80"/>
  <c r="AA47" i="78"/>
  <c r="P34" i="78"/>
  <c r="U14" i="81"/>
  <c r="H19" i="80"/>
  <c r="D55" i="80"/>
  <c r="L12" i="80"/>
  <c r="N15" i="80"/>
  <c r="Q16" i="80"/>
  <c r="F12" i="80"/>
  <c r="I53" i="80"/>
  <c r="K50" i="80"/>
  <c r="G47" i="81"/>
  <c r="U11" i="78"/>
  <c r="P27" i="81"/>
  <c r="O19" i="81"/>
  <c r="Q50" i="78"/>
  <c r="C30" i="80"/>
  <c r="D30" i="80"/>
  <c r="Q50" i="80"/>
  <c r="L53" i="78"/>
  <c r="V53" i="78"/>
  <c r="R12" i="81"/>
  <c r="C32" i="78"/>
  <c r="C55" i="80"/>
  <c r="V47" i="78"/>
  <c r="N55" i="81"/>
  <c r="J51" i="80"/>
  <c r="F32" i="78"/>
  <c r="C52" i="80"/>
  <c r="N13" i="80"/>
  <c r="H32" i="78"/>
  <c r="W17" i="78"/>
  <c r="T12" i="80"/>
  <c r="J50" i="78"/>
  <c r="N52" i="80"/>
  <c r="I13" i="78"/>
  <c r="D27" i="78"/>
  <c r="E55" i="81"/>
  <c r="R27" i="80"/>
  <c r="F14" i="80"/>
  <c r="T17" i="81"/>
  <c r="L51" i="78"/>
  <c r="H27" i="78"/>
  <c r="G48" i="78"/>
  <c r="X12" i="78"/>
  <c r="L50" i="80"/>
  <c r="O29" i="80"/>
  <c r="H12" i="78"/>
  <c r="K54" i="78"/>
  <c r="R49" i="78"/>
  <c r="X15" i="78"/>
  <c r="O11" i="78"/>
  <c r="N11" i="81"/>
  <c r="P15" i="81"/>
  <c r="D27" i="81"/>
  <c r="I55" i="80"/>
  <c r="M50" i="81"/>
  <c r="F18" i="78"/>
  <c r="W49" i="80"/>
  <c r="N15" i="81"/>
  <c r="G16" i="81"/>
  <c r="H13" i="81"/>
  <c r="W19" i="80"/>
  <c r="S47" i="81"/>
  <c r="D12" i="78"/>
  <c r="K49" i="80"/>
  <c r="P11" i="80"/>
  <c r="C14" i="81"/>
  <c r="H55" i="80"/>
  <c r="I49" i="81"/>
  <c r="L14" i="80"/>
  <c r="R31" i="81"/>
  <c r="S49" i="80"/>
  <c r="W12" i="78"/>
  <c r="I48" i="80"/>
  <c r="D50" i="78"/>
  <c r="E32" i="78"/>
  <c r="AA52" i="78"/>
  <c r="P55" i="80"/>
  <c r="F47" i="81"/>
  <c r="I51" i="78"/>
  <c r="P12" i="80"/>
  <c r="W17" i="81"/>
  <c r="F47" i="80"/>
  <c r="U50" i="80"/>
  <c r="P31" i="81"/>
  <c r="K17" i="81"/>
  <c r="O31" i="81"/>
  <c r="V11" i="81"/>
  <c r="H50" i="78"/>
  <c r="G35" i="78"/>
  <c r="F27" i="80"/>
  <c r="E15" i="80"/>
  <c r="S19" i="81"/>
  <c r="E32" i="80"/>
  <c r="R12" i="78"/>
  <c r="D15" i="80"/>
  <c r="E29" i="78"/>
  <c r="R55" i="80"/>
  <c r="G28" i="78"/>
  <c r="D30" i="81"/>
  <c r="S29" i="80"/>
  <c r="Q31" i="80"/>
  <c r="H11" i="78"/>
  <c r="E12" i="80"/>
  <c r="L55" i="80"/>
  <c r="R11" i="81"/>
  <c r="Q33" i="80"/>
  <c r="I31" i="78"/>
  <c r="S33" i="81"/>
  <c r="G11" i="78"/>
  <c r="E19" i="78"/>
  <c r="S11" i="78"/>
  <c r="T50" i="80"/>
  <c r="W11" i="78"/>
  <c r="O14" i="81"/>
  <c r="M17" i="78"/>
  <c r="U30" i="78"/>
  <c r="G52" i="78"/>
  <c r="V55" i="80"/>
  <c r="L14" i="81"/>
  <c r="L48" i="81"/>
  <c r="H48" i="80"/>
  <c r="Q35" i="81"/>
  <c r="W48" i="81"/>
  <c r="T52" i="80"/>
  <c r="M12" i="81"/>
  <c r="R30" i="80"/>
  <c r="AA51" i="78"/>
  <c r="X16" i="78"/>
  <c r="K11" i="78"/>
  <c r="K50" i="78"/>
  <c r="O14" i="78"/>
  <c r="F27" i="78"/>
  <c r="O12" i="78"/>
  <c r="D11" i="80"/>
  <c r="R32" i="80"/>
  <c r="H35" i="81"/>
  <c r="K11" i="81"/>
  <c r="Y47" i="78"/>
  <c r="N29" i="78"/>
  <c r="F35" i="78"/>
  <c r="W49" i="78"/>
  <c r="D33" i="78"/>
  <c r="W55" i="81"/>
  <c r="J14" i="81"/>
  <c r="E52" i="81"/>
  <c r="L49" i="78"/>
  <c r="O49" i="78"/>
  <c r="N50" i="80"/>
  <c r="E33" i="80"/>
  <c r="V54" i="78"/>
  <c r="U51" i="78"/>
  <c r="J12" i="80"/>
  <c r="E48" i="81"/>
  <c r="C53" i="81"/>
  <c r="I55" i="81"/>
  <c r="J14" i="80"/>
  <c r="C52" i="78"/>
  <c r="R53" i="81"/>
  <c r="K47" i="80"/>
  <c r="L50" i="78"/>
  <c r="T34" i="78"/>
  <c r="C32" i="80"/>
  <c r="C13" i="81"/>
  <c r="N49" i="80"/>
  <c r="V12" i="81"/>
  <c r="S31" i="81"/>
  <c r="V52" i="80"/>
  <c r="G51" i="80"/>
  <c r="D32" i="78"/>
  <c r="C13" i="78"/>
  <c r="H47" i="81"/>
  <c r="R17" i="78"/>
  <c r="T47" i="81"/>
  <c r="M15" i="78"/>
  <c r="M12" i="80"/>
  <c r="E31" i="81"/>
  <c r="W49" i="81"/>
  <c r="W47" i="78"/>
  <c r="M54" i="78"/>
  <c r="T11" i="81"/>
  <c r="U49" i="81"/>
  <c r="N53" i="78"/>
  <c r="R11" i="80"/>
  <c r="G55" i="81"/>
  <c r="I30" i="78"/>
  <c r="F35" i="80"/>
  <c r="I47" i="78"/>
  <c r="R19" i="78"/>
  <c r="P12" i="81"/>
  <c r="P11" i="81"/>
  <c r="E50" i="81"/>
  <c r="F27" i="81"/>
  <c r="G17" i="80"/>
  <c r="Q19" i="78"/>
  <c r="D52" i="81"/>
  <c r="N51" i="78"/>
  <c r="P19" i="78"/>
  <c r="H11" i="81"/>
  <c r="W19" i="78"/>
  <c r="K11" i="80"/>
  <c r="J16" i="81"/>
  <c r="Q19" i="80"/>
  <c r="S17" i="81"/>
  <c r="C31" i="78"/>
  <c r="H35" i="78"/>
  <c r="P55" i="81"/>
  <c r="L18" i="78"/>
  <c r="C16" i="78"/>
  <c r="J48" i="81"/>
  <c r="H49" i="81"/>
  <c r="E49" i="81"/>
  <c r="D13" i="81"/>
  <c r="S12" i="80"/>
  <c r="N14" i="78"/>
  <c r="Q15" i="81"/>
  <c r="H11" i="80"/>
  <c r="N11" i="78"/>
  <c r="V50" i="80"/>
  <c r="T16" i="80"/>
  <c r="K49" i="81"/>
  <c r="F31" i="80"/>
  <c r="O13" i="78"/>
  <c r="F14" i="78"/>
  <c r="C52" i="81"/>
  <c r="U18" i="78"/>
  <c r="C54" i="78"/>
  <c r="J50" i="80"/>
  <c r="C15" i="78"/>
  <c r="G28" i="80"/>
  <c r="Z49" i="78"/>
  <c r="AA54" i="78"/>
  <c r="I47" i="80"/>
  <c r="O48" i="81"/>
  <c r="F19" i="81"/>
  <c r="N29" i="80"/>
  <c r="K15" i="80"/>
  <c r="H28" i="80"/>
  <c r="R53" i="78"/>
  <c r="S47" i="78"/>
  <c r="E28" i="81"/>
  <c r="Q15" i="80"/>
  <c r="Q50" i="81"/>
  <c r="P13" i="80"/>
  <c r="K51" i="78"/>
  <c r="M51" i="78"/>
  <c r="F30" i="78"/>
  <c r="R14" i="81"/>
  <c r="O52" i="78"/>
  <c r="M16" i="78"/>
  <c r="G33" i="78"/>
  <c r="R27" i="81"/>
  <c r="D15" i="81"/>
  <c r="P33" i="81"/>
  <c r="R52" i="78"/>
  <c r="X19" i="78"/>
  <c r="R19" i="80"/>
  <c r="K16" i="80"/>
  <c r="H17" i="80"/>
  <c r="H29" i="81"/>
  <c r="J55" i="81"/>
  <c r="H14" i="80"/>
  <c r="V17" i="80"/>
  <c r="E31" i="78"/>
  <c r="O55" i="81"/>
  <c r="G11" i="81"/>
  <c r="M53" i="78"/>
  <c r="F51" i="80"/>
  <c r="G15" i="80"/>
  <c r="E11" i="78"/>
  <c r="G14" i="78"/>
  <c r="E14" i="78"/>
  <c r="V51" i="80"/>
  <c r="F48" i="78"/>
  <c r="O15" i="78"/>
  <c r="I12" i="81"/>
  <c r="F29" i="78"/>
  <c r="I50" i="81"/>
  <c r="X54" i="78"/>
  <c r="R53" i="80"/>
  <c r="C32" i="81"/>
  <c r="M52" i="80"/>
  <c r="S50" i="81"/>
  <c r="S19" i="78"/>
  <c r="C33" i="81"/>
  <c r="V14" i="80"/>
  <c r="D50" i="81"/>
  <c r="P52" i="78"/>
  <c r="K16" i="81"/>
  <c r="Q47" i="80"/>
  <c r="D34" i="78"/>
  <c r="V11" i="78"/>
  <c r="M52" i="81"/>
  <c r="M13" i="78"/>
  <c r="H55" i="81"/>
  <c r="E12" i="81"/>
  <c r="G33" i="81"/>
  <c r="J54" i="78"/>
  <c r="O29" i="81"/>
  <c r="C29" i="78"/>
  <c r="C18" i="78"/>
  <c r="C11" i="81"/>
  <c r="U19" i="80"/>
  <c r="M49" i="81"/>
  <c r="T51" i="81"/>
  <c r="J49" i="78"/>
  <c r="S16" i="81"/>
  <c r="H49" i="78"/>
  <c r="S18" i="78"/>
  <c r="R48" i="80"/>
  <c r="V19" i="78"/>
  <c r="Q49" i="80"/>
  <c r="G32" i="81"/>
  <c r="P29" i="80"/>
  <c r="W51" i="81"/>
  <c r="R35" i="80"/>
  <c r="I53" i="78"/>
  <c r="G19" i="80"/>
  <c r="S13" i="80"/>
  <c r="N11" i="80"/>
  <c r="P15" i="80"/>
  <c r="Q11" i="81"/>
  <c r="T11" i="78"/>
  <c r="E31" i="80"/>
  <c r="S52" i="81"/>
  <c r="V52" i="81"/>
  <c r="N28" i="80"/>
  <c r="S14" i="80"/>
  <c r="S12" i="78"/>
  <c r="K52" i="78"/>
  <c r="O48" i="78"/>
  <c r="I13" i="81"/>
  <c r="G53" i="81"/>
  <c r="P17" i="80"/>
  <c r="O50" i="80"/>
  <c r="F29" i="80"/>
  <c r="U54" i="78"/>
  <c r="L16" i="80"/>
  <c r="F12" i="78"/>
  <c r="H51" i="81"/>
  <c r="L17" i="80"/>
  <c r="P49" i="81"/>
  <c r="N31" i="78"/>
  <c r="M53" i="80"/>
  <c r="E47" i="78"/>
  <c r="I18" i="78"/>
  <c r="D50" i="80"/>
  <c r="J52" i="78"/>
  <c r="R29" i="80"/>
  <c r="W15" i="80"/>
  <c r="T55" i="81"/>
  <c r="W50" i="78"/>
  <c r="J16" i="80"/>
  <c r="L47" i="80"/>
  <c r="N31" i="81"/>
  <c r="W14" i="78"/>
  <c r="U15" i="81"/>
  <c r="L13" i="80"/>
  <c r="L53" i="81"/>
  <c r="H33" i="78"/>
  <c r="C30" i="81"/>
  <c r="P50" i="81"/>
  <c r="M19" i="78"/>
  <c r="X53" i="78"/>
  <c r="AA50" i="78"/>
  <c r="C55" i="78"/>
  <c r="R28" i="81"/>
  <c r="P54" i="78"/>
  <c r="J14" i="78"/>
  <c r="F17" i="81"/>
  <c r="C48" i="80"/>
  <c r="P31" i="80"/>
  <c r="D49" i="78"/>
  <c r="U13" i="78"/>
  <c r="K48" i="81"/>
  <c r="H16" i="78"/>
  <c r="K15" i="81"/>
  <c r="S51" i="81"/>
  <c r="S30" i="80"/>
  <c r="D19" i="81"/>
  <c r="Q51" i="81"/>
  <c r="P16" i="81"/>
  <c r="E12" i="78"/>
  <c r="S49" i="81"/>
  <c r="G14" i="80"/>
  <c r="U17" i="78"/>
  <c r="T47" i="78"/>
  <c r="I48" i="81"/>
  <c r="V13" i="81"/>
  <c r="R47" i="78"/>
  <c r="S29" i="81"/>
  <c r="O49" i="80"/>
  <c r="M11" i="81"/>
  <c r="D31" i="80"/>
  <c r="S27" i="81"/>
  <c r="T12" i="81"/>
  <c r="S17" i="78"/>
  <c r="C17" i="78"/>
  <c r="D29" i="80"/>
  <c r="X17" i="78"/>
  <c r="U52" i="78"/>
  <c r="T50" i="81"/>
  <c r="J49" i="80"/>
  <c r="G17" i="78"/>
  <c r="P50" i="78"/>
  <c r="U47" i="80"/>
  <c r="N47" i="81"/>
  <c r="C17" i="81"/>
  <c r="N32" i="78"/>
  <c r="F49" i="78"/>
  <c r="Q52" i="78"/>
  <c r="S51" i="78"/>
  <c r="V18" i="78"/>
  <c r="K53" i="81"/>
  <c r="D15" i="78"/>
  <c r="E55" i="80"/>
  <c r="I12" i="80"/>
  <c r="F19" i="78"/>
  <c r="N28" i="81"/>
  <c r="F16" i="78"/>
  <c r="C49" i="81"/>
  <c r="C13" i="80"/>
  <c r="W53" i="78"/>
  <c r="H51" i="80"/>
  <c r="P48" i="81"/>
  <c r="R15" i="81"/>
  <c r="U50" i="81"/>
  <c r="C33" i="80"/>
  <c r="W47" i="80"/>
  <c r="G12" i="81"/>
  <c r="P53" i="80"/>
  <c r="J52" i="80"/>
  <c r="W51" i="78"/>
  <c r="F48" i="81"/>
  <c r="C19" i="80"/>
  <c r="Q27" i="80"/>
  <c r="R35" i="81"/>
  <c r="C47" i="81"/>
  <c r="I14" i="80"/>
  <c r="X48" i="78"/>
  <c r="I19" i="81"/>
  <c r="J17" i="80"/>
  <c r="U12" i="81"/>
  <c r="N12" i="78"/>
  <c r="P16" i="78"/>
  <c r="E19" i="81"/>
  <c r="N33" i="78"/>
  <c r="J49" i="81"/>
  <c r="O13" i="80"/>
  <c r="W52" i="81"/>
  <c r="G34" i="78"/>
  <c r="Q54" i="78"/>
  <c r="L13" i="78"/>
  <c r="V12" i="80"/>
  <c r="T12" i="78"/>
  <c r="T49" i="80"/>
  <c r="G50" i="80"/>
  <c r="E15" i="81"/>
  <c r="P52" i="81"/>
  <c r="J13" i="80"/>
  <c r="S11" i="81"/>
  <c r="E49" i="80"/>
  <c r="D29" i="81"/>
  <c r="S48" i="78"/>
  <c r="E32" i="81"/>
  <c r="V49" i="80"/>
  <c r="U50" i="78"/>
  <c r="AA48" i="78"/>
  <c r="R50" i="78"/>
  <c r="U51" i="81"/>
  <c r="T13" i="81"/>
  <c r="G27" i="78"/>
  <c r="H49" i="80"/>
  <c r="Y48" i="78"/>
  <c r="C50" i="80"/>
  <c r="D49" i="81"/>
  <c r="D48" i="78"/>
  <c r="C53" i="80"/>
  <c r="I34" i="78"/>
  <c r="H15" i="80"/>
  <c r="G30" i="80"/>
  <c r="R47" i="81"/>
  <c r="D32" i="80"/>
  <c r="O51" i="78"/>
  <c r="N27" i="78"/>
  <c r="M19" i="80"/>
  <c r="R55" i="81"/>
  <c r="C51" i="81"/>
  <c r="M17" i="80"/>
  <c r="H51" i="78"/>
  <c r="P14" i="78"/>
  <c r="C51" i="78"/>
  <c r="S51" i="80"/>
  <c r="H7" i="78"/>
  <c r="G54" i="78"/>
  <c r="E19" i="80"/>
  <c r="G49" i="78"/>
  <c r="D33" i="81"/>
  <c r="N51" i="81"/>
  <c r="H12" i="80"/>
  <c r="O52" i="81"/>
  <c r="H30" i="81"/>
  <c r="E14" i="81"/>
  <c r="S53" i="80"/>
  <c r="F51" i="78"/>
  <c r="O15" i="80"/>
  <c r="O50" i="78"/>
  <c r="E13" i="78"/>
  <c r="G13" i="80"/>
  <c r="O33" i="81"/>
  <c r="O14" i="80"/>
  <c r="D18" i="78"/>
  <c r="I54" i="78"/>
  <c r="T52" i="78"/>
  <c r="P19" i="80"/>
  <c r="J53" i="80"/>
  <c r="F52" i="80"/>
  <c r="V13" i="80"/>
  <c r="R12" i="80"/>
  <c r="R30" i="81"/>
  <c r="T49" i="81"/>
  <c r="G12" i="80"/>
  <c r="Q29" i="81"/>
  <c r="C14" i="78"/>
  <c r="H17" i="78"/>
  <c r="AA49" i="78"/>
  <c r="I16" i="80"/>
  <c r="E51" i="80"/>
  <c r="M19" i="81"/>
  <c r="E27" i="78"/>
  <c r="Q49" i="81"/>
  <c r="C31" i="80"/>
  <c r="O49" i="81"/>
  <c r="D35" i="81"/>
  <c r="O13" i="81"/>
  <c r="W11" i="80"/>
  <c r="N51" i="80"/>
  <c r="V55" i="81"/>
  <c r="T53" i="80"/>
  <c r="E33" i="78"/>
  <c r="V53" i="81"/>
  <c r="V11" i="80"/>
  <c r="P28" i="80"/>
  <c r="N17" i="81"/>
  <c r="U15" i="78"/>
  <c r="H19" i="81"/>
  <c r="C15" i="81"/>
  <c r="I51" i="81"/>
  <c r="T11" i="80"/>
  <c r="H15" i="81"/>
  <c r="R17" i="80"/>
  <c r="W48" i="80"/>
  <c r="N35" i="81"/>
  <c r="C50" i="78"/>
  <c r="L19" i="81"/>
  <c r="H31" i="78"/>
  <c r="G51" i="78"/>
  <c r="I16" i="81"/>
  <c r="G29" i="80"/>
  <c r="H52" i="78"/>
  <c r="I27" i="78"/>
  <c r="F15" i="80"/>
  <c r="W51" i="80"/>
  <c r="N47" i="78"/>
  <c r="U47" i="81"/>
  <c r="T17" i="78"/>
  <c r="C55" i="81"/>
  <c r="O16" i="81"/>
  <c r="N32" i="80"/>
  <c r="K15" i="78"/>
  <c r="G35" i="80"/>
  <c r="S13" i="78"/>
  <c r="I49" i="80"/>
  <c r="R54" i="78"/>
  <c r="N35" i="78"/>
  <c r="F50" i="78"/>
  <c r="D13" i="80"/>
  <c r="U49" i="78"/>
  <c r="K47" i="81"/>
  <c r="P48" i="78"/>
  <c r="U13" i="81"/>
  <c r="G30" i="78"/>
  <c r="T51" i="80"/>
  <c r="H33" i="81"/>
  <c r="O16" i="80"/>
  <c r="N52" i="78"/>
  <c r="D47" i="81"/>
  <c r="Q16" i="81"/>
  <c r="P51" i="78"/>
  <c r="Q35" i="80"/>
  <c r="L11" i="80"/>
  <c r="Q53" i="78"/>
  <c r="E35" i="78"/>
  <c r="R18" i="78"/>
  <c r="E34" i="78"/>
  <c r="H33" i="80"/>
  <c r="E17" i="81"/>
  <c r="S55" i="80"/>
  <c r="AA53" i="78"/>
  <c r="I17" i="80"/>
  <c r="R31" i="80"/>
  <c r="V47" i="81"/>
  <c r="Y49" i="78"/>
  <c r="F31" i="78"/>
  <c r="J15" i="78"/>
  <c r="H14" i="78"/>
  <c r="L12" i="81"/>
  <c r="W52" i="78"/>
  <c r="W16" i="78"/>
  <c r="O19" i="78"/>
  <c r="S47" i="80"/>
  <c r="Q47" i="81"/>
  <c r="X47" i="78"/>
  <c r="L17" i="78"/>
  <c r="O51" i="81"/>
  <c r="O55" i="80"/>
  <c r="T50" i="78"/>
  <c r="N30" i="80"/>
  <c r="G31" i="78"/>
  <c r="C50" i="81"/>
  <c r="D11" i="78"/>
  <c r="W18" i="78"/>
  <c r="S28" i="80"/>
  <c r="I49" i="78"/>
  <c r="L13" i="81"/>
  <c r="I48" i="78"/>
  <c r="N32" i="81"/>
  <c r="D17" i="80"/>
  <c r="G50" i="78"/>
  <c r="L15" i="81"/>
  <c r="V16" i="80"/>
  <c r="D17" i="81"/>
  <c r="K53" i="78"/>
  <c r="G48" i="80"/>
  <c r="T51" i="78"/>
  <c r="S35" i="81"/>
  <c r="O17" i="81"/>
  <c r="D28" i="81"/>
  <c r="K49" i="78"/>
  <c r="E50" i="78"/>
  <c r="P35" i="80"/>
  <c r="F13" i="81"/>
  <c r="V17" i="78"/>
  <c r="Z48" i="78"/>
  <c r="U16" i="81"/>
  <c r="D33" i="80"/>
  <c r="M15" i="81"/>
  <c r="P29" i="81"/>
  <c r="D35" i="78"/>
  <c r="R51" i="78"/>
  <c r="U48" i="78"/>
  <c r="I50" i="78"/>
  <c r="M16" i="80"/>
  <c r="L15" i="80"/>
  <c r="F15" i="78"/>
  <c r="E49" i="78"/>
  <c r="W12" i="81"/>
  <c r="C15" i="80"/>
  <c r="Q51" i="78"/>
  <c r="R13" i="80"/>
  <c r="V52" i="78"/>
  <c r="R34" i="78"/>
  <c r="F35" i="81"/>
  <c r="F29" i="81"/>
  <c r="H47" i="78"/>
  <c r="J52" i="81"/>
  <c r="N28" i="78"/>
  <c r="E18" i="78"/>
  <c r="H53" i="80"/>
  <c r="N14" i="81"/>
  <c r="F28" i="78"/>
  <c r="J13" i="81"/>
  <c r="T13" i="78"/>
  <c r="H32" i="80"/>
  <c r="E48" i="80"/>
  <c r="P49" i="78"/>
  <c r="T48" i="78"/>
  <c r="D53" i="80"/>
  <c r="F33" i="80"/>
  <c r="R48" i="81"/>
  <c r="W19" i="81"/>
  <c r="G12" i="78"/>
  <c r="N29" i="81"/>
  <c r="M13" i="80"/>
  <c r="L12" i="78"/>
  <c r="C19" i="81"/>
  <c r="V49" i="81"/>
  <c r="N16" i="78"/>
  <c r="E16" i="78"/>
  <c r="W50" i="80"/>
  <c r="M48" i="81"/>
  <c r="N19" i="80"/>
  <c r="N47" i="80"/>
  <c r="H16" i="81"/>
  <c r="J11" i="81"/>
  <c r="G17" i="81"/>
  <c r="E35" i="80"/>
  <c r="T18" i="78"/>
  <c r="E47" i="81"/>
  <c r="T19" i="80"/>
  <c r="U16" i="80"/>
  <c r="D52" i="78"/>
  <c r="C35" i="80"/>
  <c r="Y53" i="78"/>
  <c r="P30" i="80"/>
  <c r="K53" i="80"/>
  <c r="S27" i="80"/>
  <c r="L53" i="80"/>
  <c r="Q31" i="81"/>
  <c r="D48" i="81"/>
  <c r="C28" i="78"/>
  <c r="P53" i="81"/>
  <c r="D48" i="80"/>
  <c r="D13" i="78"/>
  <c r="V14" i="81"/>
  <c r="O12" i="80"/>
  <c r="I35" i="78"/>
  <c r="P35" i="81"/>
  <c r="C19" i="78"/>
  <c r="P18" i="78"/>
  <c r="J15" i="80"/>
  <c r="J17" i="81"/>
  <c r="O53" i="80"/>
  <c r="G19" i="81"/>
  <c r="W55" i="80"/>
  <c r="W16" i="81"/>
  <c r="R52" i="80"/>
  <c r="G47" i="78"/>
  <c r="F28" i="81"/>
  <c r="S52" i="80"/>
  <c r="D32" i="81"/>
  <c r="G29" i="78"/>
  <c r="T54" i="78"/>
  <c r="S14" i="78"/>
  <c r="V48" i="80"/>
  <c r="R29" i="81"/>
  <c r="V50" i="81"/>
  <c r="M49" i="80"/>
  <c r="H15" i="78"/>
  <c r="E35" i="81"/>
  <c r="O17" i="80"/>
  <c r="F50" i="81"/>
  <c r="Q53" i="80"/>
  <c r="M55" i="81"/>
  <c r="G13" i="81"/>
  <c r="J12" i="81"/>
  <c r="T13" i="80"/>
  <c r="C29" i="80"/>
  <c r="W50" i="81"/>
  <c r="J16" i="78"/>
  <c r="Q19" i="81"/>
  <c r="T48" i="81"/>
  <c r="K50" i="81"/>
  <c r="D28" i="78"/>
  <c r="D55" i="81"/>
  <c r="Z50" i="78"/>
  <c r="C16" i="81"/>
  <c r="N16" i="80"/>
  <c r="C11" i="78"/>
  <c r="E16" i="81"/>
  <c r="W17" i="80"/>
  <c r="N48" i="81"/>
  <c r="U14" i="78"/>
  <c r="H12" i="81"/>
  <c r="O27" i="80"/>
  <c r="Q49" i="78"/>
  <c r="E29" i="81"/>
  <c r="F49" i="80"/>
  <c r="G29" i="81"/>
  <c r="S50" i="78"/>
  <c r="K13" i="78"/>
  <c r="N48" i="78"/>
  <c r="D14" i="80"/>
  <c r="I28" i="78"/>
  <c r="O52" i="80"/>
  <c r="D47" i="80"/>
  <c r="I16" i="78"/>
  <c r="Q14" i="81"/>
  <c r="U55" i="81"/>
  <c r="H30" i="78"/>
  <c r="R13" i="78"/>
  <c r="L16" i="78"/>
  <c r="H53" i="78"/>
  <c r="G27" i="80"/>
  <c r="F53" i="80"/>
  <c r="G53" i="78"/>
  <c r="L51" i="81"/>
  <c r="J47" i="80"/>
  <c r="Y54" i="78"/>
  <c r="G30" i="81"/>
  <c r="D49" i="80"/>
  <c r="S12" i="81"/>
  <c r="U12" i="78"/>
  <c r="F16" i="80"/>
  <c r="W54" i="78"/>
  <c r="X52" i="78"/>
  <c r="D16" i="78"/>
  <c r="M16" i="81"/>
  <c r="H48" i="81"/>
  <c r="D31" i="81"/>
  <c r="H28" i="78"/>
  <c r="K18" i="78"/>
  <c r="J11" i="78"/>
  <c r="M14" i="80"/>
  <c r="K48" i="80"/>
  <c r="C34" i="78"/>
  <c r="O30" i="81"/>
  <c r="V48" i="78"/>
  <c r="H13" i="78"/>
  <c r="D17" i="78"/>
  <c r="C27" i="78"/>
  <c r="S48" i="80"/>
  <c r="T14" i="81"/>
  <c r="L49" i="81"/>
  <c r="L15" i="78"/>
  <c r="U19" i="81"/>
  <c r="J11" i="80"/>
  <c r="K16" i="78"/>
  <c r="J13" i="78"/>
  <c r="U14" i="80"/>
  <c r="I11" i="78"/>
  <c r="F47" i="78"/>
  <c r="C49" i="80"/>
  <c r="L19" i="80"/>
  <c r="C47" i="78"/>
  <c r="N12" i="81"/>
  <c r="C12" i="80"/>
  <c r="F14" i="81"/>
  <c r="N35" i="80"/>
  <c r="I19" i="78"/>
  <c r="V16" i="78"/>
  <c r="F17" i="80"/>
  <c r="I32" i="78"/>
  <c r="I19" i="80"/>
  <c r="X51" i="78"/>
  <c r="E11" i="80"/>
  <c r="J48" i="80"/>
  <c r="J51" i="81"/>
  <c r="F54" i="78"/>
  <c r="H17" i="81"/>
  <c r="M15" i="80"/>
  <c r="T47" i="80"/>
  <c r="H13" i="80"/>
  <c r="C49" i="78"/>
  <c r="S16" i="78"/>
  <c r="N53" i="80"/>
  <c r="R28" i="80"/>
  <c r="I15" i="81"/>
  <c r="F11" i="81"/>
  <c r="O11" i="80"/>
  <c r="C31" i="81"/>
  <c r="R48" i="78"/>
  <c r="U12" i="80"/>
  <c r="R15" i="80"/>
  <c r="F33" i="78"/>
  <c r="Q12" i="80"/>
  <c r="S11" i="80"/>
  <c r="D52" i="80"/>
  <c r="P30" i="81"/>
  <c r="G18" i="78"/>
  <c r="L54" i="78"/>
  <c r="U53" i="80"/>
  <c r="O15" i="81"/>
  <c r="R17" i="81"/>
  <c r="G11" i="80"/>
  <c r="E17" i="78"/>
  <c r="M17" i="81"/>
  <c r="Q18" i="78"/>
  <c r="D35" i="80"/>
  <c r="C27" i="81"/>
  <c r="P33" i="80"/>
  <c r="D16" i="81"/>
  <c r="C12" i="81"/>
  <c r="Q51" i="80"/>
  <c r="O17" i="78"/>
  <c r="T19" i="81"/>
  <c r="K19" i="81"/>
  <c r="X14" i="78"/>
  <c r="O32" i="80"/>
  <c r="S15" i="81"/>
  <c r="L47" i="81"/>
  <c r="G31" i="81"/>
  <c r="M47" i="78"/>
  <c r="F53" i="78"/>
  <c r="J12" i="78"/>
  <c r="Q32" i="80"/>
  <c r="I17" i="78"/>
  <c r="I17" i="81"/>
  <c r="Q14" i="80"/>
  <c r="U48" i="80"/>
  <c r="Q47" i="78"/>
  <c r="O31" i="80"/>
  <c r="U13" i="80"/>
  <c r="Q14" i="78"/>
  <c r="W13" i="78"/>
  <c r="E13" i="81"/>
  <c r="J15" i="81"/>
  <c r="F19" i="80"/>
  <c r="C48" i="78"/>
  <c r="F34" i="78"/>
  <c r="E11" i="81"/>
  <c r="T52" i="81"/>
  <c r="K13" i="80"/>
  <c r="O35" i="81"/>
  <c r="V53" i="80"/>
  <c r="Q52" i="80"/>
  <c r="Q52" i="81"/>
  <c r="E51" i="78"/>
  <c r="W52" i="80"/>
  <c r="J50" i="81"/>
  <c r="N14" i="80"/>
  <c r="H31" i="81"/>
  <c r="D51" i="80"/>
  <c r="X18" i="78"/>
  <c r="V12" i="78"/>
  <c r="L11" i="78"/>
  <c r="G47" i="80"/>
  <c r="P32" i="80"/>
  <c r="R16" i="78"/>
  <c r="V16" i="81"/>
  <c r="E30" i="80"/>
  <c r="P53" i="78"/>
  <c r="L49" i="80"/>
  <c r="S48" i="81"/>
  <c r="L17" i="81"/>
  <c r="C28" i="80"/>
  <c r="Q28" i="81"/>
  <c r="R15" i="78"/>
  <c r="T55" i="80"/>
  <c r="G14" i="81"/>
  <c r="N17" i="80"/>
  <c r="C48" i="81"/>
  <c r="O30" i="80"/>
  <c r="E54" i="78"/>
  <c r="I52" i="78"/>
  <c r="R14" i="78"/>
  <c r="D54" i="78"/>
  <c r="U31" i="78"/>
  <c r="M11" i="80"/>
  <c r="C16" i="80"/>
  <c r="T14" i="78"/>
  <c r="N49" i="81"/>
  <c r="F31" i="81"/>
  <c r="P17" i="78"/>
  <c r="P13" i="78"/>
  <c r="E53" i="80"/>
  <c r="H54" i="78"/>
  <c r="O48" i="80"/>
  <c r="H35" i="80"/>
  <c r="P17" i="81"/>
  <c r="E53" i="78"/>
  <c r="S53" i="78"/>
  <c r="Q34" i="78"/>
  <c r="D27" i="80"/>
  <c r="M12" i="78"/>
  <c r="D12" i="80"/>
  <c r="N52" i="81"/>
  <c r="D14" i="81"/>
  <c r="U49" i="80"/>
  <c r="R50" i="80"/>
  <c r="M47" i="80"/>
  <c r="O47" i="81"/>
  <c r="V50" i="78"/>
  <c r="L48" i="80"/>
  <c r="D19" i="78"/>
  <c r="K55" i="80"/>
  <c r="U29" i="78"/>
  <c r="W15" i="81"/>
  <c r="U53" i="78"/>
  <c r="Z54" i="78"/>
  <c r="E17" i="80"/>
  <c r="Q48" i="78"/>
  <c r="N18" i="78"/>
  <c r="D53" i="81"/>
  <c r="V19" i="80"/>
  <c r="N53" i="81"/>
  <c r="G48" i="81"/>
  <c r="U11" i="81"/>
  <c r="R16" i="81"/>
  <c r="G51" i="81"/>
  <c r="M47" i="81"/>
  <c r="H31" i="80"/>
  <c r="Z47" i="78"/>
  <c r="T16" i="78"/>
  <c r="N54" i="78"/>
  <c r="I51" i="80"/>
  <c r="L52" i="81"/>
  <c r="D16" i="80"/>
  <c r="N33" i="81"/>
  <c r="J19" i="78"/>
  <c r="S33" i="80"/>
  <c r="F30" i="81"/>
  <c r="R16" i="80"/>
  <c r="D11" i="81"/>
  <c r="H14" i="81"/>
  <c r="D31" i="78"/>
  <c r="Z51" i="78"/>
  <c r="S32" i="80"/>
  <c r="P51" i="80"/>
  <c r="E50" i="80"/>
  <c r="G16" i="78"/>
  <c r="F51" i="81"/>
  <c r="G32" i="80"/>
  <c r="S15" i="80"/>
  <c r="P16" i="80"/>
  <c r="U48" i="81"/>
  <c r="H27" i="81"/>
  <c r="I47" i="81"/>
  <c r="O34" i="78"/>
  <c r="X11" i="78"/>
  <c r="S50" i="80"/>
  <c r="Q13" i="80"/>
  <c r="Q12" i="81"/>
  <c r="S52" i="78"/>
  <c r="F13" i="80"/>
  <c r="S14" i="81"/>
  <c r="V49" i="78"/>
  <c r="R14" i="80"/>
  <c r="T15" i="80"/>
  <c r="P50" i="80"/>
  <c r="R52" i="81"/>
  <c r="S49" i="78"/>
  <c r="G15" i="78"/>
  <c r="I13" i="80"/>
  <c r="I54" i="81" l="1"/>
  <c r="H34" i="81"/>
  <c r="D18" i="81"/>
  <c r="T33" i="81"/>
  <c r="M54" i="81"/>
  <c r="U18" i="81"/>
  <c r="O54" i="81"/>
  <c r="M54" i="80"/>
  <c r="D34" i="80"/>
  <c r="X16" i="80"/>
  <c r="M18" i="80"/>
  <c r="X48" i="81"/>
  <c r="I28" i="80"/>
  <c r="G54" i="80"/>
  <c r="E18" i="81"/>
  <c r="L54" i="81"/>
  <c r="X12" i="81"/>
  <c r="C34" i="81"/>
  <c r="I27" i="81"/>
  <c r="G18" i="80"/>
  <c r="S18" i="80"/>
  <c r="I31" i="81"/>
  <c r="O18" i="80"/>
  <c r="F18" i="81"/>
  <c r="T54" i="80"/>
  <c r="E18" i="80"/>
  <c r="T35" i="80"/>
  <c r="X12" i="80"/>
  <c r="X49" i="80"/>
  <c r="J18" i="80"/>
  <c r="J54" i="80"/>
  <c r="G34" i="80"/>
  <c r="D54" i="80"/>
  <c r="O34" i="80"/>
  <c r="X16" i="81"/>
  <c r="I29" i="80"/>
  <c r="S34" i="80"/>
  <c r="I35" i="80"/>
  <c r="E54" i="81"/>
  <c r="J18" i="81"/>
  <c r="N54" i="80"/>
  <c r="X19" i="81"/>
  <c r="T29" i="81"/>
  <c r="X15" i="80"/>
  <c r="T32" i="81"/>
  <c r="X50" i="81"/>
  <c r="T30" i="80"/>
  <c r="Q54" i="81"/>
  <c r="S54" i="80"/>
  <c r="V54" i="81"/>
  <c r="L18" i="80"/>
  <c r="D54" i="81"/>
  <c r="K54" i="81"/>
  <c r="T32" i="80"/>
  <c r="X55" i="81"/>
  <c r="U54" i="81"/>
  <c r="T35" i="81"/>
  <c r="T18" i="80"/>
  <c r="X15" i="81"/>
  <c r="V18" i="80"/>
  <c r="W18" i="80"/>
  <c r="I31" i="80"/>
  <c r="B11" i="78"/>
  <c r="B27" i="78" s="1"/>
  <c r="B28" i="78" s="1"/>
  <c r="B29" i="78" s="1"/>
  <c r="B30" i="78" s="1"/>
  <c r="B31" i="78" s="1"/>
  <c r="B32" i="78" s="1"/>
  <c r="B33" i="78" s="1"/>
  <c r="J7" i="78"/>
  <c r="X51" i="81"/>
  <c r="R54" i="81"/>
  <c r="X53" i="80"/>
  <c r="X50" i="80"/>
  <c r="S18" i="81"/>
  <c r="X47" i="81"/>
  <c r="C54" i="81"/>
  <c r="Q34" i="80"/>
  <c r="X19" i="80"/>
  <c r="W54" i="80"/>
  <c r="I33" i="80"/>
  <c r="X13" i="80"/>
  <c r="X49" i="81"/>
  <c r="T28" i="81"/>
  <c r="X17" i="81"/>
  <c r="N54" i="81"/>
  <c r="U54" i="80"/>
  <c r="S34" i="81"/>
  <c r="M18" i="81"/>
  <c r="X48" i="80"/>
  <c r="I30" i="81"/>
  <c r="T31" i="81"/>
  <c r="L54" i="80"/>
  <c r="T28" i="80"/>
  <c r="Q18" i="81"/>
  <c r="N18" i="80"/>
  <c r="C18" i="81"/>
  <c r="X11" i="81"/>
  <c r="Q54" i="80"/>
  <c r="I33" i="81"/>
  <c r="I32" i="81"/>
  <c r="G18" i="81"/>
  <c r="R34" i="81"/>
  <c r="T29" i="80"/>
  <c r="I54" i="80"/>
  <c r="X52" i="81"/>
  <c r="H18" i="80"/>
  <c r="K18" i="80"/>
  <c r="H18" i="81"/>
  <c r="F34" i="81"/>
  <c r="P18" i="81"/>
  <c r="R18" i="80"/>
  <c r="T18" i="81"/>
  <c r="T54" i="81"/>
  <c r="H54" i="81"/>
  <c r="X13" i="81"/>
  <c r="I32" i="80"/>
  <c r="K54" i="80"/>
  <c r="X53" i="81"/>
  <c r="K18" i="81"/>
  <c r="D18" i="80"/>
  <c r="R18" i="81"/>
  <c r="F34" i="80"/>
  <c r="V18" i="81"/>
  <c r="F54" i="80"/>
  <c r="F54" i="81"/>
  <c r="X14" i="81"/>
  <c r="P18" i="80"/>
  <c r="S54" i="81"/>
  <c r="D34" i="81"/>
  <c r="N18" i="81"/>
  <c r="R34" i="80"/>
  <c r="X52" i="80"/>
  <c r="X55" i="80"/>
  <c r="I30" i="80"/>
  <c r="P34" i="81"/>
  <c r="G54" i="81"/>
  <c r="T33" i="80"/>
  <c r="H34" i="80"/>
  <c r="T30" i="81"/>
  <c r="P34" i="80"/>
  <c r="O54" i="80"/>
  <c r="O34" i="81"/>
  <c r="X51" i="80"/>
  <c r="T31" i="80"/>
  <c r="X14" i="80"/>
  <c r="E54" i="80"/>
  <c r="Q18" i="80"/>
  <c r="W18" i="81"/>
  <c r="H54" i="80"/>
  <c r="E34" i="81"/>
  <c r="G34" i="81"/>
  <c r="R54" i="80"/>
  <c r="T27" i="80"/>
  <c r="N34" i="80"/>
  <c r="L18" i="81"/>
  <c r="T27" i="81"/>
  <c r="N34" i="81"/>
  <c r="P54" i="81"/>
  <c r="I18" i="80"/>
  <c r="I18" i="81"/>
  <c r="X11" i="80"/>
  <c r="C18" i="80"/>
  <c r="W54" i="81"/>
  <c r="E34" i="80"/>
  <c r="Q34" i="81"/>
  <c r="J54" i="81"/>
  <c r="P54" i="80"/>
  <c r="O18" i="81"/>
  <c r="V54" i="80"/>
  <c r="I28" i="81"/>
  <c r="I35" i="81"/>
  <c r="F18" i="80"/>
  <c r="X47" i="80"/>
  <c r="C54" i="80"/>
  <c r="X17" i="80"/>
  <c r="I29" i="81"/>
  <c r="U18" i="80"/>
  <c r="C34" i="80"/>
  <c r="I27" i="80"/>
  <c r="I34" i="81"/>
  <c r="B12" i="78"/>
  <c r="B13" i="78" s="1"/>
  <c r="B14" i="78" s="1"/>
  <c r="B15" i="78" s="1"/>
  <c r="B16" i="78" s="1"/>
  <c r="B17" i="78" s="1"/>
  <c r="W16" i="84"/>
  <c r="W18" i="84"/>
  <c r="X18" i="81" l="1"/>
  <c r="I34" i="80"/>
  <c r="X18" i="80"/>
  <c r="X54" i="81"/>
  <c r="T34" i="81"/>
  <c r="T34" i="80"/>
  <c r="X54" i="80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W17" i="62" l="1"/>
  <c r="W19" i="60"/>
  <c r="W22" i="59"/>
  <c r="W19" i="59"/>
  <c r="W20" i="59"/>
  <c r="W20" i="60"/>
  <c r="W17" i="60"/>
  <c r="W17" i="59"/>
  <c r="W23" i="58"/>
  <c r="W20" i="62"/>
  <c r="W21" i="58"/>
  <c r="W19" i="58"/>
  <c r="W18" i="59"/>
  <c r="W22" i="60"/>
  <c r="W18" i="58"/>
  <c r="W25" i="58"/>
  <c r="W26" i="58"/>
  <c r="W27" i="58"/>
  <c r="W22" i="58"/>
  <c r="W23" i="59"/>
  <c r="W18" i="60"/>
  <c r="W21" i="59"/>
  <c r="W19" i="62"/>
  <c r="W18" i="62"/>
  <c r="W22" i="62"/>
  <c r="W23" i="60"/>
  <c r="W23" i="62"/>
  <c r="W21" i="60"/>
  <c r="W21" i="62"/>
  <c r="W20" i="58"/>
  <c r="W17" i="58"/>
</calcChain>
</file>

<file path=xl/sharedStrings.xml><?xml version="1.0" encoding="utf-8"?>
<sst xmlns="http://schemas.openxmlformats.org/spreadsheetml/2006/main" count="7661" uniqueCount="130">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</sst>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2" fontId="56" fillId="0" borderId="84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9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3" t="s">
        <v>26</v>
      </c>
      <c r="L37" s="108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18"/>
      <c r="L9" s="1116" t="s">
        <v>28</v>
      </c>
      <c r="M9" s="1117"/>
      <c r="N9" s="1117"/>
      <c r="O9" s="1117"/>
      <c r="P9" s="1117"/>
      <c r="Q9" s="1117"/>
      <c r="R9" s="1117"/>
      <c r="S9" s="1117"/>
      <c r="T9" s="1117"/>
      <c r="U9" s="1117"/>
      <c r="V9" s="112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6" t="s">
        <v>16</v>
      </c>
      <c r="C25" s="1117"/>
      <c r="D25" s="1117"/>
      <c r="E25" s="1117"/>
      <c r="F25" s="1117"/>
      <c r="G25" s="1117"/>
      <c r="H25" s="1118"/>
      <c r="I25" s="90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21"/>
      <c r="W33" s="1121"/>
      <c r="X33" s="112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21"/>
      <c r="W34" s="1121"/>
      <c r="X34" s="112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6"/>
      <c r="D36" s="1086"/>
      <c r="E36" s="1086"/>
      <c r="F36" s="1086"/>
      <c r="G36" s="1086"/>
      <c r="H36" s="1125"/>
      <c r="I36" s="300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18"/>
      <c r="L9" s="1116" t="s">
        <v>28</v>
      </c>
      <c r="M9" s="1117"/>
      <c r="N9" s="1117"/>
      <c r="O9" s="1117"/>
      <c r="P9" s="1117"/>
      <c r="Q9" s="1117"/>
      <c r="R9" s="1117"/>
      <c r="S9" s="1117"/>
      <c r="T9" s="1117"/>
      <c r="U9" s="1117"/>
      <c r="V9" s="112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9" t="s">
        <v>16</v>
      </c>
      <c r="C25" s="1120"/>
      <c r="D25" s="1120"/>
      <c r="E25" s="1120"/>
      <c r="F25" s="1120"/>
      <c r="G25" s="1120"/>
      <c r="H25" s="1120"/>
      <c r="I25" s="1118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21"/>
      <c r="W33" s="1121"/>
      <c r="X33" s="112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21"/>
      <c r="W34" s="1121"/>
      <c r="X34" s="112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305"/>
      <c r="M15" s="306"/>
      <c r="N15" s="1087" t="s">
        <v>28</v>
      </c>
      <c r="O15" s="1088"/>
      <c r="P15" s="1088"/>
      <c r="Q15" s="1088"/>
      <c r="R15" s="1088"/>
      <c r="S15" s="1088"/>
      <c r="T15" s="1088"/>
      <c r="U15" s="1088"/>
      <c r="V15" s="1088"/>
      <c r="W15" s="1088"/>
      <c r="X15" s="108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6"/>
      <c r="D36" s="1086"/>
      <c r="E36" s="1086"/>
      <c r="F36" s="1086"/>
      <c r="G36" s="1086"/>
      <c r="H36" s="1125"/>
      <c r="I36" s="300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20"/>
      <c r="L9" s="1120"/>
      <c r="M9" s="111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9" t="s">
        <v>16</v>
      </c>
      <c r="C25" s="1120"/>
      <c r="D25" s="1120"/>
      <c r="E25" s="1120"/>
      <c r="F25" s="1120"/>
      <c r="G25" s="1120"/>
      <c r="H25" s="1120"/>
      <c r="I25" s="1118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21"/>
      <c r="W33" s="1121"/>
      <c r="X33" s="112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21"/>
      <c r="W34" s="1121"/>
      <c r="X34" s="112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53</v>
      </c>
      <c r="N11" s="108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53</v>
      </c>
      <c r="N11" s="108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57</v>
      </c>
      <c r="N11" s="1084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129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0"/>
      <c r="M54" s="1080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129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58</v>
      </c>
      <c r="N11" s="1084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129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129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63</v>
      </c>
      <c r="N11" s="1084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8"/>
      <c r="N15" s="1089"/>
      <c r="O15" s="1127" t="s">
        <v>28</v>
      </c>
      <c r="P15" s="1127"/>
      <c r="Q15" s="1127"/>
      <c r="R15" s="1127"/>
      <c r="S15" s="1127"/>
      <c r="T15" s="1127"/>
      <c r="U15" s="1127"/>
      <c r="V15" s="1127"/>
      <c r="W15" s="1127"/>
      <c r="X15" s="1127"/>
      <c r="Y15" s="112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079"/>
      <c r="I36" s="388"/>
      <c r="L36" s="32"/>
      <c r="M36" s="62" t="s">
        <v>17</v>
      </c>
      <c r="N36" s="1078" t="s">
        <v>16</v>
      </c>
      <c r="O36" s="1079"/>
      <c r="P36" s="1129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8"/>
      <c r="N15" s="1089"/>
      <c r="O15" s="1127" t="s">
        <v>28</v>
      </c>
      <c r="P15" s="1127"/>
      <c r="Q15" s="1127"/>
      <c r="R15" s="1127"/>
      <c r="S15" s="1127"/>
      <c r="T15" s="1127"/>
      <c r="U15" s="1127"/>
      <c r="V15" s="1127"/>
      <c r="W15" s="1127"/>
      <c r="X15" s="1127"/>
      <c r="Y15" s="112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079"/>
      <c r="G34" s="1079"/>
      <c r="H34" s="1079"/>
      <c r="I34" s="388"/>
      <c r="L34" s="32"/>
      <c r="M34" s="62" t="s">
        <v>17</v>
      </c>
      <c r="N34" s="1078" t="s">
        <v>16</v>
      </c>
      <c r="O34" s="1079"/>
      <c r="P34" s="1129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0"/>
      <c r="M52" s="1080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8"/>
      <c r="W15" s="1088"/>
      <c r="X15" s="1089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8"/>
      <c r="W15" s="1088"/>
      <c r="X15" s="1089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69</v>
      </c>
      <c r="N11" s="108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70</v>
      </c>
      <c r="N11" s="108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71</v>
      </c>
      <c r="N11" s="1084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72</v>
      </c>
      <c r="N11" s="1084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75</v>
      </c>
      <c r="N11" s="1084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77</v>
      </c>
      <c r="N11" s="1084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78</v>
      </c>
      <c r="N11" s="1084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79</v>
      </c>
      <c r="N11" s="1084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80</v>
      </c>
      <c r="N11" s="1084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82</v>
      </c>
      <c r="N11" s="1084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83</v>
      </c>
      <c r="N11" s="108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83</v>
      </c>
      <c r="N11" s="108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85</v>
      </c>
      <c r="N11" s="108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85</v>
      </c>
      <c r="N11" s="108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129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88</v>
      </c>
      <c r="N11" s="1084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90</v>
      </c>
      <c r="N11" s="1084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90</v>
      </c>
      <c r="N11" s="1084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92</v>
      </c>
      <c r="N11" s="1084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92</v>
      </c>
      <c r="N11" s="1084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94</v>
      </c>
      <c r="N11" s="1084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95</v>
      </c>
      <c r="N11" s="1084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95</v>
      </c>
      <c r="N11" s="1084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97</v>
      </c>
      <c r="N11" s="1084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106</v>
      </c>
      <c r="N11" s="1084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107</v>
      </c>
      <c r="N11" s="1084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112</v>
      </c>
      <c r="N11" s="1084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112</v>
      </c>
      <c r="N11" s="1084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8"/>
      <c r="W52" s="1088"/>
      <c r="X52" s="1089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118</v>
      </c>
      <c r="N11" s="1084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119</v>
      </c>
      <c r="N11" s="1084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119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121</v>
      </c>
      <c r="N11" s="1084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7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6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8">
    <tabColor rgb="FF00B050"/>
    <pageSetUpPr fitToPage="1"/>
  </sheetPr>
  <dimension ref="A1:AA58"/>
  <sheetViews>
    <sheetView view="pageBreakPreview" zoomScale="40" zoomScaleNormal="35" zoomScaleSheetLayoutView="40" zoomScalePageLayoutView="25" workbookViewId="0">
      <selection activeCell="Q13" sqref="Q1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95"/>
      <c r="W4" s="1195"/>
      <c r="X4" s="1195"/>
    </row>
    <row r="5" spans="1:24" ht="30" customHeight="1" thickBot="1" x14ac:dyDescent="0.3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56</v>
      </c>
      <c r="P5" s="551"/>
      <c r="V5" s="1196"/>
      <c r="W5" s="1196"/>
      <c r="X5" s="119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92" t="s">
        <v>126</v>
      </c>
      <c r="W6" s="1193"/>
      <c r="X6" s="1194"/>
    </row>
    <row r="7" spans="1:24" ht="30" customHeight="1" thickBot="1" x14ac:dyDescent="0.3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f ca="1">INDIRECT("'SEM " &amp; $O$5 &amp; "'!" &amp; ADDRESS(ROW(T2), COLUMN(T2)))</f>
        <v>45813</v>
      </c>
      <c r="I7" s="1203"/>
      <c r="J7" s="1203">
        <f ca="1">H7+6</f>
        <v>45819</v>
      </c>
      <c r="K7" s="1203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189">
        <v>45813</v>
      </c>
      <c r="W7" s="1190"/>
      <c r="X7" s="119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9.1999999999999993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87.5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89.2</v>
      </c>
      <c r="X12" s="754">
        <f t="shared" ca="1" si="2"/>
        <v>1624.4000000000003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85.6</v>
      </c>
      <c r="L13" s="572">
        <f t="shared" ca="1" si="3"/>
        <v>87.8</v>
      </c>
      <c r="M13" s="572">
        <f t="shared" ca="1" si="3"/>
        <v>17.899999999999999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86.2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89.3</v>
      </c>
      <c r="X13" s="754">
        <f t="shared" ca="1" si="3"/>
        <v>1624.5000000000002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5" x14ac:dyDescent="0.25">
      <c r="A18" s="1210" t="s">
        <v>8</v>
      </c>
      <c r="B18" s="1211"/>
      <c r="C18" s="229">
        <f t="shared" ref="C18:X18" ca="1" si="8">INDIRECT("'SEM " &amp; $O$5 &amp; "'!" &amp; ADDRESS(ROW(B15), COLUMN(B15)))</f>
        <v>266.5</v>
      </c>
      <c r="D18" s="230">
        <f t="shared" ca="1" si="8"/>
        <v>266.39999999999998</v>
      </c>
      <c r="E18" s="230">
        <f t="shared" ca="1" si="8"/>
        <v>264.8</v>
      </c>
      <c r="F18" s="230">
        <f t="shared" ca="1" si="8"/>
        <v>27.5</v>
      </c>
      <c r="G18" s="230">
        <f t="shared" ca="1" si="8"/>
        <v>266.89999999999998</v>
      </c>
      <c r="H18" s="230">
        <f t="shared" ca="1" si="8"/>
        <v>266.89999999999998</v>
      </c>
      <c r="I18" s="231">
        <f t="shared" ca="1" si="8"/>
        <v>265.2</v>
      </c>
      <c r="J18" s="229">
        <f t="shared" ca="1" si="8"/>
        <v>253</v>
      </c>
      <c r="K18" s="230">
        <f t="shared" ca="1" si="8"/>
        <v>256.79999999999995</v>
      </c>
      <c r="L18" s="230">
        <f t="shared" ca="1" si="8"/>
        <v>262.8</v>
      </c>
      <c r="M18" s="230">
        <f t="shared" ca="1" si="8"/>
        <v>53.699999999999996</v>
      </c>
      <c r="N18" s="230">
        <f t="shared" ca="1" si="8"/>
        <v>267</v>
      </c>
      <c r="O18" s="230">
        <f t="shared" ca="1" si="8"/>
        <v>261.7</v>
      </c>
      <c r="P18" s="231">
        <f t="shared" ca="1" si="8"/>
        <v>256.2</v>
      </c>
      <c r="Q18" s="229">
        <f t="shared" ca="1" si="8"/>
        <v>259.3</v>
      </c>
      <c r="R18" s="230">
        <f t="shared" ca="1" si="8"/>
        <v>263.10000000000002</v>
      </c>
      <c r="S18" s="230">
        <f t="shared" ca="1" si="8"/>
        <v>271.20000000000005</v>
      </c>
      <c r="T18" s="230">
        <f t="shared" ca="1" si="8"/>
        <v>36.1</v>
      </c>
      <c r="U18" s="230">
        <f t="shared" ca="1" si="8"/>
        <v>272.89999999999998</v>
      </c>
      <c r="V18" s="230">
        <f t="shared" ca="1" si="8"/>
        <v>269.7</v>
      </c>
      <c r="W18" s="232">
        <f t="shared" ca="1" si="8"/>
        <v>268.60000000000002</v>
      </c>
      <c r="X18" s="510">
        <f t="shared" ca="1" si="8"/>
        <v>4876.3</v>
      </c>
    </row>
    <row r="19" spans="1:25" ht="33.75" thickBot="1" x14ac:dyDescent="0.3">
      <c r="A19" s="1212" t="s">
        <v>47</v>
      </c>
      <c r="B19" s="1213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52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113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565</v>
      </c>
      <c r="S19" s="588">
        <f t="shared" ca="1" si="9"/>
        <v>583</v>
      </c>
      <c r="T19" s="588">
        <f t="shared" ca="1" si="9"/>
        <v>75</v>
      </c>
      <c r="U19" s="588">
        <f t="shared" ca="1" si="9"/>
        <v>587</v>
      </c>
      <c r="V19" s="588">
        <f t="shared" ca="1" si="9"/>
        <v>580</v>
      </c>
      <c r="W19" s="590">
        <f t="shared" ca="1" si="9"/>
        <v>579</v>
      </c>
      <c r="X19" s="590">
        <f t="shared" ca="1" si="9"/>
        <v>10482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218" t="s">
        <v>16</v>
      </c>
      <c r="O25" s="1219"/>
      <c r="P25" s="1219"/>
      <c r="Q25" s="1219"/>
      <c r="R25" s="1219"/>
      <c r="S25" s="1220"/>
      <c r="T25" s="1197" t="s">
        <v>67</v>
      </c>
      <c r="U25" s="1206" t="s">
        <v>8</v>
      </c>
      <c r="W25"/>
      <c r="X25"/>
    </row>
    <row r="26" spans="1:25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98"/>
      <c r="U26" s="1217"/>
      <c r="V26" s="1215" t="s">
        <v>91</v>
      </c>
      <c r="W26" s="1216"/>
      <c r="X26" s="1216"/>
      <c r="Y26" s="1216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15"/>
      <c r="W27" s="1216"/>
      <c r="X27" s="1216"/>
      <c r="Y27" s="1216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15"/>
      <c r="W28" s="1216"/>
      <c r="X28" s="1216"/>
      <c r="Y28" s="1216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</v>
      </c>
      <c r="E29" s="330">
        <f t="shared" ca="1" si="10"/>
        <v>16.899999999999999</v>
      </c>
      <c r="F29" s="330">
        <f t="shared" ca="1" si="10"/>
        <v>76.5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391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0</v>
      </c>
      <c r="U29" s="1034">
        <f t="shared" ca="1" si="11"/>
        <v>27.700000000000003</v>
      </c>
      <c r="V29" s="1215"/>
      <c r="W29" s="1216"/>
      <c r="X29" s="1216"/>
      <c r="Y29" s="1216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0</v>
      </c>
      <c r="U30" s="1034">
        <f t="shared" ca="1" si="11"/>
        <v>27.9</v>
      </c>
      <c r="V30" s="1215"/>
      <c r="W30" s="1216"/>
      <c r="X30" s="1216"/>
      <c r="Y30" s="1216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0</v>
      </c>
      <c r="U31" s="1034">
        <f t="shared" ca="1" si="11"/>
        <v>27.9</v>
      </c>
      <c r="V31" s="1215"/>
      <c r="W31" s="1216"/>
      <c r="X31" s="1216"/>
      <c r="Y31" s="1216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0</v>
      </c>
      <c r="U32" s="1034">
        <f t="shared" ca="1" si="11"/>
        <v>27.9</v>
      </c>
      <c r="V32" s="1215"/>
      <c r="W32" s="1216"/>
      <c r="X32" s="1216"/>
      <c r="Y32" s="1216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0</v>
      </c>
      <c r="U33" s="1035">
        <f t="shared" ca="1" si="11"/>
        <v>27.9</v>
      </c>
      <c r="V33" s="1215"/>
      <c r="W33" s="1216"/>
      <c r="X33" s="1216"/>
      <c r="Y33" s="1216"/>
    </row>
    <row r="34" spans="1:27" ht="30.75" customHeight="1" thickBot="1" x14ac:dyDescent="0.3">
      <c r="A34" s="1210" t="s">
        <v>8</v>
      </c>
      <c r="B34" s="1211"/>
      <c r="C34" s="747">
        <f t="shared" ca="1" si="13"/>
        <v>214.79999999999998</v>
      </c>
      <c r="D34" s="748">
        <f t="shared" ca="1" si="10"/>
        <v>227.89999999999998</v>
      </c>
      <c r="E34" s="748">
        <f t="shared" ca="1" si="10"/>
        <v>49.9</v>
      </c>
      <c r="F34" s="748">
        <f t="shared" ca="1" si="10"/>
        <v>225.7</v>
      </c>
      <c r="G34" s="748">
        <f t="shared" ca="1" si="10"/>
        <v>222.4</v>
      </c>
      <c r="H34" s="749">
        <f t="shared" ca="1" si="10"/>
        <v>227.70000000000002</v>
      </c>
      <c r="I34" s="752">
        <f t="shared" ca="1" si="10"/>
        <v>1168.3999999999999</v>
      </c>
      <c r="J34" s="89"/>
      <c r="K34" s="89"/>
      <c r="L34" s="1210" t="s">
        <v>8</v>
      </c>
      <c r="M34" s="1211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9.3000000000000007</v>
      </c>
      <c r="U34" s="1036">
        <f t="shared" ca="1" si="11"/>
        <v>195</v>
      </c>
      <c r="V34" s="1216"/>
      <c r="W34" s="1216"/>
      <c r="X34" s="1216"/>
      <c r="Y34" s="1216"/>
    </row>
    <row r="35" spans="1:27" ht="30.75" customHeight="1" thickBot="1" x14ac:dyDescent="0.3">
      <c r="A35" s="1212" t="s">
        <v>47</v>
      </c>
      <c r="B35" s="1213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489</v>
      </c>
      <c r="E35" s="598">
        <f t="shared" ca="1" si="16"/>
        <v>108</v>
      </c>
      <c r="F35" s="598">
        <f t="shared" ca="1" si="16"/>
        <v>482</v>
      </c>
      <c r="G35" s="598">
        <f t="shared" ca="1" si="16"/>
        <v>479</v>
      </c>
      <c r="H35" s="599">
        <f t="shared" ca="1" si="16"/>
        <v>489</v>
      </c>
      <c r="I35" s="553">
        <f t="shared" ca="1" si="16"/>
        <v>2506</v>
      </c>
      <c r="J35" s="89"/>
      <c r="K35" s="89"/>
      <c r="L35" s="1212" t="s">
        <v>47</v>
      </c>
      <c r="M35" s="1213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36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0</v>
      </c>
      <c r="U35" s="1037">
        <f t="shared" ca="1" si="17"/>
        <v>183</v>
      </c>
      <c r="V35" s="1216"/>
      <c r="W35" s="1216"/>
      <c r="X35" s="1216"/>
      <c r="Y35" s="1216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97" t="s">
        <v>67</v>
      </c>
      <c r="K45" s="1218" t="s">
        <v>29</v>
      </c>
      <c r="L45" s="1219"/>
      <c r="M45" s="1219"/>
      <c r="N45" s="1219"/>
      <c r="O45" s="1219"/>
      <c r="P45" s="1219"/>
      <c r="Q45" s="1220"/>
      <c r="R45" s="1197" t="s">
        <v>67</v>
      </c>
      <c r="S45" s="1218" t="s">
        <v>28</v>
      </c>
      <c r="T45" s="1219"/>
      <c r="U45" s="1219"/>
      <c r="V45" s="1219"/>
      <c r="W45" s="1219"/>
      <c r="X45" s="1219"/>
      <c r="Y45" s="1220"/>
      <c r="Z45" s="1197" t="s">
        <v>67</v>
      </c>
      <c r="AA45" s="1206" t="s">
        <v>8</v>
      </c>
    </row>
    <row r="46" spans="1:27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98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98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98"/>
      <c r="AA46" s="1207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0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0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0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0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0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0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0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0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0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0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0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0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0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0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0</v>
      </c>
      <c r="AA53" s="761">
        <f t="shared" ca="1" si="21"/>
        <v>113.5</v>
      </c>
    </row>
    <row r="54" spans="1:27" ht="34.5" thickBot="1" x14ac:dyDescent="0.3">
      <c r="A54" s="1210" t="s">
        <v>8</v>
      </c>
      <c r="B54" s="1211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19.100000000000001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10.9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13.7</v>
      </c>
      <c r="AA54" s="762">
        <f t="shared" ca="1" si="21"/>
        <v>789.69999999999993</v>
      </c>
    </row>
    <row r="55" spans="1:27" ht="34.5" thickBot="1" x14ac:dyDescent="0.3">
      <c r="A55" s="1212" t="s">
        <v>47</v>
      </c>
      <c r="B55" s="1213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0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0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0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6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abSelected="1" topLeftCell="A4" zoomScale="85" zoomScaleNormal="85" zoomScaleSheetLayoutView="100" workbookViewId="0">
      <pane xSplit="1" topLeftCell="B1" activePane="topRight" state="frozen"/>
      <selection pane="topRight" activeCell="U37" sqref="U3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4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932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933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977">
        <v>9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85.6</v>
      </c>
      <c r="K10" s="977">
        <v>87.8</v>
      </c>
      <c r="L10" s="977">
        <v>17.899999999999999</v>
      </c>
      <c r="M10" s="977">
        <v>89</v>
      </c>
      <c r="N10" s="977">
        <v>87.2</v>
      </c>
      <c r="O10" s="978">
        <v>85.5</v>
      </c>
      <c r="P10" s="976">
        <v>86.2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89.3</v>
      </c>
      <c r="W10" s="933">
        <f t="shared" si="0"/>
        <v>1624.5000000000002</v>
      </c>
      <c r="X10" s="895">
        <f t="shared" si="1"/>
        <v>-9.9999999999909051E-2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1624.5000000000002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2">SUM(B8:B14)</f>
        <v>266.5</v>
      </c>
      <c r="C15" s="844">
        <f t="shared" si="2"/>
        <v>266.39999999999998</v>
      </c>
      <c r="D15" s="844">
        <f t="shared" si="2"/>
        <v>264.8</v>
      </c>
      <c r="E15" s="844">
        <f t="shared" si="2"/>
        <v>27.5</v>
      </c>
      <c r="F15" s="844">
        <f t="shared" si="2"/>
        <v>266.89999999999998</v>
      </c>
      <c r="G15" s="844">
        <f t="shared" si="2"/>
        <v>266.89999999999998</v>
      </c>
      <c r="H15" s="885">
        <f t="shared" si="2"/>
        <v>265.2</v>
      </c>
      <c r="I15" s="843">
        <f t="shared" si="2"/>
        <v>253</v>
      </c>
      <c r="J15" s="844">
        <f t="shared" si="2"/>
        <v>256.79999999999995</v>
      </c>
      <c r="K15" s="844">
        <f t="shared" si="2"/>
        <v>262.8</v>
      </c>
      <c r="L15" s="844">
        <f>SUM(L8:L14)</f>
        <v>53.699999999999996</v>
      </c>
      <c r="M15" s="844">
        <f>SUM(M8:M14)</f>
        <v>267</v>
      </c>
      <c r="N15" s="844">
        <f>SUM(N8:N14)</f>
        <v>261.7</v>
      </c>
      <c r="O15" s="885">
        <f>SUM(O8:O14)</f>
        <v>256.2</v>
      </c>
      <c r="P15" s="843">
        <f t="shared" ref="P15:V15" si="3">SUM(P8:P14)</f>
        <v>259.3</v>
      </c>
      <c r="Q15" s="844">
        <f t="shared" si="3"/>
        <v>263.10000000000002</v>
      </c>
      <c r="R15" s="844">
        <f t="shared" si="3"/>
        <v>271.20000000000005</v>
      </c>
      <c r="S15" s="844">
        <f t="shared" si="3"/>
        <v>36.1</v>
      </c>
      <c r="T15" s="844">
        <f t="shared" si="3"/>
        <v>272.89999999999998</v>
      </c>
      <c r="U15" s="844">
        <f t="shared" si="3"/>
        <v>269.7</v>
      </c>
      <c r="V15" s="885">
        <f t="shared" si="3"/>
        <v>268.60000000000002</v>
      </c>
      <c r="W15" s="796">
        <f t="shared" si="0"/>
        <v>4876.3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5">
        <f>((W15/W17)/7)*1000</f>
        <v>66.458145937252979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574</v>
      </c>
      <c r="C17" s="803">
        <v>573</v>
      </c>
      <c r="D17" s="803">
        <v>569</v>
      </c>
      <c r="E17" s="803">
        <v>52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113</v>
      </c>
      <c r="M17" s="803">
        <v>574</v>
      </c>
      <c r="N17" s="803">
        <v>563</v>
      </c>
      <c r="O17" s="804">
        <v>551</v>
      </c>
      <c r="P17" s="802">
        <v>559</v>
      </c>
      <c r="Q17" s="803">
        <v>565</v>
      </c>
      <c r="R17" s="803">
        <v>583</v>
      </c>
      <c r="S17" s="803">
        <v>75</v>
      </c>
      <c r="T17" s="803">
        <v>587</v>
      </c>
      <c r="U17" s="803">
        <v>580</v>
      </c>
      <c r="V17" s="804">
        <v>579</v>
      </c>
      <c r="W17" s="866">
        <f>+SUM(B17:V17)</f>
        <v>10482</v>
      </c>
    </row>
    <row r="18" spans="1:30" s="2" customFormat="1" ht="15" customHeight="1" x14ac:dyDescent="0.25">
      <c r="A18" s="807" t="s">
        <v>12</v>
      </c>
      <c r="B18" s="808">
        <f>((((((B16*7)*B17-B8-B9)/1000))/7))</f>
        <v>88.944571428571479</v>
      </c>
      <c r="C18" s="811">
        <f t="shared" ref="C18:V18" si="4">((((((C16*7)*C17-C8-C9)/1000))/7))</f>
        <v>88.789671428571495</v>
      </c>
      <c r="D18" s="811">
        <f t="shared" si="4"/>
        <v>88.169785714285766</v>
      </c>
      <c r="E18" s="811">
        <f t="shared" si="4"/>
        <v>8.057357142857148</v>
      </c>
      <c r="F18" s="811">
        <f t="shared" si="4"/>
        <v>88.944585714285751</v>
      </c>
      <c r="G18" s="811">
        <f t="shared" si="4"/>
        <v>89.099542857142907</v>
      </c>
      <c r="H18" s="812">
        <f t="shared" si="4"/>
        <v>88.634714285714338</v>
      </c>
      <c r="I18" s="808">
        <f t="shared" si="4"/>
        <v>84.450885714285775</v>
      </c>
      <c r="J18" s="811">
        <f t="shared" si="4"/>
        <v>85.690542857142916</v>
      </c>
      <c r="K18" s="811">
        <f t="shared" si="4"/>
        <v>87.705000000000055</v>
      </c>
      <c r="L18" s="811">
        <f t="shared" si="4"/>
        <v>17.509885714285726</v>
      </c>
      <c r="M18" s="811">
        <f t="shared" si="4"/>
        <v>88.944571428571479</v>
      </c>
      <c r="N18" s="811">
        <f t="shared" si="4"/>
        <v>87.240071428571483</v>
      </c>
      <c r="O18" s="812">
        <f t="shared" si="4"/>
        <v>85.380614285714344</v>
      </c>
      <c r="P18" s="808">
        <f t="shared" si="4"/>
        <v>86.620271428571456</v>
      </c>
      <c r="Q18" s="811">
        <f t="shared" si="4"/>
        <v>87.549971428571467</v>
      </c>
      <c r="R18" s="811">
        <f t="shared" si="4"/>
        <v>90.339171428571476</v>
      </c>
      <c r="S18" s="811">
        <f t="shared" si="4"/>
        <v>11.621557142857151</v>
      </c>
      <c r="T18" s="811">
        <f t="shared" si="4"/>
        <v>90.959000000000046</v>
      </c>
      <c r="U18" s="811">
        <f t="shared" si="4"/>
        <v>89.874300000000048</v>
      </c>
      <c r="V18" s="812">
        <f t="shared" si="4"/>
        <v>89.719385714285778</v>
      </c>
      <c r="W18" s="867">
        <f>((W15*1000)/W17)/7</f>
        <v>66.458145937252979</v>
      </c>
      <c r="Y18" s="36"/>
    </row>
    <row r="19" spans="1:30" ht="15" customHeight="1" x14ac:dyDescent="0.25">
      <c r="A19" s="810" t="s">
        <v>13</v>
      </c>
      <c r="B19" s="808">
        <f>((B17*B16)*7)/1000</f>
        <v>622.7900000000003</v>
      </c>
      <c r="C19" s="811">
        <f>((C17*C16)*7)/1000</f>
        <v>621.70500000000038</v>
      </c>
      <c r="D19" s="811">
        <f t="shared" ref="D19:K19" si="5">((D17*D16)*7)/1000</f>
        <v>617.36500000000035</v>
      </c>
      <c r="E19" s="811">
        <f t="shared" si="5"/>
        <v>56.42000000000003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122.60500000000008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613.02500000000032</v>
      </c>
      <c r="R19" s="811">
        <f t="shared" si="6"/>
        <v>632.5550000000004</v>
      </c>
      <c r="S19" s="811">
        <f t="shared" si="6"/>
        <v>81.375000000000057</v>
      </c>
      <c r="T19" s="811">
        <f t="shared" si="6"/>
        <v>636.89500000000032</v>
      </c>
      <c r="U19" s="811">
        <f t="shared" si="6"/>
        <v>629.3000000000003</v>
      </c>
      <c r="V19" s="812">
        <f t="shared" si="6"/>
        <v>628.21500000000037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7">+(B15/B17)/7*1000</f>
        <v>66.326530612244909</v>
      </c>
      <c r="C20" s="817">
        <f t="shared" si="7"/>
        <v>66.417352281226627</v>
      </c>
      <c r="D20" s="817">
        <f t="shared" si="7"/>
        <v>66.48255084107457</v>
      </c>
      <c r="E20" s="817">
        <f t="shared" si="7"/>
        <v>75.54945054945054</v>
      </c>
      <c r="F20" s="817">
        <f t="shared" si="7"/>
        <v>66.426082628173219</v>
      </c>
      <c r="G20" s="817">
        <f t="shared" si="7"/>
        <v>66.310559006211179</v>
      </c>
      <c r="H20" s="818">
        <f t="shared" si="7"/>
        <v>66.233766233766232</v>
      </c>
      <c r="I20" s="816">
        <f t="shared" si="7"/>
        <v>66.317169069462651</v>
      </c>
      <c r="J20" s="817">
        <f t="shared" si="7"/>
        <v>66.339447171273562</v>
      </c>
      <c r="K20" s="817">
        <f t="shared" si="7"/>
        <v>66.33013629480061</v>
      </c>
      <c r="L20" s="817">
        <f>+(L15/L17)/7*1000</f>
        <v>67.888748419721864</v>
      </c>
      <c r="M20" s="817">
        <f>+(M15/M17)/7*1000</f>
        <v>66.450970632155304</v>
      </c>
      <c r="N20" s="817">
        <f>+(N15/N17)/7*1000</f>
        <v>66.404465871606192</v>
      </c>
      <c r="O20" s="818">
        <f>+(O15/O17)/7*1000</f>
        <v>66.424682395644282</v>
      </c>
      <c r="P20" s="816">
        <f t="shared" ref="P20:V20" si="8">+(P15/P17)/7*1000</f>
        <v>66.266291847687199</v>
      </c>
      <c r="Q20" s="817">
        <f t="shared" si="8"/>
        <v>66.523388116308482</v>
      </c>
      <c r="R20" s="817">
        <f t="shared" si="8"/>
        <v>66.454300416564578</v>
      </c>
      <c r="S20" s="817">
        <f t="shared" si="8"/>
        <v>68.761904761904759</v>
      </c>
      <c r="T20" s="817">
        <f t="shared" si="8"/>
        <v>66.415186176685324</v>
      </c>
      <c r="U20" s="817">
        <f t="shared" si="8"/>
        <v>66.428571428571416</v>
      </c>
      <c r="V20" s="818">
        <f t="shared" si="8"/>
        <v>66.271897359980258</v>
      </c>
      <c r="W20" s="869"/>
      <c r="Y20" s="327"/>
      <c r="AA20" s="11"/>
      <c r="AB20" s="11"/>
    </row>
    <row r="21" spans="1:30" ht="15" customHeight="1" x14ac:dyDescent="0.25">
      <c r="B21" s="821">
        <f>B19-B15</f>
        <v>356.2900000000003</v>
      </c>
      <c r="C21" s="821">
        <f t="shared" ref="C21:V21" si="9">C19-C15</f>
        <v>355.3050000000004</v>
      </c>
      <c r="D21" s="821">
        <f t="shared" si="9"/>
        <v>352.56500000000034</v>
      </c>
      <c r="E21" s="821">
        <f t="shared" si="9"/>
        <v>28.92000000000003</v>
      </c>
      <c r="F21" s="821">
        <f t="shared" si="9"/>
        <v>355.89000000000033</v>
      </c>
      <c r="G21" s="821">
        <f t="shared" si="9"/>
        <v>356.97500000000036</v>
      </c>
      <c r="H21" s="821">
        <f t="shared" si="9"/>
        <v>355.42000000000036</v>
      </c>
      <c r="I21" s="821">
        <f t="shared" si="9"/>
        <v>338.32500000000039</v>
      </c>
      <c r="J21" s="821">
        <f t="shared" si="9"/>
        <v>343.20500000000038</v>
      </c>
      <c r="K21" s="821">
        <f t="shared" si="9"/>
        <v>351.31000000000034</v>
      </c>
      <c r="L21" s="821">
        <f t="shared" si="9"/>
        <v>68.905000000000086</v>
      </c>
      <c r="M21" s="821">
        <f t="shared" si="9"/>
        <v>355.7900000000003</v>
      </c>
      <c r="N21" s="821">
        <f t="shared" si="9"/>
        <v>349.15500000000037</v>
      </c>
      <c r="O21" s="821">
        <f t="shared" si="9"/>
        <v>341.63500000000039</v>
      </c>
      <c r="P21" s="821">
        <f t="shared" si="9"/>
        <v>347.21500000000032</v>
      </c>
      <c r="Q21" s="821">
        <f t="shared" si="9"/>
        <v>349.9250000000003</v>
      </c>
      <c r="R21" s="821">
        <f t="shared" si="9"/>
        <v>361.35500000000036</v>
      </c>
      <c r="S21" s="821">
        <f t="shared" si="9"/>
        <v>45.275000000000055</v>
      </c>
      <c r="T21" s="821">
        <f t="shared" si="9"/>
        <v>363.99500000000035</v>
      </c>
      <c r="U21" s="821">
        <f t="shared" si="9"/>
        <v>359.60000000000031</v>
      </c>
      <c r="V21" s="821">
        <f t="shared" si="9"/>
        <v>359.61500000000035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88.495000000000147</v>
      </c>
      <c r="C22" s="901">
        <f t="shared" ref="C22:V22" si="10">(C21+C24)/$A$2</f>
        <v>89.098750000000194</v>
      </c>
      <c r="D22" s="901">
        <f t="shared" si="10"/>
        <v>88.353750000000204</v>
      </c>
      <c r="E22" s="901">
        <f t="shared" si="10"/>
        <v>6.0275000000000194</v>
      </c>
      <c r="F22" s="901">
        <f t="shared" si="10"/>
        <v>88.945000000000192</v>
      </c>
      <c r="G22" s="901">
        <f t="shared" si="10"/>
        <v>88.762500000000159</v>
      </c>
      <c r="H22" s="901">
        <f t="shared" si="10"/>
        <v>88.135000000000204</v>
      </c>
      <c r="I22" s="901">
        <f t="shared" si="10"/>
        <v>84.162500000000193</v>
      </c>
      <c r="J22" s="901">
        <f t="shared" si="10"/>
        <v>85.602500000000191</v>
      </c>
      <c r="K22" s="901">
        <f t="shared" si="10"/>
        <v>87.905000000000186</v>
      </c>
      <c r="L22" s="901">
        <f t="shared" si="10"/>
        <v>17.048750000000037</v>
      </c>
      <c r="M22" s="901">
        <f t="shared" si="10"/>
        <v>88.670000000000158</v>
      </c>
      <c r="N22" s="901">
        <f t="shared" si="10"/>
        <v>87.127500000000182</v>
      </c>
      <c r="O22" s="901">
        <f t="shared" si="10"/>
        <v>85.44250000000018</v>
      </c>
      <c r="P22" s="901">
        <f t="shared" si="10"/>
        <v>86.307500000000161</v>
      </c>
      <c r="Q22" s="901">
        <f t="shared" si="10"/>
        <v>87.558750000000202</v>
      </c>
      <c r="R22" s="901">
        <f t="shared" si="10"/>
        <v>90.377500000000197</v>
      </c>
      <c r="S22" s="901">
        <f t="shared" si="10"/>
        <v>10.93375000000003</v>
      </c>
      <c r="T22" s="901">
        <f t="shared" si="10"/>
        <v>90.972500000000139</v>
      </c>
      <c r="U22" s="901">
        <f t="shared" si="10"/>
        <v>89.81750000000018</v>
      </c>
      <c r="V22" s="901">
        <f t="shared" si="10"/>
        <v>89.282500000000169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88.495000000000147</v>
      </c>
      <c r="C23" s="901">
        <f t="shared" si="11"/>
        <v>89.098750000000194</v>
      </c>
      <c r="D23" s="901">
        <f t="shared" si="11"/>
        <v>88.353750000000204</v>
      </c>
      <c r="E23" s="901">
        <f t="shared" si="11"/>
        <v>6.0275000000000194</v>
      </c>
      <c r="F23" s="901">
        <f t="shared" si="11"/>
        <v>88.945000000000192</v>
      </c>
      <c r="G23" s="901">
        <f t="shared" si="11"/>
        <v>88.762500000000159</v>
      </c>
      <c r="H23" s="901">
        <f t="shared" si="11"/>
        <v>88.135000000000204</v>
      </c>
      <c r="I23" s="901">
        <f t="shared" si="11"/>
        <v>84.162500000000193</v>
      </c>
      <c r="J23" s="901">
        <f t="shared" si="11"/>
        <v>85.602500000000191</v>
      </c>
      <c r="K23" s="901">
        <f t="shared" si="11"/>
        <v>87.905000000000186</v>
      </c>
      <c r="L23" s="901">
        <f t="shared" si="11"/>
        <v>17.048750000000037</v>
      </c>
      <c r="M23" s="901">
        <f t="shared" si="11"/>
        <v>88.670000000000158</v>
      </c>
      <c r="N23" s="901">
        <f t="shared" si="11"/>
        <v>87.127500000000182</v>
      </c>
      <c r="O23" s="901">
        <f t="shared" si="11"/>
        <v>85.44250000000018</v>
      </c>
      <c r="P23" s="901">
        <f t="shared" si="11"/>
        <v>86.307500000000161</v>
      </c>
      <c r="Q23" s="901">
        <f t="shared" si="11"/>
        <v>87.558750000000202</v>
      </c>
      <c r="R23" s="901">
        <f t="shared" si="11"/>
        <v>90.377500000000197</v>
      </c>
      <c r="S23" s="901">
        <f t="shared" si="11"/>
        <v>10.93375000000003</v>
      </c>
      <c r="T23" s="901">
        <f t="shared" si="11"/>
        <v>90.972500000000139</v>
      </c>
      <c r="U23" s="901">
        <f t="shared" si="11"/>
        <v>89.81750000000018</v>
      </c>
      <c r="V23" s="901">
        <f t="shared" si="11"/>
        <v>89.282500000000169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>
        <v>-2.3099999999997181</v>
      </c>
      <c r="C24" s="1052">
        <v>1.0900000000003729</v>
      </c>
      <c r="D24" s="1052">
        <v>0.85000000000047748</v>
      </c>
      <c r="E24" s="1052">
        <v>-4.8099999999999525</v>
      </c>
      <c r="F24" s="1052">
        <v>-0.1099999999995589</v>
      </c>
      <c r="G24" s="1052">
        <v>-1.9249999999997272</v>
      </c>
      <c r="H24" s="1052">
        <v>-2.8799999999995407</v>
      </c>
      <c r="I24" s="1052">
        <v>-1.6749999999996135</v>
      </c>
      <c r="J24" s="1052">
        <v>-0.79499999999961801</v>
      </c>
      <c r="K24" s="1052">
        <v>0.31000000000040018</v>
      </c>
      <c r="L24" s="1052">
        <v>-0.7099999999999369</v>
      </c>
      <c r="M24" s="1052">
        <v>-1.1099999999996726</v>
      </c>
      <c r="N24" s="1052">
        <v>-0.64499999999964075</v>
      </c>
      <c r="O24" s="1052">
        <v>0.13500000000033197</v>
      </c>
      <c r="P24" s="1052">
        <v>-1.9849999999996726</v>
      </c>
      <c r="Q24" s="1052">
        <v>0.31000000000051386</v>
      </c>
      <c r="R24" s="1052">
        <v>0.15500000000042746</v>
      </c>
      <c r="S24" s="1052">
        <v>-1.5399999999999352</v>
      </c>
      <c r="T24" s="1052">
        <v>-0.10499999999979082</v>
      </c>
      <c r="U24" s="1052">
        <v>-0.32999999999958618</v>
      </c>
      <c r="V24" s="1053">
        <v>-2.4849999999996726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932">
        <f>SUM(B28:G28)</f>
        <v>388.1</v>
      </c>
      <c r="I28" s="895">
        <f t="shared" ref="I28:I34" si="12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66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932">
        <f>SUM(B29:G29)</f>
        <v>389.29999999999995</v>
      </c>
      <c r="I29" s="895">
        <f t="shared" si="12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67">
        <f t="shared" ref="V29:V35" si="13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808">
        <v>71.599999999999994</v>
      </c>
      <c r="C30" s="811">
        <v>76</v>
      </c>
      <c r="D30" s="811">
        <v>16.899999999999999</v>
      </c>
      <c r="E30" s="811">
        <v>76.5</v>
      </c>
      <c r="F30" s="811">
        <v>74.099999999999994</v>
      </c>
      <c r="G30" s="812">
        <v>75.900000000000006</v>
      </c>
      <c r="H30" s="932">
        <f t="shared" ref="H30:H35" si="14">SUM(B30:G30)</f>
        <v>391</v>
      </c>
      <c r="I30" s="895">
        <f t="shared" si="12"/>
        <v>-1.7000000000000455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/>
      <c r="V30" s="1067">
        <f t="shared" si="13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/>
      <c r="C31" s="811"/>
      <c r="D31" s="811"/>
      <c r="E31" s="811"/>
      <c r="F31" s="811"/>
      <c r="G31" s="812"/>
      <c r="H31" s="932">
        <f t="shared" si="14"/>
        <v>0</v>
      </c>
      <c r="I31" s="895">
        <f t="shared" si="12"/>
        <v>391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/>
      <c r="V31" s="1067">
        <f t="shared" si="13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/>
      <c r="C32" s="811"/>
      <c r="D32" s="811"/>
      <c r="E32" s="811"/>
      <c r="F32" s="811"/>
      <c r="G32" s="812"/>
      <c r="H32" s="932">
        <f t="shared" si="14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5.5</v>
      </c>
      <c r="S32" s="811">
        <v>5.3</v>
      </c>
      <c r="T32" s="813">
        <v>5.2</v>
      </c>
      <c r="U32" s="1014"/>
      <c r="V32" s="1067">
        <f t="shared" si="13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/>
      <c r="C33" s="811"/>
      <c r="D33" s="811"/>
      <c r="E33" s="811"/>
      <c r="F33" s="811"/>
      <c r="G33" s="812"/>
      <c r="H33" s="932">
        <f t="shared" si="14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1014"/>
      <c r="V33" s="1067">
        <f t="shared" si="13"/>
        <v>27.9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808"/>
      <c r="C34" s="811"/>
      <c r="D34" s="811"/>
      <c r="E34" s="811"/>
      <c r="F34" s="811"/>
      <c r="G34" s="812"/>
      <c r="H34" s="932">
        <f t="shared" si="14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5.5</v>
      </c>
      <c r="S34" s="862">
        <v>5.3</v>
      </c>
      <c r="T34" s="1010">
        <v>5.2</v>
      </c>
      <c r="U34" s="1064"/>
      <c r="V34" s="1067">
        <f t="shared" si="13"/>
        <v>27.9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5">SUM(B28:B34)</f>
        <v>214.79999999999998</v>
      </c>
      <c r="C35" s="844">
        <f t="shared" si="15"/>
        <v>227.89999999999998</v>
      </c>
      <c r="D35" s="844">
        <f t="shared" si="15"/>
        <v>49.9</v>
      </c>
      <c r="E35" s="890">
        <f t="shared" si="15"/>
        <v>225.7</v>
      </c>
      <c r="F35" s="844">
        <f>SUM(F28:F34)</f>
        <v>222.4</v>
      </c>
      <c r="G35" s="885">
        <f t="shared" si="15"/>
        <v>227.70000000000002</v>
      </c>
      <c r="H35" s="1028">
        <f t="shared" si="14"/>
        <v>1168.3999999999999</v>
      </c>
      <c r="I35" s="822"/>
      <c r="J35" s="822"/>
      <c r="K35" s="837"/>
      <c r="L35" s="822"/>
      <c r="M35" s="824"/>
      <c r="N35" s="792" t="s">
        <v>8</v>
      </c>
      <c r="O35" s="793">
        <f t="shared" ref="O35:U35" si="16">SUM(O28:O34)</f>
        <v>35.6</v>
      </c>
      <c r="P35" s="794">
        <f t="shared" si="16"/>
        <v>38.6</v>
      </c>
      <c r="Q35" s="794">
        <f t="shared" si="16"/>
        <v>9.1</v>
      </c>
      <c r="R35" s="794">
        <f t="shared" si="16"/>
        <v>38.299999999999997</v>
      </c>
      <c r="S35" s="794">
        <f t="shared" si="16"/>
        <v>37</v>
      </c>
      <c r="T35" s="1044">
        <f t="shared" si="16"/>
        <v>36.4</v>
      </c>
      <c r="U35" s="1065">
        <f t="shared" si="16"/>
        <v>9.3000000000000007</v>
      </c>
      <c r="V35" s="842">
        <f t="shared" si="13"/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66.605860221183434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489</v>
      </c>
      <c r="D37" s="803">
        <v>108</v>
      </c>
      <c r="E37" s="803">
        <v>482</v>
      </c>
      <c r="F37" s="803">
        <v>479</v>
      </c>
      <c r="G37" s="804">
        <v>489</v>
      </c>
      <c r="H37" s="852">
        <f>SUM(B37:G37)</f>
        <v>2506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1017"/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71.170442857142874</v>
      </c>
      <c r="C38" s="811">
        <f>((((((C36*7)*C37)/1000)))/7)</f>
        <v>75.843900000000005</v>
      </c>
      <c r="D38" s="811">
        <f>((((((D36*7)*D37)/1000)))/7)</f>
        <v>16.750800000000002</v>
      </c>
      <c r="E38" s="811">
        <f>((((((E36*7)*E37)/1000)))/7)</f>
        <v>74.758200000000002</v>
      </c>
      <c r="F38" s="811">
        <f>((((((F36*7)*F37)/1000)))/7)</f>
        <v>74.292900000000003</v>
      </c>
      <c r="G38" s="812">
        <f>((((((G36*7)*G37)/1000)))/7)</f>
        <v>75.843900000000005</v>
      </c>
      <c r="H38" s="854">
        <f>((H35*1000)/H37)/7</f>
        <v>66.605860221183434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7">(((((O36*7)*O37)/1000)))/7</f>
        <v>5.0819999999999999</v>
      </c>
      <c r="P38" s="811">
        <f t="shared" si="17"/>
        <v>5.508</v>
      </c>
      <c r="Q38" s="811">
        <f t="shared" si="17"/>
        <v>1.24</v>
      </c>
      <c r="R38" s="811">
        <f t="shared" si="17"/>
        <v>5.4720000000000004</v>
      </c>
      <c r="S38" s="811">
        <f t="shared" si="17"/>
        <v>5.2849999999999993</v>
      </c>
      <c r="T38" s="813">
        <f t="shared" si="17"/>
        <v>5.1974999999999998</v>
      </c>
      <c r="U38" s="1014">
        <f>((((U36*7)*U37-U28-U29)/1000))/7</f>
        <v>-1.3285714285714287E-3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18">((B37*B36)*7)/1000</f>
        <v>498.33629999999994</v>
      </c>
      <c r="C39" s="811">
        <f t="shared" si="18"/>
        <v>530.90729999999996</v>
      </c>
      <c r="D39" s="811">
        <f t="shared" si="18"/>
        <v>117.25559999999999</v>
      </c>
      <c r="E39" s="811">
        <f t="shared" si="18"/>
        <v>523.30739999999992</v>
      </c>
      <c r="F39" s="811">
        <f>((F37*F36)*7)/1000</f>
        <v>520.05029999999988</v>
      </c>
      <c r="G39" s="812">
        <f t="shared" si="18"/>
        <v>530.90729999999996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19">((O37*O36)*7)/1000</f>
        <v>35.573999999999998</v>
      </c>
      <c r="P39" s="811">
        <f t="shared" si="19"/>
        <v>38.555999999999997</v>
      </c>
      <c r="Q39" s="811">
        <f t="shared" si="19"/>
        <v>8.68</v>
      </c>
      <c r="R39" s="811">
        <f t="shared" si="19"/>
        <v>38.304000000000002</v>
      </c>
      <c r="S39" s="811">
        <f t="shared" si="19"/>
        <v>36.994999999999997</v>
      </c>
      <c r="T39" s="813">
        <f t="shared" si="19"/>
        <v>36.3825</v>
      </c>
      <c r="U39" s="1014">
        <f t="shared" si="19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0">+(B35/B37)/7*1000</f>
        <v>66.853408029878622</v>
      </c>
      <c r="C40" s="817">
        <f t="shared" si="20"/>
        <v>66.579024247735902</v>
      </c>
      <c r="D40" s="817">
        <f t="shared" si="20"/>
        <v>66.005291005290999</v>
      </c>
      <c r="E40" s="817">
        <f t="shared" si="20"/>
        <v>66.89389448725548</v>
      </c>
      <c r="F40" s="817">
        <f>+(F35/F37)/7*1000</f>
        <v>66.328660900685961</v>
      </c>
      <c r="G40" s="818">
        <f t="shared" si="20"/>
        <v>66.520595968448745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1">+(O35/O37)/7*1000</f>
        <v>154.11255411255411</v>
      </c>
      <c r="P40" s="817">
        <f t="shared" si="21"/>
        <v>153.17460317460316</v>
      </c>
      <c r="Q40" s="817">
        <f t="shared" si="21"/>
        <v>162.5</v>
      </c>
      <c r="R40" s="817">
        <f t="shared" si="21"/>
        <v>151.98412698412696</v>
      </c>
      <c r="S40" s="817">
        <f t="shared" si="21"/>
        <v>151.0204081632653</v>
      </c>
      <c r="T40" s="819">
        <f t="shared" si="21"/>
        <v>148.57142857142858</v>
      </c>
      <c r="U40" s="1018" t="e">
        <f t="shared" si="21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2">B39-B35</f>
        <v>283.53629999999998</v>
      </c>
      <c r="C41" s="821">
        <f t="shared" si="22"/>
        <v>303.00729999999999</v>
      </c>
      <c r="D41" s="821">
        <f t="shared" si="22"/>
        <v>67.355599999999981</v>
      </c>
      <c r="E41" s="821">
        <f t="shared" si="22"/>
        <v>297.60739999999993</v>
      </c>
      <c r="F41" s="821">
        <f t="shared" si="22"/>
        <v>297.6502999999999</v>
      </c>
      <c r="G41" s="821">
        <f t="shared" si="22"/>
        <v>303.20729999999992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3">P39-P35</f>
        <v>-4.4000000000004036E-2</v>
      </c>
      <c r="Q41" s="821">
        <f t="shared" si="23"/>
        <v>-0.41999999999999993</v>
      </c>
      <c r="R41" s="821">
        <f t="shared" si="23"/>
        <v>4.0000000000048885E-3</v>
      </c>
      <c r="S41" s="821">
        <f t="shared" si="23"/>
        <v>-5.000000000002558E-3</v>
      </c>
      <c r="T41" s="821">
        <f t="shared" si="23"/>
        <v>-1.7499999999998295E-2</v>
      </c>
      <c r="U41" s="821">
        <f t="shared" si="23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4">(B41+B44)/$A$2</f>
        <v>70.418149999999969</v>
      </c>
      <c r="C42" s="901">
        <f t="shared" si="24"/>
        <v>75.771499999999975</v>
      </c>
      <c r="D42" s="901">
        <f t="shared" si="24"/>
        <v>16.245649999999994</v>
      </c>
      <c r="E42" s="901">
        <f t="shared" si="24"/>
        <v>73.800124999999966</v>
      </c>
      <c r="F42" s="901">
        <f t="shared" si="24"/>
        <v>73.571574999999967</v>
      </c>
      <c r="G42" s="901">
        <f t="shared" si="24"/>
        <v>75.825074999999998</v>
      </c>
      <c r="H42" s="9"/>
      <c r="I42" s="9"/>
      <c r="J42" s="9"/>
      <c r="K42" s="9"/>
      <c r="L42" s="9"/>
      <c r="M42" s="822"/>
      <c r="N42" s="822"/>
      <c r="O42" s="901">
        <f>(O41)/$A$2</f>
        <v>-6.5000000000008384E-3</v>
      </c>
      <c r="P42" s="901">
        <f t="shared" ref="P42:U42" si="25">(P41)/$A$2</f>
        <v>-1.1000000000001009E-2</v>
      </c>
      <c r="Q42" s="901">
        <f t="shared" si="25"/>
        <v>-0.10499999999999998</v>
      </c>
      <c r="R42" s="901">
        <f t="shared" si="25"/>
        <v>1.0000000000012221E-3</v>
      </c>
      <c r="S42" s="901">
        <f t="shared" si="25"/>
        <v>-1.2500000000006395E-3</v>
      </c>
      <c r="T42" s="901">
        <f t="shared" si="25"/>
        <v>-4.3749999999995737E-3</v>
      </c>
      <c r="U42" s="901">
        <f t="shared" si="25"/>
        <v>-2.3250000000000002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6">B42 + SUMIF($A$28:$A$34, $A$3,B28:B34)</f>
        <v>70.418149999999969</v>
      </c>
      <c r="C43" s="901">
        <f t="shared" si="26"/>
        <v>75.771499999999975</v>
      </c>
      <c r="D43" s="901">
        <f t="shared" si="26"/>
        <v>16.245649999999994</v>
      </c>
      <c r="E43" s="901">
        <f t="shared" si="26"/>
        <v>73.800124999999966</v>
      </c>
      <c r="F43" s="901">
        <f t="shared" si="26"/>
        <v>73.571574999999967</v>
      </c>
      <c r="G43" s="901">
        <f t="shared" si="26"/>
        <v>75.825074999999998</v>
      </c>
      <c r="H43" s="9"/>
      <c r="I43" s="9"/>
      <c r="J43" s="9"/>
      <c r="K43" s="9"/>
      <c r="L43" s="9"/>
      <c r="M43" s="822"/>
      <c r="N43" s="822"/>
      <c r="O43" s="901">
        <f t="shared" ref="O43:T43" si="27">O42 + SUMIF($N$28:$N$34, $A$3,O28:O34)</f>
        <v>5.0934999999999988</v>
      </c>
      <c r="P43" s="901">
        <f t="shared" si="27"/>
        <v>5.488999999999999</v>
      </c>
      <c r="Q43" s="901">
        <f t="shared" si="27"/>
        <v>1.1950000000000001</v>
      </c>
      <c r="R43" s="901">
        <f t="shared" si="27"/>
        <v>5.5010000000000012</v>
      </c>
      <c r="S43" s="901">
        <f t="shared" si="27"/>
        <v>5.2987499999999992</v>
      </c>
      <c r="T43" s="901">
        <f t="shared" si="27"/>
        <v>5.1956250000000006</v>
      </c>
      <c r="U43" s="901">
        <f>U42 + SUMIF($A$48:$A$54, $A$3,U28:U34)</f>
        <v>-2.3250000000000002</v>
      </c>
      <c r="V43" s="9"/>
      <c r="W43" s="9"/>
      <c r="AA43" s="11"/>
      <c r="AB43" s="11"/>
    </row>
    <row r="44" spans="1:33" ht="15" customHeight="1" thickBot="1" x14ac:dyDescent="0.3">
      <c r="A44" s="9"/>
      <c r="B44" s="1072">
        <v>-1.863700000000108</v>
      </c>
      <c r="C44" s="1073">
        <v>7.8699999999912507E-2</v>
      </c>
      <c r="D44" s="1073">
        <v>-2.3730000000000047</v>
      </c>
      <c r="E44" s="1073">
        <v>-2.4069000000000642</v>
      </c>
      <c r="F44" s="1073">
        <v>-3.3640000000000327</v>
      </c>
      <c r="G44" s="1074">
        <v>9.3000000000074579E-2</v>
      </c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28">P36-P40</f>
        <v>-0.17460317460316332</v>
      </c>
      <c r="Q44" s="1026">
        <f t="shared" si="28"/>
        <v>-7.5</v>
      </c>
      <c r="R44" s="1026">
        <f t="shared" si="28"/>
        <v>1.5873015873040686E-2</v>
      </c>
      <c r="S44" s="1026">
        <f t="shared" si="28"/>
        <v>-2.0408163265301482E-2</v>
      </c>
      <c r="T44" s="1027">
        <f t="shared" si="28"/>
        <v>-7.1428571428583609E-2</v>
      </c>
      <c r="U44" s="822"/>
      <c r="V44" s="1019">
        <f>SUM(O44:U44)</f>
        <v>-7.8631210059781154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8" t="s">
        <v>7</v>
      </c>
      <c r="C45" s="1182"/>
      <c r="D45" s="1182"/>
      <c r="E45" s="1182"/>
      <c r="F45" s="1182"/>
      <c r="G45" s="1182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8">
        <f t="shared" ref="Z47:Z54" si="29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1">
        <f>SUM(B48:H48)+SUM(J48:P48)+SUM(R48:X48)</f>
        <v>114.10000000000001</v>
      </c>
      <c r="AA48" s="895"/>
      <c r="AB48" s="1041"/>
      <c r="AC48" s="1055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9">
        <f t="shared" si="29"/>
        <v>111.8</v>
      </c>
      <c r="AA49" s="895"/>
      <c r="AB49" s="1041"/>
      <c r="AC49" s="1055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9">
        <f t="shared" si="29"/>
        <v>112.1</v>
      </c>
      <c r="AA50" s="895"/>
      <c r="AB50" s="1041"/>
      <c r="AC50" s="1055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9">
        <f t="shared" si="29"/>
        <v>112.29999999999998</v>
      </c>
      <c r="AA51" s="895"/>
      <c r="AB51" s="1041"/>
      <c r="AC51" s="1055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9">
        <f t="shared" si="29"/>
        <v>112.79999999999998</v>
      </c>
      <c r="AA52" s="895"/>
      <c r="AB52" s="1041"/>
      <c r="AC52" s="1055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9">
        <f t="shared" si="29"/>
        <v>113.10000000000001</v>
      </c>
      <c r="AA53" s="895"/>
      <c r="AB53" s="1041"/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/>
      <c r="Z54" s="1070">
        <f t="shared" si="29"/>
        <v>113.5</v>
      </c>
      <c r="AA54" s="895"/>
      <c r="AB54" s="1041"/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0">SUM(B48:B54)</f>
        <v>42.300000000000004</v>
      </c>
      <c r="C55" s="844">
        <f t="shared" si="30"/>
        <v>42.2</v>
      </c>
      <c r="D55" s="844">
        <f t="shared" si="30"/>
        <v>41.099999999999994</v>
      </c>
      <c r="E55" s="844">
        <f t="shared" si="30"/>
        <v>4.9000000000000004</v>
      </c>
      <c r="F55" s="844">
        <f t="shared" si="30"/>
        <v>42</v>
      </c>
      <c r="G55" s="844">
        <f t="shared" si="30"/>
        <v>41.9</v>
      </c>
      <c r="H55" s="845">
        <f t="shared" si="30"/>
        <v>41.8</v>
      </c>
      <c r="I55" s="1015">
        <f t="shared" si="30"/>
        <v>19.100000000000001</v>
      </c>
      <c r="J55" s="843">
        <f t="shared" si="30"/>
        <v>41.199999999999996</v>
      </c>
      <c r="K55" s="844">
        <f t="shared" si="30"/>
        <v>41.1</v>
      </c>
      <c r="L55" s="844">
        <f t="shared" si="30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1">SUM(Q48:Q54)</f>
        <v>10.9</v>
      </c>
      <c r="R55" s="843">
        <f t="shared" si="31"/>
        <v>44.5</v>
      </c>
      <c r="S55" s="844">
        <f t="shared" si="31"/>
        <v>44.3</v>
      </c>
      <c r="T55" s="844">
        <f t="shared" si="31"/>
        <v>45.3</v>
      </c>
      <c r="U55" s="844">
        <f t="shared" si="31"/>
        <v>5.6999999999999993</v>
      </c>
      <c r="V55" s="844">
        <f t="shared" si="31"/>
        <v>45.1</v>
      </c>
      <c r="W55" s="844">
        <f t="shared" si="31"/>
        <v>45</v>
      </c>
      <c r="X55" s="885">
        <f t="shared" si="31"/>
        <v>45</v>
      </c>
      <c r="Y55" s="885">
        <f t="shared" si="31"/>
        <v>13.7</v>
      </c>
      <c r="Z55" s="1040">
        <f>SUM(B55:H55)+SUM(J55:P55)+SUM(R55:X55)</f>
        <v>789.69999999999993</v>
      </c>
      <c r="AB55" s="1041"/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2">((((C56*7)*C57-C48-C49)/1000))/7</f>
        <v>6.023771428571429</v>
      </c>
      <c r="D58" s="811">
        <f t="shared" si="32"/>
        <v>5.8693285714285706</v>
      </c>
      <c r="E58" s="811">
        <f t="shared" si="32"/>
        <v>0.62180000000000013</v>
      </c>
      <c r="F58" s="811">
        <f t="shared" si="32"/>
        <v>6.0042857142857144</v>
      </c>
      <c r="G58" s="811">
        <f t="shared" si="32"/>
        <v>5.9847999999999999</v>
      </c>
      <c r="H58" s="813">
        <f t="shared" si="32"/>
        <v>5.9653</v>
      </c>
      <c r="I58" s="1014">
        <f>((((I56*7)*I57-I48-I49)/1000))/7</f>
        <v>-2.7285714285714287E-3</v>
      </c>
      <c r="J58" s="808">
        <f t="shared" si="32"/>
        <v>5.8883142857142854</v>
      </c>
      <c r="K58" s="811">
        <f t="shared" si="32"/>
        <v>5.8693142857142862</v>
      </c>
      <c r="L58" s="811">
        <f t="shared" si="32"/>
        <v>6.0042857142857144</v>
      </c>
      <c r="M58" s="811">
        <f t="shared" si="32"/>
        <v>1.2436142857142858</v>
      </c>
      <c r="N58" s="811">
        <f t="shared" si="32"/>
        <v>6.138242857142858</v>
      </c>
      <c r="O58" s="811">
        <f t="shared" si="32"/>
        <v>5.9653</v>
      </c>
      <c r="P58" s="812">
        <f t="shared" si="32"/>
        <v>5.793342857142858</v>
      </c>
      <c r="Q58" s="812">
        <f t="shared" si="32"/>
        <v>-1.5571428571428572E-3</v>
      </c>
      <c r="R58" s="808">
        <f t="shared" si="32"/>
        <v>6.353185714285714</v>
      </c>
      <c r="S58" s="811">
        <f t="shared" si="32"/>
        <v>6.3326857142857138</v>
      </c>
      <c r="T58" s="811">
        <f t="shared" si="32"/>
        <v>6.4661571428571429</v>
      </c>
      <c r="U58" s="811">
        <f t="shared" si="32"/>
        <v>0.77725714285714287</v>
      </c>
      <c r="V58" s="811">
        <f t="shared" si="32"/>
        <v>6.4451571428571421</v>
      </c>
      <c r="W58" s="811">
        <f t="shared" si="32"/>
        <v>6.4241571428571422</v>
      </c>
      <c r="X58" s="812">
        <f t="shared" si="32"/>
        <v>6.4241571428571422</v>
      </c>
      <c r="Y58" s="812">
        <f t="shared" si="32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3">((D57*D56)*7)/1000</f>
        <v>41.097000000000001</v>
      </c>
      <c r="E59" s="811">
        <f t="shared" si="33"/>
        <v>4.3540000000000001</v>
      </c>
      <c r="F59" s="811">
        <f t="shared" si="33"/>
        <v>42.042000000000002</v>
      </c>
      <c r="G59" s="811">
        <f t="shared" si="33"/>
        <v>41.905500000000004</v>
      </c>
      <c r="H59" s="813">
        <f t="shared" si="33"/>
        <v>41.768999999999998</v>
      </c>
      <c r="I59" s="1014">
        <f t="shared" si="33"/>
        <v>0</v>
      </c>
      <c r="J59" s="808">
        <f t="shared" si="33"/>
        <v>41.23</v>
      </c>
      <c r="K59" s="811">
        <f t="shared" si="33"/>
        <v>41.097000000000001</v>
      </c>
      <c r="L59" s="811">
        <f t="shared" si="33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4">((Q57*Q56)*7)/1000</f>
        <v>0</v>
      </c>
      <c r="R59" s="808">
        <f t="shared" si="34"/>
        <v>44.484999999999999</v>
      </c>
      <c r="S59" s="811">
        <f t="shared" si="34"/>
        <v>44.341500000000003</v>
      </c>
      <c r="T59" s="811">
        <f t="shared" si="34"/>
        <v>45.276000000000003</v>
      </c>
      <c r="U59" s="811">
        <f t="shared" si="34"/>
        <v>5.4424999999999999</v>
      </c>
      <c r="V59" s="811">
        <f t="shared" si="34"/>
        <v>45.128999999999998</v>
      </c>
      <c r="W59" s="811">
        <f t="shared" si="34"/>
        <v>44.981999999999999</v>
      </c>
      <c r="X59" s="812">
        <f t="shared" si="34"/>
        <v>44.981999999999999</v>
      </c>
      <c r="Y59" s="812">
        <f t="shared" si="34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5">+(B55/B57)/7*1000</f>
        <v>154.94505494505498</v>
      </c>
      <c r="C60" s="817">
        <f t="shared" si="35"/>
        <v>154.57875457875463</v>
      </c>
      <c r="D60" s="817">
        <f t="shared" si="35"/>
        <v>154.5112781954887</v>
      </c>
      <c r="E60" s="817">
        <f t="shared" si="35"/>
        <v>175.00000000000003</v>
      </c>
      <c r="F60" s="817">
        <f t="shared" si="35"/>
        <v>153.84615384615384</v>
      </c>
      <c r="G60" s="817">
        <f t="shared" si="35"/>
        <v>153.47985347985346</v>
      </c>
      <c r="H60" s="819">
        <f t="shared" si="35"/>
        <v>153.11355311355311</v>
      </c>
      <c r="I60" s="1018" t="e">
        <f t="shared" si="35"/>
        <v>#DIV/0!</v>
      </c>
      <c r="J60" s="816">
        <f t="shared" si="35"/>
        <v>154.88721804511277</v>
      </c>
      <c r="K60" s="817">
        <f t="shared" si="35"/>
        <v>154.51127819548873</v>
      </c>
      <c r="L60" s="817">
        <f t="shared" si="35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6">+(Q55/Q57)/7*1000</f>
        <v>#DIV/0!</v>
      </c>
      <c r="R60" s="816">
        <f t="shared" si="36"/>
        <v>155.05226480836237</v>
      </c>
      <c r="S60" s="817">
        <f t="shared" si="36"/>
        <v>154.35540069686411</v>
      </c>
      <c r="T60" s="817">
        <f t="shared" si="36"/>
        <v>154.08163265306121</v>
      </c>
      <c r="U60" s="817">
        <f t="shared" si="36"/>
        <v>162.85714285714283</v>
      </c>
      <c r="V60" s="817">
        <f t="shared" si="36"/>
        <v>153.40136054421768</v>
      </c>
      <c r="W60" s="817">
        <f t="shared" si="36"/>
        <v>153.06122448979593</v>
      </c>
      <c r="X60" s="818">
        <f t="shared" si="36"/>
        <v>153.06122448979593</v>
      </c>
      <c r="Y60" s="818" t="e">
        <f t="shared" si="36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7">C59-C55</f>
        <v>-2.1500000000003183E-2</v>
      </c>
      <c r="D61" s="821">
        <f t="shared" si="37"/>
        <v>-2.9999999999930083E-3</v>
      </c>
      <c r="E61" s="821">
        <f t="shared" si="37"/>
        <v>-0.54600000000000026</v>
      </c>
      <c r="F61" s="821">
        <f t="shared" si="37"/>
        <v>4.2000000000001592E-2</v>
      </c>
      <c r="G61" s="821">
        <f t="shared" si="37"/>
        <v>5.5000000000049454E-3</v>
      </c>
      <c r="H61" s="821">
        <f t="shared" si="37"/>
        <v>-3.0999999999998806E-2</v>
      </c>
      <c r="I61" s="821">
        <f>I59-I55</f>
        <v>-19.100000000000001</v>
      </c>
      <c r="J61" s="821">
        <f t="shared" si="37"/>
        <v>3.0000000000001137E-2</v>
      </c>
      <c r="K61" s="821">
        <f t="shared" si="37"/>
        <v>-3.0000000000001137E-3</v>
      </c>
      <c r="L61" s="821">
        <f t="shared" si="37"/>
        <v>4.2000000000001592E-2</v>
      </c>
      <c r="M61" s="821">
        <f t="shared" si="37"/>
        <v>-0.19200000000000017</v>
      </c>
      <c r="N61" s="821">
        <f t="shared" si="37"/>
        <v>-2.0000000000010232E-2</v>
      </c>
      <c r="O61" s="821">
        <f t="shared" si="37"/>
        <v>-3.0999999999998806E-2</v>
      </c>
      <c r="P61" s="821">
        <f t="shared" si="37"/>
        <v>-3.5000000000003695E-2</v>
      </c>
      <c r="Q61" s="821">
        <f t="shared" si="37"/>
        <v>-10.9</v>
      </c>
      <c r="R61" s="821">
        <f t="shared" si="37"/>
        <v>-1.5000000000000568E-2</v>
      </c>
      <c r="S61" s="821">
        <f t="shared" si="37"/>
        <v>4.150000000000631E-2</v>
      </c>
      <c r="T61" s="821">
        <f t="shared" si="37"/>
        <v>-2.3999999999993804E-2</v>
      </c>
      <c r="U61" s="821">
        <f t="shared" si="37"/>
        <v>-0.2574999999999994</v>
      </c>
      <c r="V61" s="821">
        <f t="shared" si="37"/>
        <v>2.8999999999996362E-2</v>
      </c>
      <c r="W61" s="821">
        <f t="shared" si="37"/>
        <v>-1.8000000000000682E-2</v>
      </c>
      <c r="X61" s="821">
        <f t="shared" si="37"/>
        <v>-1.8000000000000682E-2</v>
      </c>
      <c r="Y61" s="821">
        <f t="shared" si="37"/>
        <v>-13.7</v>
      </c>
      <c r="Z61" s="821"/>
      <c r="AA61" s="11"/>
    </row>
    <row r="62" spans="1:31" ht="15" customHeight="1" x14ac:dyDescent="0.25">
      <c r="A62" s="9"/>
      <c r="B62" s="901">
        <f t="shared" ref="B62:Y62" si="38">B61/$A$2</f>
        <v>3.7499999999983658E-3</v>
      </c>
      <c r="C62" s="901">
        <f t="shared" si="38"/>
        <v>-5.3750000000007958E-3</v>
      </c>
      <c r="D62" s="901">
        <f t="shared" si="38"/>
        <v>-7.4999999999825206E-4</v>
      </c>
      <c r="E62" s="901">
        <f t="shared" si="38"/>
        <v>-0.13650000000000007</v>
      </c>
      <c r="F62" s="901">
        <f t="shared" si="38"/>
        <v>1.0500000000000398E-2</v>
      </c>
      <c r="G62" s="901">
        <f t="shared" si="38"/>
        <v>1.3750000000012363E-3</v>
      </c>
      <c r="H62" s="901">
        <f t="shared" si="38"/>
        <v>-7.7499999999997016E-3</v>
      </c>
      <c r="I62" s="901">
        <f>I61/$A$2</f>
        <v>-4.7750000000000004</v>
      </c>
      <c r="J62" s="901">
        <f t="shared" si="38"/>
        <v>7.5000000000002842E-3</v>
      </c>
      <c r="K62" s="901">
        <f t="shared" si="38"/>
        <v>-7.5000000000002842E-4</v>
      </c>
      <c r="L62" s="901">
        <f t="shared" si="38"/>
        <v>1.0500000000000398E-2</v>
      </c>
      <c r="M62" s="901">
        <f t="shared" si="38"/>
        <v>-4.8000000000000043E-2</v>
      </c>
      <c r="N62" s="901">
        <f t="shared" si="38"/>
        <v>-5.000000000002558E-3</v>
      </c>
      <c r="O62" s="901">
        <f t="shared" si="38"/>
        <v>-7.7499999999997016E-3</v>
      </c>
      <c r="P62" s="901">
        <f t="shared" si="38"/>
        <v>-8.7500000000009237E-3</v>
      </c>
      <c r="Q62" s="901">
        <f t="shared" si="38"/>
        <v>-2.7250000000000001</v>
      </c>
      <c r="R62" s="901">
        <f t="shared" si="38"/>
        <v>-3.7500000000001421E-3</v>
      </c>
      <c r="S62" s="901">
        <f t="shared" si="38"/>
        <v>1.0375000000001577E-2</v>
      </c>
      <c r="T62" s="901">
        <f t="shared" si="38"/>
        <v>-5.999999999998451E-3</v>
      </c>
      <c r="U62" s="901">
        <f t="shared" si="38"/>
        <v>-6.4374999999999849E-2</v>
      </c>
      <c r="V62" s="901">
        <f t="shared" si="38"/>
        <v>7.2499999999990905E-3</v>
      </c>
      <c r="W62" s="901">
        <f t="shared" si="38"/>
        <v>-4.5000000000001705E-3</v>
      </c>
      <c r="X62" s="901">
        <f t="shared" si="38"/>
        <v>-4.5000000000001705E-3</v>
      </c>
      <c r="Y62" s="901">
        <f t="shared" si="38"/>
        <v>-3.4249999999999998</v>
      </c>
      <c r="Z62" s="822"/>
      <c r="AA62" s="30"/>
    </row>
    <row r="63" spans="1:31" ht="15" customHeight="1" thickBot="1" x14ac:dyDescent="0.3">
      <c r="A63" s="824"/>
      <c r="B63" s="901">
        <f t="shared" ref="B63:Y63" si="39">B62 + SUMIF($A$48:$A$54, $A$3,B48:B54)</f>
        <v>6.0037499999999984</v>
      </c>
      <c r="C63" s="901">
        <f t="shared" si="39"/>
        <v>5.9946249999999992</v>
      </c>
      <c r="D63" s="901">
        <f t="shared" si="39"/>
        <v>5.8992500000000021</v>
      </c>
      <c r="E63" s="901">
        <f t="shared" si="39"/>
        <v>0.56349999999999989</v>
      </c>
      <c r="F63" s="901">
        <f t="shared" si="39"/>
        <v>6.0105000000000004</v>
      </c>
      <c r="G63" s="901">
        <f t="shared" si="39"/>
        <v>6.0013750000000012</v>
      </c>
      <c r="H63" s="901">
        <f t="shared" si="39"/>
        <v>5.9922500000000003</v>
      </c>
      <c r="I63" s="901">
        <f t="shared" si="39"/>
        <v>-4.7750000000000004</v>
      </c>
      <c r="J63" s="901">
        <f t="shared" si="39"/>
        <v>5.9075000000000006</v>
      </c>
      <c r="K63" s="901">
        <f t="shared" si="39"/>
        <v>5.7992499999999998</v>
      </c>
      <c r="L63" s="901">
        <f t="shared" si="39"/>
        <v>6.0105000000000004</v>
      </c>
      <c r="M63" s="901">
        <f t="shared" si="39"/>
        <v>0.95199999999999996</v>
      </c>
      <c r="N63" s="901">
        <f t="shared" si="39"/>
        <v>6.0949999999999971</v>
      </c>
      <c r="O63" s="901">
        <f t="shared" si="39"/>
        <v>5.9922500000000003</v>
      </c>
      <c r="P63" s="901">
        <f t="shared" si="39"/>
        <v>5.7912499999999989</v>
      </c>
      <c r="Q63" s="901">
        <f t="shared" si="39"/>
        <v>-2.7250000000000001</v>
      </c>
      <c r="R63" s="901">
        <f t="shared" si="39"/>
        <v>6.2962499999999997</v>
      </c>
      <c r="S63" s="901">
        <f t="shared" si="39"/>
        <v>6.3103750000000014</v>
      </c>
      <c r="T63" s="901">
        <f t="shared" si="39"/>
        <v>6.4940000000000015</v>
      </c>
      <c r="U63" s="901">
        <f t="shared" si="39"/>
        <v>0.7356250000000002</v>
      </c>
      <c r="V63" s="901">
        <f t="shared" si="39"/>
        <v>6.4072499999999994</v>
      </c>
      <c r="W63" s="901">
        <f t="shared" si="39"/>
        <v>6.3955000000000002</v>
      </c>
      <c r="X63" s="901">
        <f t="shared" si="39"/>
        <v>6.3955000000000002</v>
      </c>
      <c r="Y63" s="901">
        <f t="shared" si="39"/>
        <v>-3.4249999999999998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0">C56-C60</f>
        <v>-7.8754578754626436E-2</v>
      </c>
      <c r="D64" s="1026">
        <f t="shared" si="40"/>
        <v>-1.1278195488699794E-2</v>
      </c>
      <c r="E64" s="1026">
        <f t="shared" si="40"/>
        <v>-19.500000000000028</v>
      </c>
      <c r="F64" s="1026">
        <f t="shared" si="40"/>
        <v>0.15384615384616041</v>
      </c>
      <c r="G64" s="1026">
        <f t="shared" si="40"/>
        <v>2.0146520146539615E-2</v>
      </c>
      <c r="H64" s="1026">
        <f t="shared" si="40"/>
        <v>-0.1135531135531096</v>
      </c>
      <c r="I64" s="1026"/>
      <c r="J64" s="1026">
        <f t="shared" si="40"/>
        <v>0.11278195488722531</v>
      </c>
      <c r="K64" s="1026">
        <f t="shared" si="40"/>
        <v>-1.1278195488728215E-2</v>
      </c>
      <c r="L64" s="1026">
        <f t="shared" si="40"/>
        <v>0.15384615384616041</v>
      </c>
      <c r="M64" s="1026">
        <f t="shared" si="40"/>
        <v>-3.4285714285714448</v>
      </c>
      <c r="N64" s="1026">
        <f t="shared" si="40"/>
        <v>-7.1428571428612031E-2</v>
      </c>
      <c r="O64" s="1026">
        <f t="shared" si="40"/>
        <v>-0.1135531135531096</v>
      </c>
      <c r="P64" s="1026">
        <f t="shared" si="40"/>
        <v>-0.13157894736841058</v>
      </c>
      <c r="Q64" s="1026"/>
      <c r="R64" s="1026">
        <f t="shared" si="40"/>
        <v>-5.2264808362366466E-2</v>
      </c>
      <c r="S64" s="1026">
        <f t="shared" si="40"/>
        <v>0.14459930313589098</v>
      </c>
      <c r="T64" s="1026">
        <f t="shared" si="40"/>
        <v>-8.1632653061205929E-2</v>
      </c>
      <c r="U64" s="1026">
        <f t="shared" si="40"/>
        <v>-7.3571428571428328</v>
      </c>
      <c r="V64" s="1026">
        <f t="shared" si="40"/>
        <v>9.8639455782318919E-2</v>
      </c>
      <c r="W64" s="1026">
        <f t="shared" si="40"/>
        <v>-6.1224489795932868E-2</v>
      </c>
      <c r="X64" s="1027">
        <f t="shared" si="40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4"/>
      <c r="W4" s="1094"/>
      <c r="X4" s="1094"/>
    </row>
    <row r="5" spans="1:24" x14ac:dyDescent="0.25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50</v>
      </c>
      <c r="P5" s="551"/>
      <c r="V5" s="1094"/>
      <c r="W5" s="1094"/>
      <c r="X5" s="109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4"/>
      <c r="W6" s="1094"/>
      <c r="X6" s="1094"/>
    </row>
    <row r="7" spans="1:24" x14ac:dyDescent="0.25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v>45772</v>
      </c>
      <c r="I7" s="1099"/>
      <c r="J7" s="1099"/>
      <c r="K7" s="1099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094"/>
      <c r="W7" s="1094"/>
      <c r="X7" s="109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6"/>
      <c r="W8" s="1096"/>
      <c r="X8" s="1096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10" t="s">
        <v>8</v>
      </c>
      <c r="B18" s="121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2" t="s">
        <v>47</v>
      </c>
      <c r="B19" s="121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119" t="s">
        <v>16</v>
      </c>
      <c r="O25" s="1120"/>
      <c r="P25" s="1120"/>
      <c r="Q25" s="1120"/>
      <c r="R25" s="1120"/>
      <c r="S25" s="1118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5" t="s">
        <v>91</v>
      </c>
      <c r="V26" s="1216"/>
      <c r="W26" s="1216"/>
      <c r="X26" s="121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5"/>
      <c r="V27" s="1216"/>
      <c r="W27" s="1216"/>
      <c r="X27" s="121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5"/>
      <c r="V28" s="1216"/>
      <c r="W28" s="1216"/>
      <c r="X28" s="121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5"/>
      <c r="V29" s="1216"/>
      <c r="W29" s="1216"/>
      <c r="X29" s="121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5"/>
      <c r="V30" s="1216"/>
      <c r="W30" s="1216"/>
      <c r="X30" s="121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5"/>
      <c r="V31" s="1216"/>
      <c r="W31" s="1216"/>
      <c r="X31" s="121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5"/>
      <c r="V32" s="1216"/>
      <c r="W32" s="1216"/>
      <c r="X32" s="121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5"/>
      <c r="V33" s="1216"/>
      <c r="W33" s="1216"/>
      <c r="X33" s="1216"/>
    </row>
    <row r="34" spans="1:24" ht="30.75" customHeight="1" thickBot="1" x14ac:dyDescent="0.3">
      <c r="A34" s="1210" t="s">
        <v>8</v>
      </c>
      <c r="B34" s="121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0" t="s">
        <v>8</v>
      </c>
      <c r="M34" s="121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5"/>
      <c r="V34" s="1216"/>
      <c r="W34" s="1216"/>
      <c r="X34" s="1216"/>
    </row>
    <row r="35" spans="1:24" ht="30.75" customHeight="1" thickBot="1" x14ac:dyDescent="0.3">
      <c r="A35" s="1212" t="s">
        <v>47</v>
      </c>
      <c r="B35" s="121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2" t="s">
        <v>47</v>
      </c>
      <c r="M35" s="121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5"/>
      <c r="V35" s="1216"/>
      <c r="W35" s="1216"/>
      <c r="X35" s="121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20" t="s">
        <v>29</v>
      </c>
      <c r="K45" s="1120"/>
      <c r="L45" s="1120"/>
      <c r="M45" s="1120"/>
      <c r="N45" s="1120"/>
      <c r="O45" s="1120"/>
      <c r="P45" s="1120"/>
      <c r="Q45" s="1119" t="s">
        <v>28</v>
      </c>
      <c r="R45" s="1120"/>
      <c r="S45" s="1120"/>
      <c r="T45" s="1120"/>
      <c r="U45" s="1120"/>
      <c r="V45" s="1120"/>
      <c r="W45" s="1118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10" t="s">
        <v>8</v>
      </c>
      <c r="B54" s="121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2" t="s">
        <v>47</v>
      </c>
      <c r="B55" s="121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4"/>
      <c r="W4" s="1094"/>
      <c r="X4" s="1094"/>
    </row>
    <row r="5" spans="1:24" x14ac:dyDescent="0.25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50</v>
      </c>
      <c r="P5" s="551"/>
      <c r="V5" s="1094"/>
      <c r="W5" s="1094"/>
      <c r="X5" s="109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4"/>
      <c r="W6" s="1094"/>
      <c r="X6" s="1094"/>
    </row>
    <row r="7" spans="1:24" x14ac:dyDescent="0.25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v>45772</v>
      </c>
      <c r="I7" s="1099"/>
      <c r="J7" s="1099"/>
      <c r="K7" s="1099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094"/>
      <c r="W7" s="1094"/>
      <c r="X7" s="109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6"/>
      <c r="W8" s="1096"/>
      <c r="X8" s="1096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10" t="s">
        <v>8</v>
      </c>
      <c r="B18" s="121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2" t="s">
        <v>47</v>
      </c>
      <c r="B19" s="121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119" t="s">
        <v>16</v>
      </c>
      <c r="O25" s="1120"/>
      <c r="P25" s="1120"/>
      <c r="Q25" s="1120"/>
      <c r="R25" s="1120"/>
      <c r="S25" s="1118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5" t="s">
        <v>91</v>
      </c>
      <c r="V26" s="1216"/>
      <c r="W26" s="1216"/>
      <c r="X26" s="121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5"/>
      <c r="V27" s="1216"/>
      <c r="W27" s="1216"/>
      <c r="X27" s="121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5"/>
      <c r="V28" s="1216"/>
      <c r="W28" s="1216"/>
      <c r="X28" s="121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5"/>
      <c r="V29" s="1216"/>
      <c r="W29" s="1216"/>
      <c r="X29" s="121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5"/>
      <c r="V30" s="1216"/>
      <c r="W30" s="1216"/>
      <c r="X30" s="121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5"/>
      <c r="V31" s="1216"/>
      <c r="W31" s="1216"/>
      <c r="X31" s="121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5"/>
      <c r="V32" s="1216"/>
      <c r="W32" s="1216"/>
      <c r="X32" s="121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5"/>
      <c r="V33" s="1216"/>
      <c r="W33" s="1216"/>
      <c r="X33" s="1216"/>
    </row>
    <row r="34" spans="1:24" ht="30.75" customHeight="1" thickBot="1" x14ac:dyDescent="0.3">
      <c r="A34" s="1210" t="s">
        <v>8</v>
      </c>
      <c r="B34" s="121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0" t="s">
        <v>8</v>
      </c>
      <c r="M34" s="121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5"/>
      <c r="V34" s="1216"/>
      <c r="W34" s="1216"/>
      <c r="X34" s="1216"/>
    </row>
    <row r="35" spans="1:24" ht="30.75" customHeight="1" thickBot="1" x14ac:dyDescent="0.3">
      <c r="A35" s="1212" t="s">
        <v>47</v>
      </c>
      <c r="B35" s="121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2" t="s">
        <v>47</v>
      </c>
      <c r="M35" s="121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5"/>
      <c r="V35" s="1216"/>
      <c r="W35" s="1216"/>
      <c r="X35" s="121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20" t="s">
        <v>29</v>
      </c>
      <c r="K45" s="1120"/>
      <c r="L45" s="1120"/>
      <c r="M45" s="1120"/>
      <c r="N45" s="1120"/>
      <c r="O45" s="1120"/>
      <c r="P45" s="1120"/>
      <c r="Q45" s="1119" t="s">
        <v>28</v>
      </c>
      <c r="R45" s="1120"/>
      <c r="S45" s="1120"/>
      <c r="T45" s="1120"/>
      <c r="U45" s="1120"/>
      <c r="V45" s="1120"/>
      <c r="W45" s="1118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10" t="s">
        <v>8</v>
      </c>
      <c r="B54" s="121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2" t="s">
        <v>47</v>
      </c>
      <c r="B55" s="121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2025-06-04T23:33:44Z</cp:lastPrinted>
  <dcterms:created xsi:type="dcterms:W3CDTF">2021-03-04T08:17:33Z</dcterms:created>
  <dcterms:modified xsi:type="dcterms:W3CDTF">2025-06-06T21:43:28Z</dcterms:modified>
</cp:coreProperties>
</file>