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5" activeTab="84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IMPRIMIR" sheetId="78" r:id="rId84"/>
    <sheet name="SEM 57" sheetId="87" r:id="rId85"/>
    <sheet name="Copia Jose1" sheetId="80" state="hidden" r:id="rId86"/>
    <sheet name="Copia Jose1 (2)" sheetId="81" state="hidden" r:id="rId87"/>
  </sheets>
  <definedNames>
    <definedName name="_xlnm.Print_Area" localSheetId="85">'Copia Jose1'!$A$1:$X$55</definedName>
    <definedName name="_xlnm.Print_Area" localSheetId="86">'Copia Jose1 (2)'!$A$1:$X$55</definedName>
    <definedName name="_xlnm.Print_Area" localSheetId="83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4">'SEM 57'!$A$1:$W$63</definedName>
    <definedName name="Z_A982066E_1B99_4AE0_B540_2DC8BAEEB432_.wvu.PrintArea" localSheetId="85" hidden="1">'Copia Jose1'!$A$1:$X$55</definedName>
    <definedName name="Z_A982066E_1B99_4AE0_B540_2DC8BAEEB432_.wvu.PrintArea" localSheetId="86" hidden="1">'Copia Jose1 (2)'!$A$1:$X$55</definedName>
    <definedName name="Z_A982066E_1B99_4AE0_B540_2DC8BAEEB432_.wvu.PrintArea" localSheetId="83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4" hidden="1">'SEM 57'!$A$1:$W$63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4" i="86" l="1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H27" i="78"/>
  <c r="C16" i="78"/>
  <c r="F33" i="78"/>
  <c r="N11" i="78"/>
  <c r="U48" i="78"/>
  <c r="F35" i="78"/>
  <c r="H48" i="78"/>
  <c r="X11" i="78"/>
  <c r="D11" i="78"/>
  <c r="U52" i="78"/>
  <c r="H51" i="78"/>
  <c r="X12" i="78"/>
  <c r="E51" i="78"/>
  <c r="J49" i="78"/>
  <c r="P12" i="78"/>
  <c r="N49" i="78"/>
  <c r="K53" i="78"/>
  <c r="V14" i="78"/>
  <c r="S16" i="78"/>
  <c r="D13" i="78"/>
  <c r="G12" i="78"/>
  <c r="H30" i="78"/>
  <c r="K54" i="78"/>
  <c r="T27" i="78"/>
  <c r="E13" i="78"/>
  <c r="M48" i="78"/>
  <c r="R50" i="78"/>
  <c r="X48" i="78"/>
  <c r="U16" i="78"/>
  <c r="O31" i="78"/>
  <c r="D48" i="78"/>
  <c r="I49" i="78"/>
  <c r="M53" i="78"/>
  <c r="S49" i="78"/>
  <c r="F48" i="78"/>
  <c r="J47" i="78"/>
  <c r="S27" i="78"/>
  <c r="H47" i="78"/>
  <c r="F32" i="78"/>
  <c r="P29" i="78"/>
  <c r="M14" i="78"/>
  <c r="W13" i="78"/>
  <c r="D15" i="78"/>
  <c r="N15" i="78"/>
  <c r="X47" i="78"/>
  <c r="E48" i="78"/>
  <c r="X14" i="78"/>
  <c r="R33" i="78"/>
  <c r="T17" i="78"/>
  <c r="W12" i="78"/>
  <c r="W48" i="78"/>
  <c r="V11" i="78"/>
  <c r="G16" i="78"/>
  <c r="X51" i="78"/>
  <c r="G50" i="78"/>
  <c r="P11" i="78"/>
  <c r="E27" i="78"/>
  <c r="L54" i="78"/>
  <c r="D54" i="78"/>
  <c r="Q31" i="78"/>
  <c r="S28" i="78"/>
  <c r="D17" i="78"/>
  <c r="W49" i="78"/>
  <c r="N53" i="78"/>
  <c r="E52" i="78"/>
  <c r="R30" i="78"/>
  <c r="V54" i="78"/>
  <c r="I53" i="78"/>
  <c r="W14" i="78"/>
  <c r="R16" i="78"/>
  <c r="S31" i="78"/>
  <c r="U11" i="78"/>
  <c r="H17" i="78"/>
  <c r="R34" i="78"/>
  <c r="G32" i="78"/>
  <c r="X16" i="78"/>
  <c r="G54" i="78"/>
  <c r="D14" i="78"/>
  <c r="R15" i="78"/>
  <c r="L53" i="78"/>
  <c r="J14" i="78"/>
  <c r="R17" i="78"/>
  <c r="S33" i="78"/>
  <c r="I11" i="78"/>
  <c r="T51" i="78"/>
  <c r="G15" i="78"/>
  <c r="J53" i="78"/>
  <c r="O30" i="78"/>
  <c r="X52" i="78"/>
  <c r="N14" i="78"/>
  <c r="U15" i="78"/>
  <c r="R14" i="78"/>
  <c r="O11" i="78"/>
  <c r="H49" i="78"/>
  <c r="U49" i="78"/>
  <c r="M52" i="78"/>
  <c r="K49" i="78"/>
  <c r="K13" i="78"/>
  <c r="O54" i="78"/>
  <c r="F53" i="78"/>
  <c r="R28" i="78"/>
  <c r="P55" i="78"/>
  <c r="S13" i="78"/>
  <c r="N12" i="78"/>
  <c r="Q17" i="78"/>
  <c r="N54" i="78"/>
  <c r="E16" i="78"/>
  <c r="S32" i="78"/>
  <c r="O50" i="78"/>
  <c r="R35" i="78"/>
  <c r="G11" i="78"/>
  <c r="J54" i="78"/>
  <c r="R51" i="78"/>
  <c r="H33" i="78"/>
  <c r="P33" i="78"/>
  <c r="J55" i="78"/>
  <c r="E55" i="78"/>
  <c r="G27" i="78"/>
  <c r="P14" i="78"/>
  <c r="X13" i="78"/>
  <c r="W54" i="78"/>
  <c r="T34" i="78"/>
  <c r="O32" i="78"/>
  <c r="Q47" i="78"/>
  <c r="U17" i="78"/>
  <c r="D35" i="78"/>
  <c r="W55" i="78"/>
  <c r="I51" i="78"/>
  <c r="O12" i="78"/>
  <c r="N47" i="78"/>
  <c r="S53" i="78"/>
  <c r="F28" i="78"/>
  <c r="Q32" i="78"/>
  <c r="Q12" i="78"/>
  <c r="O47" i="78"/>
  <c r="U55" i="78"/>
  <c r="T16" i="78"/>
  <c r="K55" i="78"/>
  <c r="E47" i="78"/>
  <c r="P32" i="78"/>
  <c r="F27" i="78"/>
  <c r="V47" i="78"/>
  <c r="Q50" i="78"/>
  <c r="G33" i="78"/>
  <c r="I15" i="78"/>
  <c r="I27" i="78"/>
  <c r="L51" i="78"/>
  <c r="Q11" i="78"/>
  <c r="F47" i="78"/>
  <c r="V16" i="78"/>
  <c r="L16" i="78"/>
  <c r="H53" i="78"/>
  <c r="K12" i="78"/>
  <c r="D30" i="78"/>
  <c r="S54" i="78"/>
  <c r="T31" i="78"/>
  <c r="T49" i="78"/>
  <c r="E17" i="78"/>
  <c r="R13" i="78"/>
  <c r="O53" i="78"/>
  <c r="H31" i="78"/>
  <c r="V17" i="78"/>
  <c r="R12" i="78"/>
  <c r="P30" i="78"/>
  <c r="M12" i="78"/>
  <c r="O49" i="78"/>
  <c r="W15" i="78"/>
  <c r="N51" i="78"/>
  <c r="O48" i="78"/>
  <c r="R27" i="78"/>
  <c r="I17" i="78"/>
  <c r="W52" i="78"/>
  <c r="H14" i="78"/>
  <c r="X49" i="78"/>
  <c r="V53" i="78"/>
  <c r="R52" i="78"/>
  <c r="E12" i="78"/>
  <c r="H54" i="78"/>
  <c r="O16" i="78"/>
  <c r="O28" i="78"/>
  <c r="X54" i="78"/>
  <c r="I35" i="78"/>
  <c r="D55" i="78"/>
  <c r="G48" i="78"/>
  <c r="Q27" i="78"/>
  <c r="L52" i="78"/>
  <c r="J11" i="78"/>
  <c r="D27" i="78"/>
  <c r="P52" i="78"/>
  <c r="L55" i="78"/>
  <c r="Q16" i="78"/>
  <c r="I50" i="78"/>
  <c r="G28" i="78"/>
  <c r="I13" i="78"/>
  <c r="D47" i="78"/>
  <c r="S15" i="78"/>
  <c r="T11" i="78"/>
  <c r="T14" i="78"/>
  <c r="I14" i="78"/>
  <c r="I12" i="78"/>
  <c r="J52" i="78"/>
  <c r="H52" i="78"/>
  <c r="M13" i="78"/>
  <c r="P54" i="78"/>
  <c r="Q49" i="78"/>
  <c r="P28" i="78"/>
  <c r="M15" i="78"/>
  <c r="E30" i="78"/>
  <c r="H12" i="78"/>
  <c r="V48" i="78"/>
  <c r="S35" i="78"/>
  <c r="G53" i="78"/>
  <c r="E53" i="78"/>
  <c r="E28" i="78"/>
  <c r="O27" i="78"/>
  <c r="V52" i="78"/>
  <c r="P17" i="78"/>
  <c r="F29" i="78"/>
  <c r="Q55" i="78"/>
  <c r="L12" i="78"/>
  <c r="O17" i="78"/>
  <c r="R31" i="78"/>
  <c r="W11" i="78"/>
  <c r="U53" i="78"/>
  <c r="R32" i="78"/>
  <c r="N17" i="78"/>
  <c r="K11" i="78"/>
  <c r="X50" i="78"/>
  <c r="T52" i="78"/>
  <c r="H11" i="78"/>
  <c r="R49" i="78"/>
  <c r="Q35" i="78"/>
  <c r="J50" i="78"/>
  <c r="S34" i="78"/>
  <c r="I48" i="78"/>
  <c r="U50" i="78"/>
  <c r="W16" i="78"/>
  <c r="H16" i="78"/>
  <c r="M11" i="78"/>
  <c r="L15" i="78"/>
  <c r="H15" i="78"/>
  <c r="F54" i="78"/>
  <c r="E49" i="78"/>
  <c r="H50" i="78"/>
  <c r="T30" i="78"/>
  <c r="J13" i="78"/>
  <c r="E31" i="78"/>
  <c r="D16" i="78"/>
  <c r="D33" i="78"/>
  <c r="E15" i="78"/>
  <c r="S29" i="78"/>
  <c r="O52" i="78"/>
  <c r="Q51" i="78"/>
  <c r="M51" i="78"/>
  <c r="G51" i="78"/>
  <c r="P51" i="78"/>
  <c r="F55" i="78"/>
  <c r="Q53" i="78"/>
  <c r="V55" i="78"/>
  <c r="R53" i="78"/>
  <c r="S47" i="78"/>
  <c r="Q48" i="78"/>
  <c r="M47" i="78"/>
  <c r="Q52" i="78"/>
  <c r="W51" i="78"/>
  <c r="R29" i="78"/>
  <c r="F15" i="78"/>
  <c r="T15" i="78"/>
  <c r="W50" i="78"/>
  <c r="V51" i="78"/>
  <c r="T13" i="78"/>
  <c r="O34" i="78"/>
  <c r="O33" i="78"/>
  <c r="P31" i="78"/>
  <c r="D29" i="78"/>
  <c r="E35" i="78"/>
  <c r="L11" i="78"/>
  <c r="N50" i="78"/>
  <c r="E32" i="78"/>
  <c r="G14" i="78"/>
  <c r="D52" i="78"/>
  <c r="D32" i="78"/>
  <c r="M50" i="78"/>
  <c r="G31" i="78"/>
  <c r="K14" i="78"/>
  <c r="S50" i="78"/>
  <c r="K51" i="78"/>
  <c r="E54" i="78"/>
  <c r="O55" i="78"/>
  <c r="O15" i="78"/>
  <c r="D51" i="78"/>
  <c r="G30" i="78"/>
  <c r="S55" i="78"/>
  <c r="P49" i="78"/>
  <c r="T33" i="78"/>
  <c r="D53" i="78"/>
  <c r="F50" i="78"/>
  <c r="O35" i="78"/>
  <c r="F17" i="78"/>
  <c r="S17" i="78"/>
  <c r="T50" i="78"/>
  <c r="O13" i="78"/>
  <c r="D12" i="78"/>
  <c r="T28" i="78"/>
  <c r="K16" i="78"/>
  <c r="M55" i="78"/>
  <c r="Q30" i="78"/>
  <c r="Q29" i="78"/>
  <c r="T55" i="78"/>
  <c r="H28" i="78"/>
  <c r="P27" i="78"/>
  <c r="F16" i="78"/>
  <c r="G17" i="78"/>
  <c r="J51" i="78"/>
  <c r="D50" i="78"/>
  <c r="S51" i="78"/>
  <c r="E14" i="78"/>
  <c r="R54" i="78"/>
  <c r="S48" i="78"/>
  <c r="U51" i="78"/>
  <c r="U12" i="78"/>
  <c r="P35" i="78"/>
  <c r="G52" i="78"/>
  <c r="S14" i="78"/>
  <c r="D49" i="78"/>
  <c r="U13" i="78"/>
  <c r="M16" i="78"/>
  <c r="T29" i="78"/>
  <c r="L48" i="78"/>
  <c r="J48" i="78"/>
  <c r="Q14" i="78"/>
  <c r="L50" i="78"/>
  <c r="V12" i="78"/>
  <c r="N55" i="78"/>
  <c r="C15" i="78"/>
  <c r="G49" i="78"/>
  <c r="P16" i="78"/>
  <c r="G13" i="78"/>
  <c r="F14" i="78"/>
  <c r="N48" i="78"/>
  <c r="K50" i="78"/>
  <c r="T48" i="78"/>
  <c r="E33" i="78"/>
  <c r="L47" i="78"/>
  <c r="X55" i="78"/>
  <c r="X53" i="78"/>
  <c r="D31" i="78"/>
  <c r="J17" i="78"/>
  <c r="P34" i="78"/>
  <c r="T54" i="78"/>
  <c r="D28" i="78"/>
  <c r="P48" i="78"/>
  <c r="V50" i="78"/>
  <c r="L13" i="78"/>
  <c r="L49" i="78"/>
  <c r="Q34" i="78"/>
  <c r="F12" i="78"/>
  <c r="K48" i="78"/>
  <c r="R55" i="78"/>
  <c r="M17" i="78"/>
  <c r="Q33" i="78"/>
  <c r="F52" i="78"/>
  <c r="W53" i="78"/>
  <c r="S12" i="78"/>
  <c r="W47" i="78"/>
  <c r="V49" i="78"/>
  <c r="C13" i="78"/>
  <c r="T12" i="78"/>
  <c r="S30" i="78"/>
  <c r="F11" i="78"/>
  <c r="Q13" i="78"/>
  <c r="H55" i="78"/>
  <c r="I16" i="78"/>
  <c r="S11" i="78"/>
  <c r="H29" i="78"/>
  <c r="U14" i="78"/>
  <c r="M49" i="78"/>
  <c r="P47" i="78"/>
  <c r="L14" i="78"/>
  <c r="L17" i="78"/>
  <c r="Q15" i="78"/>
  <c r="N13" i="78"/>
  <c r="F13" i="78"/>
  <c r="J16" i="78"/>
  <c r="K17" i="78"/>
  <c r="O14" i="78"/>
  <c r="C17" i="78"/>
  <c r="K47" i="78"/>
  <c r="I54" i="78"/>
  <c r="R11" i="78"/>
  <c r="T47" i="78"/>
  <c r="F51" i="78"/>
  <c r="V15" i="78"/>
  <c r="H35" i="78"/>
  <c r="T53" i="78"/>
  <c r="E29" i="78"/>
  <c r="F31" i="78"/>
  <c r="R48" i="78"/>
  <c r="G55" i="78"/>
  <c r="K52" i="78"/>
  <c r="J15" i="78"/>
  <c r="C14" i="78"/>
  <c r="P15" i="78"/>
  <c r="P13" i="78"/>
  <c r="T35" i="78"/>
  <c r="G35" i="78"/>
  <c r="I47" i="78"/>
  <c r="J12" i="78"/>
  <c r="U47" i="78"/>
  <c r="P53" i="78"/>
  <c r="V13" i="78"/>
  <c r="R47" i="78"/>
  <c r="T32" i="78"/>
  <c r="Q28" i="78"/>
  <c r="F49" i="78"/>
  <c r="K15" i="78"/>
  <c r="U54" i="78"/>
  <c r="I52" i="78"/>
  <c r="F30" i="78"/>
  <c r="E11" i="78"/>
  <c r="G29" i="78"/>
  <c r="H32" i="78"/>
  <c r="I55" i="78"/>
  <c r="C12" i="78"/>
  <c r="W17" i="78"/>
  <c r="X15" i="78"/>
  <c r="G47" i="78"/>
  <c r="S52" i="78"/>
  <c r="H13" i="78"/>
  <c r="O29" i="78"/>
  <c r="M54" i="78"/>
  <c r="N52" i="78"/>
  <c r="O51" i="78"/>
  <c r="E50" i="78"/>
  <c r="P50" i="78"/>
  <c r="N16" i="78"/>
  <c r="Q54" i="78"/>
  <c r="T41" i="87" l="1"/>
  <c r="T42" i="87" s="1"/>
  <c r="T43" i="87" s="1"/>
  <c r="X8" i="87"/>
  <c r="I28" i="87"/>
  <c r="X9" i="87"/>
  <c r="W55" i="87"/>
  <c r="W56" i="87" s="1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U38" i="87" s="1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AC53" i="85"/>
  <c r="AC54" i="85"/>
  <c r="W17" i="86"/>
  <c r="I28" i="78"/>
  <c r="I30" i="78"/>
  <c r="D34" i="78"/>
  <c r="X17" i="78"/>
  <c r="F34" i="78"/>
  <c r="G34" i="78"/>
  <c r="E34" i="78"/>
  <c r="I29" i="78"/>
  <c r="F40" i="87" l="1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H34" i="78"/>
  <c r="I31" i="78"/>
  <c r="G40" i="87" l="1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34" i="87" l="1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D55" i="83"/>
  <c r="D60" i="83" s="1"/>
  <c r="C55" i="83"/>
  <c r="C60" i="83" s="1"/>
  <c r="B55" i="83"/>
  <c r="W54" i="83"/>
  <c r="W53" i="83"/>
  <c r="X54" i="83" s="1"/>
  <c r="W52" i="83"/>
  <c r="X53" i="83" s="1"/>
  <c r="W51" i="83"/>
  <c r="X52" i="83" s="1"/>
  <c r="W50" i="83"/>
  <c r="W49" i="83"/>
  <c r="W48" i="83"/>
  <c r="W47" i="83"/>
  <c r="X48" i="83" s="1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N67" i="74" s="1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J30" i="73" s="1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D49" i="71" s="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M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H50" i="32" s="1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W31" i="31" s="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G31" i="31" s="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N49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T31" i="22" s="1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F44" i="17"/>
  <c r="F49" i="17" s="1"/>
  <c r="E44" i="17"/>
  <c r="D44" i="17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L31" i="32" l="1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38" i="83" l="1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47" i="2" l="1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D50" i="81"/>
  <c r="H14" i="80"/>
  <c r="H32" i="81"/>
  <c r="O32" i="80"/>
  <c r="C16" i="80"/>
  <c r="G16" i="81"/>
  <c r="D51" i="81"/>
  <c r="G13" i="80"/>
  <c r="Q32" i="81"/>
  <c r="E32" i="80"/>
  <c r="D13" i="81"/>
  <c r="M49" i="81"/>
  <c r="P17" i="80"/>
  <c r="C14" i="81"/>
  <c r="J49" i="81"/>
  <c r="P30" i="81"/>
  <c r="R16" i="80"/>
  <c r="M17" i="80"/>
  <c r="C33" i="81"/>
  <c r="K15" i="80"/>
  <c r="J51" i="80"/>
  <c r="K49" i="80"/>
  <c r="R17" i="80"/>
  <c r="C33" i="80"/>
  <c r="F33" i="81"/>
  <c r="P19" i="80"/>
  <c r="G15" i="81"/>
  <c r="C12" i="81"/>
  <c r="F28" i="80"/>
  <c r="V50" i="80"/>
  <c r="U14" i="81"/>
  <c r="I47" i="80"/>
  <c r="U48" i="81"/>
  <c r="N16" i="80"/>
  <c r="O52" i="80"/>
  <c r="H16" i="80"/>
  <c r="E11" i="81"/>
  <c r="U51" i="81"/>
  <c r="J12" i="81"/>
  <c r="T14" i="80"/>
  <c r="E53" i="80"/>
  <c r="L48" i="80"/>
  <c r="R13" i="81"/>
  <c r="S55" i="81"/>
  <c r="W48" i="80"/>
  <c r="S18" i="78"/>
  <c r="F16" i="80"/>
  <c r="W14" i="80"/>
  <c r="D51" i="80"/>
  <c r="U15" i="81"/>
  <c r="G29" i="80"/>
  <c r="F31" i="80"/>
  <c r="V17" i="80"/>
  <c r="S35" i="80"/>
  <c r="O11" i="80"/>
  <c r="N33" i="80"/>
  <c r="Q16" i="80"/>
  <c r="D52" i="81"/>
  <c r="N15" i="81"/>
  <c r="I53" i="81"/>
  <c r="D33" i="81"/>
  <c r="D30" i="80"/>
  <c r="K47" i="81"/>
  <c r="N55" i="80"/>
  <c r="J53" i="80"/>
  <c r="O30" i="80"/>
  <c r="L52" i="80"/>
  <c r="T16" i="80"/>
  <c r="O53" i="81"/>
  <c r="C54" i="78"/>
  <c r="N32" i="80"/>
  <c r="K13" i="80"/>
  <c r="C50" i="80"/>
  <c r="T48" i="80"/>
  <c r="R52" i="81"/>
  <c r="U49" i="80"/>
  <c r="F48" i="80"/>
  <c r="O32" i="81"/>
  <c r="C48" i="80"/>
  <c r="J55" i="80"/>
  <c r="P13" i="81"/>
  <c r="P47" i="80"/>
  <c r="F28" i="81"/>
  <c r="P11" i="80"/>
  <c r="D30" i="81"/>
  <c r="E14" i="81"/>
  <c r="S30" i="80"/>
  <c r="G27" i="80"/>
  <c r="Q12" i="80"/>
  <c r="E12" i="81"/>
  <c r="C19" i="81"/>
  <c r="U16" i="80"/>
  <c r="C49" i="81"/>
  <c r="E31" i="80"/>
  <c r="P50" i="80"/>
  <c r="P49" i="80"/>
  <c r="Q31" i="80"/>
  <c r="Q48" i="80"/>
  <c r="H47" i="80"/>
  <c r="O17" i="80"/>
  <c r="G32" i="81"/>
  <c r="C28" i="80"/>
  <c r="U12" i="81"/>
  <c r="O11" i="81"/>
  <c r="D48" i="80"/>
  <c r="E49" i="81"/>
  <c r="L15" i="80"/>
  <c r="G47" i="80"/>
  <c r="C31" i="80"/>
  <c r="R30" i="81"/>
  <c r="G31" i="80"/>
  <c r="S13" i="80"/>
  <c r="F32" i="81"/>
  <c r="U11" i="81"/>
  <c r="D31" i="80"/>
  <c r="J15" i="81"/>
  <c r="O51" i="81"/>
  <c r="K48" i="80"/>
  <c r="T17" i="80"/>
  <c r="O13" i="80"/>
  <c r="E48" i="81"/>
  <c r="C30" i="78"/>
  <c r="H15" i="80"/>
  <c r="Q31" i="81"/>
  <c r="T19" i="78"/>
  <c r="R11" i="80"/>
  <c r="Q55" i="81"/>
  <c r="C14" i="80"/>
  <c r="K19" i="81"/>
  <c r="G48" i="80"/>
  <c r="H50" i="80"/>
  <c r="Q15" i="80"/>
  <c r="S19" i="78"/>
  <c r="M16" i="81"/>
  <c r="H33" i="81"/>
  <c r="U19" i="81"/>
  <c r="D35" i="80"/>
  <c r="N35" i="80"/>
  <c r="E33" i="81"/>
  <c r="F29" i="81"/>
  <c r="C27" i="80"/>
  <c r="F35" i="81"/>
  <c r="T17" i="81"/>
  <c r="Q49" i="81"/>
  <c r="J17" i="80"/>
  <c r="J52" i="80"/>
  <c r="K53" i="81"/>
  <c r="C53" i="80"/>
  <c r="W55" i="80"/>
  <c r="L53" i="80"/>
  <c r="F49" i="80"/>
  <c r="G50" i="80"/>
  <c r="Q19" i="81"/>
  <c r="Q13" i="80"/>
  <c r="K14" i="80"/>
  <c r="E29" i="80"/>
  <c r="T13" i="81"/>
  <c r="H29" i="81"/>
  <c r="M13" i="80"/>
  <c r="I47" i="81"/>
  <c r="X19" i="78"/>
  <c r="G53" i="80"/>
  <c r="C35" i="81"/>
  <c r="K19" i="78"/>
  <c r="J11" i="81"/>
  <c r="U53" i="80"/>
  <c r="F12" i="81"/>
  <c r="C15" i="81"/>
  <c r="I12" i="81"/>
  <c r="Q50" i="80"/>
  <c r="O51" i="80"/>
  <c r="G52" i="80"/>
  <c r="R33" i="80"/>
  <c r="W50" i="81"/>
  <c r="W15" i="80"/>
  <c r="S14" i="81"/>
  <c r="W18" i="78"/>
  <c r="O14" i="81"/>
  <c r="D47" i="80"/>
  <c r="N18" i="78"/>
  <c r="S29" i="81"/>
  <c r="Q52" i="80"/>
  <c r="L17" i="80"/>
  <c r="G17" i="81"/>
  <c r="N52" i="81"/>
  <c r="N28" i="78"/>
  <c r="T51" i="81"/>
  <c r="J17" i="81"/>
  <c r="M19" i="80"/>
  <c r="C51" i="80"/>
  <c r="S12" i="81"/>
  <c r="P48" i="81"/>
  <c r="Q52" i="81"/>
  <c r="R28" i="81"/>
  <c r="W15" i="81"/>
  <c r="U17" i="81"/>
  <c r="R53" i="81"/>
  <c r="R27" i="81"/>
  <c r="J47" i="81"/>
  <c r="E15" i="81"/>
  <c r="G28" i="80"/>
  <c r="R35" i="80"/>
  <c r="E11" i="80"/>
  <c r="C13" i="81"/>
  <c r="J51" i="81"/>
  <c r="L49" i="81"/>
  <c r="D15" i="81"/>
  <c r="J50" i="81"/>
  <c r="N49" i="81"/>
  <c r="R12" i="80"/>
  <c r="C32" i="81"/>
  <c r="V19" i="80"/>
  <c r="E16" i="80"/>
  <c r="F48" i="81"/>
  <c r="F27" i="81"/>
  <c r="R53" i="80"/>
  <c r="E53" i="81"/>
  <c r="W53" i="80"/>
  <c r="F18" i="78"/>
  <c r="G51" i="81"/>
  <c r="O35" i="80"/>
  <c r="P16" i="80"/>
  <c r="O29" i="80"/>
  <c r="R49" i="81"/>
  <c r="I51" i="81"/>
  <c r="C51" i="81"/>
  <c r="Q51" i="80"/>
  <c r="M19" i="78"/>
  <c r="Q51" i="81"/>
  <c r="U50" i="80"/>
  <c r="P31" i="80"/>
  <c r="K12" i="80"/>
  <c r="L19" i="81"/>
  <c r="N29" i="78"/>
  <c r="I11" i="81"/>
  <c r="T50" i="80"/>
  <c r="J48" i="81"/>
  <c r="E55" i="80"/>
  <c r="R17" i="81"/>
  <c r="V47" i="81"/>
  <c r="L55" i="80"/>
  <c r="D32" i="80"/>
  <c r="N29" i="81"/>
  <c r="J19" i="78"/>
  <c r="G30" i="81"/>
  <c r="S31" i="80"/>
  <c r="M19" i="81"/>
  <c r="J15" i="80"/>
  <c r="I16" i="81"/>
  <c r="J52" i="81"/>
  <c r="G12" i="80"/>
  <c r="D12" i="81"/>
  <c r="K51" i="81"/>
  <c r="C27" i="81"/>
  <c r="E19" i="78"/>
  <c r="J55" i="81"/>
  <c r="E28" i="81"/>
  <c r="G35" i="81"/>
  <c r="S15" i="80"/>
  <c r="H27" i="81"/>
  <c r="H12" i="81"/>
  <c r="M48" i="81"/>
  <c r="V53" i="80"/>
  <c r="U19" i="78"/>
  <c r="T15" i="80"/>
  <c r="O16" i="80"/>
  <c r="H31" i="80"/>
  <c r="C13" i="80"/>
  <c r="R27" i="80"/>
  <c r="J19" i="80"/>
  <c r="P49" i="81"/>
  <c r="C52" i="78"/>
  <c r="H14" i="81"/>
  <c r="P51" i="81"/>
  <c r="R35" i="81"/>
  <c r="O17" i="81"/>
  <c r="R14" i="80"/>
  <c r="R50" i="81"/>
  <c r="I11" i="80"/>
  <c r="W13" i="80"/>
  <c r="T49" i="81"/>
  <c r="Q11" i="81"/>
  <c r="S51" i="80"/>
  <c r="T52" i="81"/>
  <c r="C15" i="80"/>
  <c r="H28" i="81"/>
  <c r="N11" i="80"/>
  <c r="K18" i="78"/>
  <c r="L11" i="81"/>
  <c r="C17" i="80"/>
  <c r="T19" i="80"/>
  <c r="N31" i="81"/>
  <c r="R15" i="80"/>
  <c r="C18" i="78"/>
  <c r="C51" i="78"/>
  <c r="U48" i="80"/>
  <c r="G29" i="81"/>
  <c r="E13" i="81"/>
  <c r="R12" i="81"/>
  <c r="N17" i="80"/>
  <c r="T49" i="80"/>
  <c r="D18" i="78"/>
  <c r="K12" i="81"/>
  <c r="E50" i="81"/>
  <c r="G19" i="80"/>
  <c r="P52" i="81"/>
  <c r="E30" i="80"/>
  <c r="P28" i="81"/>
  <c r="C30" i="81"/>
  <c r="S33" i="80"/>
  <c r="O48" i="80"/>
  <c r="H49" i="81"/>
  <c r="O12" i="81"/>
  <c r="D27" i="80"/>
  <c r="G32" i="80"/>
  <c r="I49" i="80"/>
  <c r="U55" i="81"/>
  <c r="I53" i="80"/>
  <c r="D29" i="81"/>
  <c r="G28" i="81"/>
  <c r="Q53" i="81"/>
  <c r="I50" i="80"/>
  <c r="W50" i="80"/>
  <c r="F50" i="80"/>
  <c r="N19" i="80"/>
  <c r="W11" i="80"/>
  <c r="R13" i="80"/>
  <c r="G16" i="80"/>
  <c r="N16" i="81"/>
  <c r="N51" i="81"/>
  <c r="P11" i="81"/>
  <c r="O28" i="80"/>
  <c r="D48" i="81"/>
  <c r="D19" i="78"/>
  <c r="F35" i="80"/>
  <c r="N32" i="81"/>
  <c r="O12" i="80"/>
  <c r="G19" i="78"/>
  <c r="F50" i="81"/>
  <c r="N48" i="80"/>
  <c r="K50" i="81"/>
  <c r="L14" i="81"/>
  <c r="Q48" i="81"/>
  <c r="C29" i="81"/>
  <c r="D11" i="81"/>
  <c r="F30" i="80"/>
  <c r="M53" i="80"/>
  <c r="H30" i="81"/>
  <c r="K51" i="80"/>
  <c r="V12" i="80"/>
  <c r="G30" i="80"/>
  <c r="N49" i="80"/>
  <c r="G35" i="80"/>
  <c r="I15" i="81"/>
  <c r="D32" i="81"/>
  <c r="D53" i="80"/>
  <c r="T12" i="80"/>
  <c r="P51" i="80"/>
  <c r="W47" i="81"/>
  <c r="E52" i="81"/>
  <c r="C12" i="80"/>
  <c r="N51" i="80"/>
  <c r="O15" i="80"/>
  <c r="M14" i="81"/>
  <c r="Q19" i="80"/>
  <c r="H32" i="80"/>
  <c r="H48" i="80"/>
  <c r="P14" i="80"/>
  <c r="P48" i="80"/>
  <c r="W11" i="81"/>
  <c r="E47" i="81"/>
  <c r="T53" i="80"/>
  <c r="G49" i="81"/>
  <c r="V16" i="81"/>
  <c r="C29" i="78"/>
  <c r="E48" i="80"/>
  <c r="K48" i="81"/>
  <c r="R32" i="81"/>
  <c r="O27" i="81"/>
  <c r="H31" i="81"/>
  <c r="Q29" i="80"/>
  <c r="T12" i="81"/>
  <c r="C11" i="78"/>
  <c r="R16" i="81"/>
  <c r="O15" i="81"/>
  <c r="C48" i="78"/>
  <c r="T13" i="80"/>
  <c r="G19" i="81"/>
  <c r="F11" i="80"/>
  <c r="O28" i="81"/>
  <c r="Q28" i="81"/>
  <c r="W17" i="81"/>
  <c r="V48" i="81"/>
  <c r="Q50" i="81"/>
  <c r="G11" i="81"/>
  <c r="E32" i="81"/>
  <c r="P18" i="78"/>
  <c r="E17" i="81"/>
  <c r="H28" i="80"/>
  <c r="C52" i="81"/>
  <c r="U52" i="80"/>
  <c r="D55" i="80"/>
  <c r="C35" i="78"/>
  <c r="V12" i="81"/>
  <c r="K15" i="81"/>
  <c r="I17" i="81"/>
  <c r="U12" i="80"/>
  <c r="R30" i="80"/>
  <c r="E30" i="81"/>
  <c r="R32" i="80"/>
  <c r="E27" i="81"/>
  <c r="J13" i="80"/>
  <c r="N19" i="78"/>
  <c r="L15" i="81"/>
  <c r="S53" i="80"/>
  <c r="H53" i="80"/>
  <c r="D29" i="80"/>
  <c r="Q47" i="81"/>
  <c r="S49" i="81"/>
  <c r="W16" i="81"/>
  <c r="T50" i="81"/>
  <c r="C50" i="81"/>
  <c r="M11" i="81"/>
  <c r="V19" i="81"/>
  <c r="P47" i="81"/>
  <c r="P12" i="81"/>
  <c r="U52" i="81"/>
  <c r="D16" i="80"/>
  <c r="N47" i="80"/>
  <c r="Q16" i="81"/>
  <c r="O18" i="78"/>
  <c r="V49" i="81"/>
  <c r="F13" i="80"/>
  <c r="V51" i="81"/>
  <c r="R47" i="80"/>
  <c r="H49" i="80"/>
  <c r="R19" i="81"/>
  <c r="P33" i="80"/>
  <c r="G55" i="81"/>
  <c r="M17" i="81"/>
  <c r="H17" i="80"/>
  <c r="V47" i="80"/>
  <c r="M52" i="81"/>
  <c r="F55" i="81"/>
  <c r="W19" i="81"/>
  <c r="Q14" i="80"/>
  <c r="F15" i="80"/>
  <c r="O53" i="80"/>
  <c r="S30" i="81"/>
  <c r="C47" i="80"/>
  <c r="L13" i="81"/>
  <c r="N11" i="81"/>
  <c r="T51" i="80"/>
  <c r="F19" i="81"/>
  <c r="O16" i="81"/>
  <c r="O55" i="80"/>
  <c r="L17" i="81"/>
  <c r="N32" i="78"/>
  <c r="N14" i="80"/>
  <c r="S48" i="81"/>
  <c r="K14" i="81"/>
  <c r="H50" i="81"/>
  <c r="O47" i="81"/>
  <c r="E35" i="80"/>
  <c r="N53" i="80"/>
  <c r="I55" i="80"/>
  <c r="L12" i="80"/>
  <c r="D55" i="81"/>
  <c r="N30" i="80"/>
  <c r="T48" i="81"/>
  <c r="C31" i="78"/>
  <c r="F53" i="80"/>
  <c r="F17" i="80"/>
  <c r="J53" i="81"/>
  <c r="N30" i="81"/>
  <c r="U47" i="81"/>
  <c r="V13" i="80"/>
  <c r="V50" i="81"/>
  <c r="L51" i="80"/>
  <c r="N34" i="78"/>
  <c r="P33" i="81"/>
  <c r="W19" i="80"/>
  <c r="E29" i="81"/>
  <c r="S17" i="81"/>
  <c r="S16" i="81"/>
  <c r="O55" i="81"/>
  <c r="U55" i="80"/>
  <c r="C50" i="78"/>
  <c r="S14" i="80"/>
  <c r="U51" i="80"/>
  <c r="V19" i="78"/>
  <c r="S52" i="81"/>
  <c r="Q27" i="80"/>
  <c r="P30" i="80"/>
  <c r="E27" i="80"/>
  <c r="W52" i="81"/>
  <c r="E52" i="80"/>
  <c r="Q13" i="81"/>
  <c r="K17" i="80"/>
  <c r="T55" i="80"/>
  <c r="W51" i="80"/>
  <c r="H12" i="80"/>
  <c r="J12" i="80"/>
  <c r="O48" i="81"/>
  <c r="N35" i="81"/>
  <c r="H15" i="81"/>
  <c r="W17" i="80"/>
  <c r="C55" i="78"/>
  <c r="N35" i="78"/>
  <c r="S55" i="80"/>
  <c r="Q55" i="80"/>
  <c r="W52" i="80"/>
  <c r="U50" i="81"/>
  <c r="H7" i="78"/>
  <c r="C55" i="81"/>
  <c r="R19" i="80"/>
  <c r="I48" i="80"/>
  <c r="N55" i="81"/>
  <c r="Q14" i="81"/>
  <c r="N15" i="80"/>
  <c r="O50" i="80"/>
  <c r="L51" i="81"/>
  <c r="C32" i="80"/>
  <c r="M15" i="81"/>
  <c r="V11" i="81"/>
  <c r="D14" i="81"/>
  <c r="W12" i="80"/>
  <c r="M48" i="80"/>
  <c r="U49" i="81"/>
  <c r="S50" i="81"/>
  <c r="C19" i="78"/>
  <c r="C31" i="81"/>
  <c r="V15" i="81"/>
  <c r="F47" i="81"/>
  <c r="D49" i="81"/>
  <c r="V17" i="81"/>
  <c r="O49" i="80"/>
  <c r="I51" i="80"/>
  <c r="W55" i="81"/>
  <c r="N17" i="81"/>
  <c r="I19" i="80"/>
  <c r="H51" i="80"/>
  <c r="C52" i="80"/>
  <c r="I13" i="80"/>
  <c r="E51" i="81"/>
  <c r="L19" i="78"/>
  <c r="T11" i="80"/>
  <c r="V51" i="80"/>
  <c r="R18" i="78"/>
  <c r="M47" i="80"/>
  <c r="D47" i="81"/>
  <c r="G33" i="81"/>
  <c r="H30" i="80"/>
  <c r="S11" i="81"/>
  <c r="H35" i="81"/>
  <c r="R55" i="80"/>
  <c r="S17" i="80"/>
  <c r="I18" i="78"/>
  <c r="G17" i="80"/>
  <c r="D14" i="80"/>
  <c r="H52" i="80"/>
  <c r="U11" i="80"/>
  <c r="F49" i="81"/>
  <c r="Q47" i="80"/>
  <c r="O33" i="80"/>
  <c r="S52" i="80"/>
  <c r="L47" i="80"/>
  <c r="N19" i="81"/>
  <c r="W48" i="81"/>
  <c r="E19" i="80"/>
  <c r="J18" i="78"/>
  <c r="S49" i="80"/>
  <c r="T19" i="81"/>
  <c r="N27" i="80"/>
  <c r="C29" i="80"/>
  <c r="C30" i="80"/>
  <c r="P13" i="80"/>
  <c r="F55" i="80"/>
  <c r="J14" i="81"/>
  <c r="Q15" i="81"/>
  <c r="Q49" i="80"/>
  <c r="I17" i="80"/>
  <c r="G11" i="80"/>
  <c r="N33" i="78"/>
  <c r="Q11" i="80"/>
  <c r="V55" i="80"/>
  <c r="C33" i="78"/>
  <c r="C17" i="81"/>
  <c r="I12" i="80"/>
  <c r="N31" i="78"/>
  <c r="O50" i="81"/>
  <c r="F27" i="80"/>
  <c r="H53" i="81"/>
  <c r="C47" i="78"/>
  <c r="I19" i="81"/>
  <c r="G53" i="81"/>
  <c r="Q32" i="80"/>
  <c r="R31" i="80"/>
  <c r="N33" i="81"/>
  <c r="F17" i="81"/>
  <c r="J16" i="81"/>
  <c r="O27" i="80"/>
  <c r="Q29" i="81"/>
  <c r="P15" i="80"/>
  <c r="N50" i="81"/>
  <c r="L12" i="81"/>
  <c r="V14" i="80"/>
  <c r="R51" i="80"/>
  <c r="R15" i="81"/>
  <c r="R48" i="80"/>
  <c r="G15" i="80"/>
  <c r="N12" i="81"/>
  <c r="P50" i="81"/>
  <c r="Q18" i="78"/>
  <c r="H11" i="80"/>
  <c r="E31" i="81"/>
  <c r="F19" i="80"/>
  <c r="W53" i="81"/>
  <c r="J13" i="81"/>
  <c r="G49" i="80"/>
  <c r="R28" i="80"/>
  <c r="D16" i="81"/>
  <c r="P32" i="80"/>
  <c r="N50" i="80"/>
  <c r="K53" i="80"/>
  <c r="H55" i="81"/>
  <c r="D19" i="81"/>
  <c r="W47" i="80"/>
  <c r="I15" i="80"/>
  <c r="S16" i="80"/>
  <c r="I52" i="80"/>
  <c r="K17" i="81"/>
  <c r="C55" i="80"/>
  <c r="C32" i="78"/>
  <c r="I48" i="81"/>
  <c r="K13" i="81"/>
  <c r="Q28" i="80"/>
  <c r="J19" i="81"/>
  <c r="M52" i="80"/>
  <c r="C49" i="78"/>
  <c r="S32" i="81"/>
  <c r="C53" i="78"/>
  <c r="G55" i="80"/>
  <c r="P55" i="80"/>
  <c r="J49" i="80"/>
  <c r="P29" i="81"/>
  <c r="L50" i="80"/>
  <c r="K16" i="80"/>
  <c r="S50" i="80"/>
  <c r="C11" i="80"/>
  <c r="W19" i="78"/>
  <c r="C27" i="78"/>
  <c r="F51" i="81"/>
  <c r="D13" i="80"/>
  <c r="K52" i="81"/>
  <c r="G14" i="81"/>
  <c r="D15" i="80"/>
  <c r="S15" i="81"/>
  <c r="V18" i="78"/>
  <c r="H16" i="81"/>
  <c r="S31" i="81"/>
  <c r="M15" i="80"/>
  <c r="C28" i="78"/>
  <c r="C49" i="80"/>
  <c r="R11" i="81"/>
  <c r="E28" i="80"/>
  <c r="D12" i="80"/>
  <c r="O31" i="80"/>
  <c r="U15" i="80"/>
  <c r="N27" i="78"/>
  <c r="L47" i="81"/>
  <c r="O13" i="81"/>
  <c r="N28" i="81"/>
  <c r="J50" i="80"/>
  <c r="C28" i="81"/>
  <c r="L53" i="81"/>
  <c r="H48" i="81"/>
  <c r="S47" i="81"/>
  <c r="I50" i="81"/>
  <c r="K11" i="81"/>
  <c r="R49" i="80"/>
  <c r="C19" i="80"/>
  <c r="T18" i="78"/>
  <c r="T52" i="80"/>
  <c r="H29" i="80"/>
  <c r="O33" i="81"/>
  <c r="O14" i="80"/>
  <c r="K50" i="80"/>
  <c r="R29" i="80"/>
  <c r="W14" i="81"/>
  <c r="S27" i="81"/>
  <c r="G18" i="78"/>
  <c r="D33" i="80"/>
  <c r="H27" i="80"/>
  <c r="G33" i="80"/>
  <c r="O30" i="81"/>
  <c r="T55" i="81"/>
  <c r="E16" i="81"/>
  <c r="U13" i="81"/>
  <c r="E18" i="78"/>
  <c r="I49" i="81"/>
  <c r="L14" i="80"/>
  <c r="K19" i="80"/>
  <c r="L11" i="80"/>
  <c r="W49" i="80"/>
  <c r="S33" i="81"/>
  <c r="N13" i="80"/>
  <c r="E50" i="80"/>
  <c r="Q30" i="80"/>
  <c r="N52" i="80"/>
  <c r="H17" i="81"/>
  <c r="J48" i="80"/>
  <c r="I52" i="81"/>
  <c r="S32" i="80"/>
  <c r="W13" i="81"/>
  <c r="H51" i="81"/>
  <c r="S29" i="80"/>
  <c r="S13" i="81"/>
  <c r="K52" i="80"/>
  <c r="F47" i="80"/>
  <c r="T47" i="81"/>
  <c r="R51" i="81"/>
  <c r="K49" i="81"/>
  <c r="G12" i="81"/>
  <c r="P32" i="81"/>
  <c r="U19" i="80"/>
  <c r="V11" i="80"/>
  <c r="G13" i="81"/>
  <c r="I14" i="81"/>
  <c r="F52" i="81"/>
  <c r="M50" i="81"/>
  <c r="H11" i="81"/>
  <c r="H19" i="81"/>
  <c r="O52" i="81"/>
  <c r="M12" i="81"/>
  <c r="H33" i="80"/>
  <c r="H18" i="78"/>
  <c r="S27" i="80"/>
  <c r="F11" i="81"/>
  <c r="P16" i="81"/>
  <c r="D31" i="81"/>
  <c r="R47" i="81"/>
  <c r="K55" i="81"/>
  <c r="P27" i="81"/>
  <c r="O31" i="81"/>
  <c r="D11" i="80"/>
  <c r="R29" i="81"/>
  <c r="D19" i="80"/>
  <c r="U16" i="81"/>
  <c r="Q27" i="81"/>
  <c r="D49" i="80"/>
  <c r="U47" i="80"/>
  <c r="G31" i="81"/>
  <c r="Q19" i="78"/>
  <c r="X18" i="78"/>
  <c r="O19" i="80"/>
  <c r="N48" i="81"/>
  <c r="N27" i="81"/>
  <c r="R33" i="81"/>
  <c r="E17" i="80"/>
  <c r="V14" i="81"/>
  <c r="N14" i="81"/>
  <c r="M13" i="81"/>
  <c r="L18" i="78"/>
  <c r="W49" i="81"/>
  <c r="E49" i="80"/>
  <c r="T14" i="81"/>
  <c r="F29" i="80"/>
  <c r="S53" i="81"/>
  <c r="E13" i="80"/>
  <c r="P35" i="80"/>
  <c r="W16" i="80"/>
  <c r="D35" i="81"/>
  <c r="L50" i="81"/>
  <c r="H13" i="80"/>
  <c r="E47" i="80"/>
  <c r="Q53" i="80"/>
  <c r="Q35" i="81"/>
  <c r="I16" i="80"/>
  <c r="V16" i="80"/>
  <c r="M53" i="81"/>
  <c r="E14" i="80"/>
  <c r="N28" i="80"/>
  <c r="P29" i="80"/>
  <c r="L52" i="81"/>
  <c r="V15" i="80"/>
  <c r="V48" i="80"/>
  <c r="R55" i="81"/>
  <c r="S51" i="81"/>
  <c r="M16" i="80"/>
  <c r="D28" i="80"/>
  <c r="J47" i="80"/>
  <c r="J11" i="80"/>
  <c r="F16" i="81"/>
  <c r="G48" i="81"/>
  <c r="S47" i="80"/>
  <c r="F51" i="80"/>
  <c r="V13" i="81"/>
  <c r="C48" i="81"/>
  <c r="M51" i="80"/>
  <c r="P28" i="80"/>
  <c r="M12" i="80"/>
  <c r="Q33" i="81"/>
  <c r="P19" i="78"/>
  <c r="P19" i="81"/>
  <c r="D53" i="81"/>
  <c r="V53" i="81"/>
  <c r="V55" i="81"/>
  <c r="R31" i="81"/>
  <c r="K16" i="81"/>
  <c r="Q33" i="80"/>
  <c r="V52" i="80"/>
  <c r="G47" i="81"/>
  <c r="C34" i="78"/>
  <c r="L13" i="80"/>
  <c r="F52" i="80"/>
  <c r="S19" i="81"/>
  <c r="F32" i="80"/>
  <c r="F30" i="81"/>
  <c r="P53" i="80"/>
  <c r="W51" i="81"/>
  <c r="H19" i="80"/>
  <c r="E33" i="80"/>
  <c r="U14" i="80"/>
  <c r="J14" i="80"/>
  <c r="I13" i="81"/>
  <c r="E35" i="81"/>
  <c r="P12" i="80"/>
  <c r="Q30" i="81"/>
  <c r="T15" i="81"/>
  <c r="S28" i="81"/>
  <c r="H52" i="81"/>
  <c r="K47" i="80"/>
  <c r="P53" i="81"/>
  <c r="O49" i="81"/>
  <c r="R19" i="78"/>
  <c r="E12" i="80"/>
  <c r="N47" i="81"/>
  <c r="S11" i="80"/>
  <c r="P31" i="81"/>
  <c r="G14" i="80"/>
  <c r="U17" i="80"/>
  <c r="S48" i="80"/>
  <c r="O19" i="78"/>
  <c r="M49" i="80"/>
  <c r="H19" i="78"/>
  <c r="E55" i="81"/>
  <c r="F33" i="80"/>
  <c r="G52" i="81"/>
  <c r="W12" i="81"/>
  <c r="I14" i="80"/>
  <c r="U53" i="81"/>
  <c r="C11" i="81"/>
  <c r="C35" i="80"/>
  <c r="L19" i="80"/>
  <c r="S12" i="80"/>
  <c r="N12" i="80"/>
  <c r="D50" i="80"/>
  <c r="M51" i="81"/>
  <c r="E19" i="81"/>
  <c r="T16" i="81"/>
  <c r="C16" i="81"/>
  <c r="Q35" i="80"/>
  <c r="F15" i="81"/>
  <c r="L16" i="80"/>
  <c r="D27" i="81"/>
  <c r="O19" i="81"/>
  <c r="M47" i="81"/>
  <c r="H13" i="81"/>
  <c r="D28" i="81"/>
  <c r="P55" i="81"/>
  <c r="T11" i="81"/>
  <c r="Q17" i="81"/>
  <c r="P15" i="81"/>
  <c r="P52" i="80"/>
  <c r="M55" i="80"/>
  <c r="E51" i="80"/>
  <c r="N31" i="80"/>
  <c r="P14" i="81"/>
  <c r="G27" i="81"/>
  <c r="M50" i="80"/>
  <c r="I55" i="81"/>
  <c r="G50" i="81"/>
  <c r="S19" i="80"/>
  <c r="K11" i="80"/>
  <c r="Q17" i="80"/>
  <c r="D17" i="81"/>
  <c r="R50" i="80"/>
  <c r="E15" i="80"/>
  <c r="I19" i="78"/>
  <c r="L48" i="81"/>
  <c r="F53" i="81"/>
  <c r="R48" i="81"/>
  <c r="Q12" i="81"/>
  <c r="P27" i="80"/>
  <c r="S28" i="80"/>
  <c r="T47" i="80"/>
  <c r="K55" i="80"/>
  <c r="P35" i="81"/>
  <c r="O29" i="81"/>
  <c r="N13" i="81"/>
  <c r="G51" i="80"/>
  <c r="R14" i="81"/>
  <c r="O47" i="80"/>
  <c r="F13" i="81"/>
  <c r="J16" i="80"/>
  <c r="L49" i="80"/>
  <c r="M14" i="80"/>
  <c r="M55" i="81"/>
  <c r="D52" i="80"/>
  <c r="D17" i="80"/>
  <c r="U18" i="78"/>
  <c r="H47" i="81"/>
  <c r="V49" i="80"/>
  <c r="V52" i="81"/>
  <c r="H55" i="80"/>
  <c r="C53" i="81"/>
  <c r="S35" i="81"/>
  <c r="O35" i="81"/>
  <c r="F19" i="78"/>
  <c r="M18" i="78"/>
  <c r="M11" i="80"/>
  <c r="U13" i="80"/>
  <c r="F12" i="80"/>
  <c r="N29" i="80"/>
  <c r="N53" i="81"/>
  <c r="F14" i="81"/>
  <c r="N30" i="78"/>
  <c r="R52" i="80"/>
  <c r="C47" i="81"/>
  <c r="F14" i="80"/>
  <c r="T53" i="81"/>
  <c r="H35" i="80"/>
  <c r="F31" i="81"/>
  <c r="L55" i="81"/>
  <c r="L16" i="81"/>
  <c r="P17" i="81"/>
  <c r="I18" i="81" l="1"/>
  <c r="T30" i="80"/>
  <c r="Q18" i="80"/>
  <c r="U18" i="81"/>
  <c r="G18" i="80"/>
  <c r="O54" i="81"/>
  <c r="X47" i="81"/>
  <c r="C54" i="81"/>
  <c r="G54" i="81"/>
  <c r="D18" i="81"/>
  <c r="I31" i="80"/>
  <c r="I29" i="81"/>
  <c r="X51" i="81"/>
  <c r="G54" i="80"/>
  <c r="H34" i="80"/>
  <c r="I30" i="80"/>
  <c r="I29" i="80"/>
  <c r="T29" i="80"/>
  <c r="S34" i="81"/>
  <c r="N34" i="80"/>
  <c r="T27" i="80"/>
  <c r="O18" i="81"/>
  <c r="I28" i="80"/>
  <c r="M18" i="80"/>
  <c r="T32" i="81"/>
  <c r="N18" i="81"/>
  <c r="H54" i="80"/>
  <c r="L54" i="80"/>
  <c r="C54" i="80"/>
  <c r="X47" i="80"/>
  <c r="F34" i="81"/>
  <c r="X53" i="81"/>
  <c r="X48" i="81"/>
  <c r="X19" i="80"/>
  <c r="P18" i="81"/>
  <c r="Q54" i="80"/>
  <c r="K18" i="81"/>
  <c r="I32" i="81"/>
  <c r="X49" i="81"/>
  <c r="H54" i="81"/>
  <c r="S54" i="80"/>
  <c r="U18" i="80"/>
  <c r="S54" i="81"/>
  <c r="X19" i="81"/>
  <c r="W18" i="80"/>
  <c r="J18" i="80"/>
  <c r="V54" i="80"/>
  <c r="J54" i="80"/>
  <c r="I28" i="81"/>
  <c r="G34" i="80"/>
  <c r="T28" i="81"/>
  <c r="X13" i="81"/>
  <c r="E18" i="80"/>
  <c r="L54" i="81"/>
  <c r="S18" i="81"/>
  <c r="P18" i="80"/>
  <c r="O54" i="80"/>
  <c r="R54" i="80"/>
  <c r="P54" i="80"/>
  <c r="D54" i="81"/>
  <c r="J54" i="81"/>
  <c r="M54" i="80"/>
  <c r="R34" i="81"/>
  <c r="T28" i="80"/>
  <c r="X48" i="80"/>
  <c r="R18" i="81"/>
  <c r="D34" i="80"/>
  <c r="X49" i="80"/>
  <c r="T18" i="80"/>
  <c r="T54" i="80"/>
  <c r="N54" i="80"/>
  <c r="P34" i="80"/>
  <c r="X52" i="80"/>
  <c r="I30" i="81"/>
  <c r="X50" i="80"/>
  <c r="E54" i="80"/>
  <c r="P54" i="81"/>
  <c r="X51" i="80"/>
  <c r="T32" i="80"/>
  <c r="M18" i="81"/>
  <c r="X50" i="81"/>
  <c r="Q54" i="81"/>
  <c r="K18" i="80"/>
  <c r="F54" i="81"/>
  <c r="C18" i="80"/>
  <c r="X11" i="80"/>
  <c r="K54" i="81"/>
  <c r="I31" i="81"/>
  <c r="D54" i="80"/>
  <c r="G34" i="81"/>
  <c r="E34" i="81"/>
  <c r="T31" i="80"/>
  <c r="T31" i="81"/>
  <c r="T33" i="80"/>
  <c r="V18" i="81"/>
  <c r="O18" i="80"/>
  <c r="T27" i="81"/>
  <c r="N34" i="81"/>
  <c r="X17" i="80"/>
  <c r="I32" i="80"/>
  <c r="L18" i="81"/>
  <c r="T18" i="81"/>
  <c r="N18" i="80"/>
  <c r="X15" i="81"/>
  <c r="X15" i="80"/>
  <c r="U54" i="80"/>
  <c r="M54" i="81"/>
  <c r="X52" i="81"/>
  <c r="J18" i="81"/>
  <c r="Q34" i="81"/>
  <c r="X55" i="80"/>
  <c r="Q18" i="81"/>
  <c r="D34" i="81"/>
  <c r="X55" i="81"/>
  <c r="I35" i="81"/>
  <c r="B11" i="78"/>
  <c r="J7" i="78"/>
  <c r="I18" i="80"/>
  <c r="D18" i="80"/>
  <c r="G18" i="81"/>
  <c r="I54" i="81"/>
  <c r="X16" i="81"/>
  <c r="W54" i="80"/>
  <c r="P34" i="81"/>
  <c r="R54" i="81"/>
  <c r="E18" i="81"/>
  <c r="F18" i="80"/>
  <c r="F18" i="81"/>
  <c r="T35" i="81"/>
  <c r="S34" i="80"/>
  <c r="I35" i="80"/>
  <c r="R34" i="80"/>
  <c r="C18" i="81"/>
  <c r="X11" i="81"/>
  <c r="X13" i="80"/>
  <c r="I54" i="80"/>
  <c r="X53" i="80"/>
  <c r="H18" i="81"/>
  <c r="H18" i="80"/>
  <c r="X12" i="81"/>
  <c r="O34" i="81"/>
  <c r="E34" i="80"/>
  <c r="H34" i="81"/>
  <c r="I33" i="80"/>
  <c r="V18" i="80"/>
  <c r="Q34" i="80"/>
  <c r="I27" i="80"/>
  <c r="C34" i="80"/>
  <c r="T35" i="80"/>
  <c r="I33" i="81"/>
  <c r="S18" i="80"/>
  <c r="E54" i="81"/>
  <c r="C34" i="81"/>
  <c r="I27" i="81"/>
  <c r="N54" i="81"/>
  <c r="T54" i="81"/>
  <c r="W18" i="81"/>
  <c r="F54" i="80"/>
  <c r="O34" i="80"/>
  <c r="X14" i="81"/>
  <c r="K54" i="80"/>
  <c r="T33" i="81"/>
  <c r="X14" i="80"/>
  <c r="X12" i="80"/>
  <c r="R18" i="80"/>
  <c r="T29" i="81"/>
  <c r="U54" i="81"/>
  <c r="W54" i="81"/>
  <c r="F34" i="80"/>
  <c r="T30" i="81"/>
  <c r="X16" i="80"/>
  <c r="V54" i="81"/>
  <c r="X17" i="81"/>
  <c r="L18" i="80"/>
  <c r="T34" i="81" l="1"/>
  <c r="X54" i="81"/>
  <c r="X18" i="81"/>
  <c r="X18" i="80"/>
  <c r="X54" i="80"/>
  <c r="I34" i="80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12" i="78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T34" i="80"/>
  <c r="I34" i="81"/>
  <c r="W21" i="59" l="1"/>
  <c r="W27" i="58"/>
  <c r="W26" i="58"/>
  <c r="W25" i="58"/>
  <c r="W19" i="58"/>
  <c r="W18" i="59"/>
  <c r="W17" i="59"/>
  <c r="W20" i="58"/>
  <c r="W19" i="62"/>
  <c r="W18" i="58"/>
  <c r="W23" i="62"/>
  <c r="W23" i="60"/>
  <c r="W20" i="60"/>
  <c r="W19" i="59"/>
  <c r="W17" i="60"/>
  <c r="W17" i="58"/>
  <c r="W17" i="62"/>
  <c r="W23" i="58"/>
  <c r="W18" i="60"/>
  <c r="W20" i="62"/>
  <c r="W18" i="62"/>
  <c r="W21" i="62"/>
  <c r="W22" i="58"/>
  <c r="W19" i="60"/>
  <c r="W22" i="62"/>
  <c r="W21" i="58"/>
  <c r="W20" i="59"/>
  <c r="W23" i="59"/>
  <c r="W22" i="60"/>
  <c r="W22" i="59"/>
  <c r="W21" i="60"/>
</calcChain>
</file>

<file path=xl/sharedStrings.xml><?xml version="1.0" encoding="utf-8"?>
<sst xmlns="http://schemas.openxmlformats.org/spreadsheetml/2006/main" count="7742" uniqueCount="130">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</sst>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6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2" fillId="0" borderId="57" xfId="0" applyNumberFormat="1" applyFont="1" applyFill="1" applyBorder="1" applyAlignment="1">
      <alignment horizontal="center" vertical="center"/>
    </xf>
    <xf numFmtId="164" fontId="52" fillId="0" borderId="56" xfId="0" applyNumberFormat="1" applyFont="1" applyFill="1" applyBorder="1" applyAlignment="1">
      <alignment horizontal="center" vertical="center"/>
    </xf>
    <xf numFmtId="164" fontId="52" fillId="0" borderId="58" xfId="0" applyNumberFormat="1" applyFont="1" applyFill="1" applyBorder="1" applyAlignment="1">
      <alignment horizontal="center" vertical="center"/>
    </xf>
    <xf numFmtId="164" fontId="7" fillId="0" borderId="45" xfId="0" applyNumberFormat="1" applyFont="1" applyFill="1" applyBorder="1" applyAlignment="1">
      <alignment horizontal="center" vertical="center"/>
    </xf>
    <xf numFmtId="164" fontId="7" fillId="0" borderId="17" xfId="0" applyNumberFormat="1" applyFont="1" applyFill="1" applyBorder="1" applyAlignment="1">
      <alignment horizontal="center" vertical="center"/>
    </xf>
    <xf numFmtId="164" fontId="7" fillId="0" borderId="51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164" fontId="7" fillId="0" borderId="54" xfId="0" applyNumberFormat="1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164" fontId="7" fillId="0" borderId="53" xfId="0" applyNumberFormat="1" applyFont="1" applyFill="1" applyBorder="1" applyAlignment="1">
      <alignment horizontal="center" vertical="center"/>
    </xf>
    <xf numFmtId="164" fontId="56" fillId="0" borderId="45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 vertical="center"/>
    </xf>
    <xf numFmtId="164" fontId="56" fillId="0" borderId="18" xfId="0" applyNumberFormat="1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48</v>
      </c>
      <c r="N11" s="1122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5" t="s">
        <v>28</v>
      </c>
      <c r="M15" s="1126"/>
      <c r="N15" s="1126"/>
      <c r="O15" s="1126"/>
      <c r="P15" s="1126"/>
      <c r="Q15" s="1126"/>
      <c r="R15" s="1126"/>
      <c r="S15" s="1126"/>
      <c r="T15" s="1126"/>
      <c r="U15" s="1127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3" t="s">
        <v>16</v>
      </c>
      <c r="C36" s="1124"/>
      <c r="D36" s="1124"/>
      <c r="E36" s="1124"/>
      <c r="F36" s="1124"/>
      <c r="G36" s="1124"/>
      <c r="H36" s="59"/>
      <c r="L36" s="32"/>
      <c r="M36" s="62" t="s">
        <v>17</v>
      </c>
      <c r="N36" s="1116" t="s">
        <v>16</v>
      </c>
      <c r="O36" s="1117"/>
      <c r="P36" s="1117"/>
      <c r="Q36" s="1117"/>
      <c r="R36" s="1117"/>
      <c r="S36" s="111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21" t="s">
        <v>26</v>
      </c>
      <c r="L37" s="112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18"/>
      <c r="M54" s="111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17"/>
      <c r="G55" s="111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48</v>
      </c>
      <c r="N11" s="1122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5" t="s">
        <v>28</v>
      </c>
      <c r="M15" s="1126"/>
      <c r="N15" s="1126"/>
      <c r="O15" s="1126"/>
      <c r="P15" s="1126"/>
      <c r="Q15" s="1126"/>
      <c r="R15" s="1126"/>
      <c r="S15" s="1126"/>
      <c r="T15" s="1126"/>
      <c r="U15" s="1126"/>
      <c r="V15" s="112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3" t="s">
        <v>16</v>
      </c>
      <c r="C36" s="1124"/>
      <c r="D36" s="1124"/>
      <c r="E36" s="1124"/>
      <c r="F36" s="1124"/>
      <c r="G36" s="1124"/>
      <c r="H36" s="59"/>
      <c r="L36" s="32"/>
      <c r="M36" s="62" t="s">
        <v>17</v>
      </c>
      <c r="N36" s="1116" t="s">
        <v>16</v>
      </c>
      <c r="O36" s="1117"/>
      <c r="P36" s="1117"/>
      <c r="Q36" s="1117"/>
      <c r="R36" s="1117"/>
      <c r="S36" s="111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28"/>
      <c r="L37" s="112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18"/>
      <c r="M54" s="111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17"/>
      <c r="G55" s="111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48</v>
      </c>
      <c r="N11" s="1122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5" t="s">
        <v>28</v>
      </c>
      <c r="M15" s="1126"/>
      <c r="N15" s="1126"/>
      <c r="O15" s="1126"/>
      <c r="P15" s="1126"/>
      <c r="Q15" s="1126"/>
      <c r="R15" s="1126"/>
      <c r="S15" s="1126"/>
      <c r="T15" s="1126"/>
      <c r="U15" s="1126"/>
      <c r="V15" s="112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3" t="s">
        <v>16</v>
      </c>
      <c r="C36" s="1124"/>
      <c r="D36" s="1124"/>
      <c r="E36" s="1124"/>
      <c r="F36" s="1124"/>
      <c r="G36" s="1124"/>
      <c r="H36" s="59"/>
      <c r="L36" s="32"/>
      <c r="M36" s="62" t="s">
        <v>17</v>
      </c>
      <c r="N36" s="1116" t="s">
        <v>16</v>
      </c>
      <c r="O36" s="1117"/>
      <c r="P36" s="1117"/>
      <c r="Q36" s="1117"/>
      <c r="R36" s="1117"/>
      <c r="S36" s="111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28"/>
      <c r="L37" s="112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18"/>
      <c r="M54" s="111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17"/>
      <c r="G55" s="111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52</v>
      </c>
      <c r="N11" s="1122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5" t="s">
        <v>28</v>
      </c>
      <c r="M15" s="1126"/>
      <c r="N15" s="1126"/>
      <c r="O15" s="1126"/>
      <c r="P15" s="1126"/>
      <c r="Q15" s="1126"/>
      <c r="R15" s="1126"/>
      <c r="S15" s="1126"/>
      <c r="T15" s="1126"/>
      <c r="U15" s="1126"/>
      <c r="V15" s="112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3" t="s">
        <v>16</v>
      </c>
      <c r="C36" s="1124"/>
      <c r="D36" s="1124"/>
      <c r="E36" s="1124"/>
      <c r="F36" s="1124"/>
      <c r="G36" s="1124"/>
      <c r="H36" s="59"/>
      <c r="L36" s="32"/>
      <c r="M36" s="62" t="s">
        <v>17</v>
      </c>
      <c r="N36" s="1116" t="s">
        <v>16</v>
      </c>
      <c r="O36" s="1117"/>
      <c r="P36" s="1117"/>
      <c r="Q36" s="1117"/>
      <c r="R36" s="1117"/>
      <c r="S36" s="111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28"/>
      <c r="L37" s="112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18"/>
      <c r="M54" s="111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17"/>
      <c r="G55" s="111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40"/>
      <c r="B1" s="1143" t="s">
        <v>33</v>
      </c>
      <c r="C1" s="1144"/>
      <c r="D1" s="1144"/>
      <c r="E1" s="1144"/>
      <c r="F1" s="1144"/>
      <c r="G1" s="1144"/>
      <c r="H1" s="1144"/>
      <c r="I1" s="1144"/>
      <c r="J1" s="1144"/>
      <c r="K1" s="1144"/>
      <c r="L1" s="1144"/>
      <c r="M1" s="1144"/>
      <c r="N1" s="1144"/>
      <c r="O1" s="1144"/>
      <c r="P1" s="1144"/>
      <c r="Q1" s="1144"/>
      <c r="R1" s="1144"/>
      <c r="S1" s="1145"/>
      <c r="T1" s="1146" t="s">
        <v>34</v>
      </c>
      <c r="U1" s="1146"/>
      <c r="V1" s="1146"/>
      <c r="W1" s="1146"/>
      <c r="X1" s="1147"/>
    </row>
    <row r="2" spans="1:26" x14ac:dyDescent="0.25">
      <c r="A2" s="1141"/>
      <c r="B2" s="1148" t="s">
        <v>35</v>
      </c>
      <c r="C2" s="1149"/>
      <c r="D2" s="1149"/>
      <c r="E2" s="1149"/>
      <c r="F2" s="1149"/>
      <c r="G2" s="1149"/>
      <c r="H2" s="1149"/>
      <c r="I2" s="1149"/>
      <c r="J2" s="1149"/>
      <c r="K2" s="1149"/>
      <c r="L2" s="1149"/>
      <c r="M2" s="1149"/>
      <c r="N2" s="1149"/>
      <c r="O2" s="1149"/>
      <c r="P2" s="1149"/>
      <c r="Q2" s="1149"/>
      <c r="R2" s="1149"/>
      <c r="S2" s="1150"/>
      <c r="T2" s="1152" t="s">
        <v>36</v>
      </c>
      <c r="U2" s="1152"/>
      <c r="V2" s="1152"/>
      <c r="W2" s="1152"/>
      <c r="X2" s="1153"/>
    </row>
    <row r="3" spans="1:26" x14ac:dyDescent="0.25">
      <c r="A3" s="1142"/>
      <c r="B3" s="1135"/>
      <c r="C3" s="1136"/>
      <c r="D3" s="1136"/>
      <c r="E3" s="1136"/>
      <c r="F3" s="1136"/>
      <c r="G3" s="1136"/>
      <c r="H3" s="1136"/>
      <c r="I3" s="1136"/>
      <c r="J3" s="1136"/>
      <c r="K3" s="1136"/>
      <c r="L3" s="1136"/>
      <c r="M3" s="1136"/>
      <c r="N3" s="1136"/>
      <c r="O3" s="1136"/>
      <c r="P3" s="1136"/>
      <c r="Q3" s="1136"/>
      <c r="R3" s="1136"/>
      <c r="S3" s="1151"/>
      <c r="T3" s="1152" t="s">
        <v>37</v>
      </c>
      <c r="U3" s="1152"/>
      <c r="V3" s="1152"/>
      <c r="W3" s="1152"/>
      <c r="X3" s="1153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35">
        <v>3</v>
      </c>
      <c r="C5" s="1136"/>
      <c r="D5" s="84"/>
      <c r="E5" s="84"/>
      <c r="F5" s="84" t="s">
        <v>39</v>
      </c>
      <c r="G5" s="1137" t="s">
        <v>50</v>
      </c>
      <c r="H5" s="1137"/>
      <c r="I5" s="87"/>
      <c r="J5" s="87"/>
      <c r="K5" s="87"/>
      <c r="L5" s="85"/>
      <c r="M5" s="84" t="s">
        <v>40</v>
      </c>
      <c r="N5" s="1136">
        <v>5</v>
      </c>
      <c r="O5" s="113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8" t="s">
        <v>2</v>
      </c>
      <c r="C7" s="1139"/>
      <c r="D7" s="86"/>
      <c r="E7" s="86"/>
      <c r="F7" s="84" t="s">
        <v>42</v>
      </c>
      <c r="G7" s="1137" t="s">
        <v>55</v>
      </c>
      <c r="H7" s="1137"/>
      <c r="I7" s="1137"/>
      <c r="J7" s="1137"/>
      <c r="K7" s="87"/>
      <c r="L7" s="87"/>
      <c r="M7" s="84" t="s">
        <v>43</v>
      </c>
      <c r="O7" s="1136" t="s">
        <v>51</v>
      </c>
      <c r="P7" s="1136"/>
      <c r="Q7" s="1136"/>
      <c r="R7" s="113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57" t="s">
        <v>7</v>
      </c>
      <c r="C9" s="1158"/>
      <c r="D9" s="1158"/>
      <c r="E9" s="1158"/>
      <c r="F9" s="1158"/>
      <c r="G9" s="1158"/>
      <c r="H9" s="1158"/>
      <c r="I9" s="1158"/>
      <c r="J9" s="1158"/>
      <c r="K9" s="1156"/>
      <c r="L9" s="1154" t="s">
        <v>28</v>
      </c>
      <c r="M9" s="1155"/>
      <c r="N9" s="1155"/>
      <c r="O9" s="1155"/>
      <c r="P9" s="1155"/>
      <c r="Q9" s="1155"/>
      <c r="R9" s="1155"/>
      <c r="S9" s="1155"/>
      <c r="T9" s="1155"/>
      <c r="U9" s="1155"/>
      <c r="V9" s="1161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54" t="s">
        <v>16</v>
      </c>
      <c r="C25" s="1155"/>
      <c r="D25" s="1155"/>
      <c r="E25" s="1155"/>
      <c r="F25" s="1155"/>
      <c r="G25" s="1155"/>
      <c r="H25" s="1156"/>
      <c r="I25" s="90"/>
      <c r="J25" s="90"/>
      <c r="K25" s="90"/>
      <c r="L25" s="90"/>
      <c r="M25" s="169" t="s">
        <v>45</v>
      </c>
      <c r="N25" s="1157" t="s">
        <v>16</v>
      </c>
      <c r="O25" s="1158"/>
      <c r="P25" s="1158"/>
      <c r="Q25" s="1158"/>
      <c r="R25" s="1158"/>
      <c r="S25" s="1158"/>
      <c r="T25" s="258"/>
      <c r="U25" s="168"/>
      <c r="V25" s="1159"/>
      <c r="W25" s="1159"/>
      <c r="X25" s="1160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9"/>
      <c r="W26" s="1159"/>
      <c r="X26" s="1160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9"/>
      <c r="W27" s="1159"/>
      <c r="X27" s="1160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9"/>
      <c r="W28" s="1159"/>
      <c r="X28" s="1160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9"/>
      <c r="W29" s="1159"/>
      <c r="X29" s="1160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9"/>
      <c r="W30" s="1159"/>
      <c r="X30" s="1160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9"/>
      <c r="W31" s="1159"/>
      <c r="X31" s="1160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9"/>
      <c r="W32" s="1159"/>
      <c r="X32" s="1160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59"/>
      <c r="W33" s="1159"/>
      <c r="X33" s="1160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59"/>
      <c r="W34" s="1159"/>
      <c r="X34" s="1160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57" t="s">
        <v>29</v>
      </c>
      <c r="C38" s="1158"/>
      <c r="D38" s="1158"/>
      <c r="E38" s="1158"/>
      <c r="F38" s="1158"/>
      <c r="G38" s="1158"/>
      <c r="H38" s="1156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52</v>
      </c>
      <c r="N11" s="1122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5" t="s">
        <v>28</v>
      </c>
      <c r="M15" s="1126"/>
      <c r="N15" s="1126"/>
      <c r="O15" s="1126"/>
      <c r="P15" s="1126"/>
      <c r="Q15" s="1126"/>
      <c r="R15" s="1126"/>
      <c r="S15" s="1126"/>
      <c r="T15" s="1126"/>
      <c r="U15" s="1126"/>
      <c r="V15" s="112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62" t="s">
        <v>16</v>
      </c>
      <c r="C36" s="1124"/>
      <c r="D36" s="1124"/>
      <c r="E36" s="1124"/>
      <c r="F36" s="1124"/>
      <c r="G36" s="1124"/>
      <c r="H36" s="1163"/>
      <c r="I36" s="300"/>
      <c r="L36" s="32"/>
      <c r="M36" s="62" t="s">
        <v>17</v>
      </c>
      <c r="N36" s="1116" t="s">
        <v>16</v>
      </c>
      <c r="O36" s="1117"/>
      <c r="P36" s="1117"/>
      <c r="Q36" s="1117"/>
      <c r="R36" s="1117"/>
      <c r="S36" s="111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28"/>
      <c r="L37" s="112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18"/>
      <c r="M54" s="111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17"/>
      <c r="G55" s="111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40"/>
      <c r="B1" s="1143" t="s">
        <v>33</v>
      </c>
      <c r="C1" s="1144"/>
      <c r="D1" s="1144"/>
      <c r="E1" s="1144"/>
      <c r="F1" s="1144"/>
      <c r="G1" s="1144"/>
      <c r="H1" s="1144"/>
      <c r="I1" s="1144"/>
      <c r="J1" s="1144"/>
      <c r="K1" s="1144"/>
      <c r="L1" s="1144"/>
      <c r="M1" s="1144"/>
      <c r="N1" s="1144"/>
      <c r="O1" s="1144"/>
      <c r="P1" s="1144"/>
      <c r="Q1" s="1144"/>
      <c r="R1" s="1144"/>
      <c r="S1" s="1145"/>
      <c r="T1" s="1146" t="s">
        <v>34</v>
      </c>
      <c r="U1" s="1146"/>
      <c r="V1" s="1146"/>
      <c r="W1" s="1146"/>
      <c r="X1" s="1147"/>
    </row>
    <row r="2" spans="1:26" x14ac:dyDescent="0.25">
      <c r="A2" s="1141"/>
      <c r="B2" s="1148" t="s">
        <v>35</v>
      </c>
      <c r="C2" s="1149"/>
      <c r="D2" s="1149"/>
      <c r="E2" s="1149"/>
      <c r="F2" s="1149"/>
      <c r="G2" s="1149"/>
      <c r="H2" s="1149"/>
      <c r="I2" s="1149"/>
      <c r="J2" s="1149"/>
      <c r="K2" s="1149"/>
      <c r="L2" s="1149"/>
      <c r="M2" s="1149"/>
      <c r="N2" s="1149"/>
      <c r="O2" s="1149"/>
      <c r="P2" s="1149"/>
      <c r="Q2" s="1149"/>
      <c r="R2" s="1149"/>
      <c r="S2" s="1150"/>
      <c r="T2" s="1152" t="s">
        <v>36</v>
      </c>
      <c r="U2" s="1152"/>
      <c r="V2" s="1152"/>
      <c r="W2" s="1152"/>
      <c r="X2" s="1153"/>
    </row>
    <row r="3" spans="1:26" x14ac:dyDescent="0.25">
      <c r="A3" s="1142"/>
      <c r="B3" s="1135"/>
      <c r="C3" s="1136"/>
      <c r="D3" s="1136"/>
      <c r="E3" s="1136"/>
      <c r="F3" s="1136"/>
      <c r="G3" s="1136"/>
      <c r="H3" s="1136"/>
      <c r="I3" s="1136"/>
      <c r="J3" s="1136"/>
      <c r="K3" s="1136"/>
      <c r="L3" s="1136"/>
      <c r="M3" s="1136"/>
      <c r="N3" s="1136"/>
      <c r="O3" s="1136"/>
      <c r="P3" s="1136"/>
      <c r="Q3" s="1136"/>
      <c r="R3" s="1136"/>
      <c r="S3" s="1151"/>
      <c r="T3" s="1152" t="s">
        <v>37</v>
      </c>
      <c r="U3" s="1152"/>
      <c r="V3" s="1152"/>
      <c r="W3" s="1152"/>
      <c r="X3" s="1153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35">
        <v>3</v>
      </c>
      <c r="C5" s="1136"/>
      <c r="D5" s="84"/>
      <c r="E5" s="84"/>
      <c r="F5" s="84" t="s">
        <v>39</v>
      </c>
      <c r="G5" s="1137" t="s">
        <v>50</v>
      </c>
      <c r="H5" s="1137"/>
      <c r="I5" s="87"/>
      <c r="J5" s="87"/>
      <c r="K5" s="87"/>
      <c r="L5" s="85"/>
      <c r="M5" s="84" t="s">
        <v>40</v>
      </c>
      <c r="N5" s="1136">
        <v>5</v>
      </c>
      <c r="O5" s="113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8" t="s">
        <v>2</v>
      </c>
      <c r="C7" s="1139"/>
      <c r="D7" s="86"/>
      <c r="E7" s="86"/>
      <c r="F7" s="84" t="s">
        <v>42</v>
      </c>
      <c r="G7" s="1137" t="s">
        <v>55</v>
      </c>
      <c r="H7" s="1137"/>
      <c r="I7" s="1137"/>
      <c r="J7" s="1137"/>
      <c r="K7" s="87"/>
      <c r="L7" s="87"/>
      <c r="M7" s="84" t="s">
        <v>43</v>
      </c>
      <c r="O7" s="1136" t="s">
        <v>51</v>
      </c>
      <c r="P7" s="1136"/>
      <c r="Q7" s="1136"/>
      <c r="R7" s="113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57" t="s">
        <v>7</v>
      </c>
      <c r="C9" s="1158"/>
      <c r="D9" s="1158"/>
      <c r="E9" s="1158"/>
      <c r="F9" s="1158"/>
      <c r="G9" s="1158"/>
      <c r="H9" s="1158"/>
      <c r="I9" s="1158"/>
      <c r="J9" s="1158"/>
      <c r="K9" s="1156"/>
      <c r="L9" s="1154" t="s">
        <v>28</v>
      </c>
      <c r="M9" s="1155"/>
      <c r="N9" s="1155"/>
      <c r="O9" s="1155"/>
      <c r="P9" s="1155"/>
      <c r="Q9" s="1155"/>
      <c r="R9" s="1155"/>
      <c r="S9" s="1155"/>
      <c r="T9" s="1155"/>
      <c r="U9" s="1155"/>
      <c r="V9" s="1161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57" t="s">
        <v>16</v>
      </c>
      <c r="C25" s="1158"/>
      <c r="D25" s="1158"/>
      <c r="E25" s="1158"/>
      <c r="F25" s="1158"/>
      <c r="G25" s="1158"/>
      <c r="H25" s="1158"/>
      <c r="I25" s="1156"/>
      <c r="J25" s="90"/>
      <c r="K25" s="90"/>
      <c r="L25" s="90"/>
      <c r="M25" s="169" t="s">
        <v>45</v>
      </c>
      <c r="N25" s="1157" t="s">
        <v>16</v>
      </c>
      <c r="O25" s="1158"/>
      <c r="P25" s="1158"/>
      <c r="Q25" s="1158"/>
      <c r="R25" s="1158"/>
      <c r="S25" s="1158"/>
      <c r="T25" s="258"/>
      <c r="U25" s="168"/>
      <c r="V25" s="1159"/>
      <c r="W25" s="1159"/>
      <c r="X25" s="1160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9"/>
      <c r="W26" s="1159"/>
      <c r="X26" s="1160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9"/>
      <c r="W27" s="1159"/>
      <c r="X27" s="1160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9"/>
      <c r="W28" s="1159"/>
      <c r="X28" s="1160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9"/>
      <c r="W29" s="1159"/>
      <c r="X29" s="1160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9"/>
      <c r="W30" s="1159"/>
      <c r="X30" s="1160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9"/>
      <c r="W31" s="1159"/>
      <c r="X31" s="1160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9"/>
      <c r="W32" s="1159"/>
      <c r="X32" s="1160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59"/>
      <c r="W33" s="1159"/>
      <c r="X33" s="1160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59"/>
      <c r="W34" s="1159"/>
      <c r="X34" s="1160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57" t="s">
        <v>29</v>
      </c>
      <c r="C38" s="1158"/>
      <c r="D38" s="1158"/>
      <c r="E38" s="1158"/>
      <c r="F38" s="1158"/>
      <c r="G38" s="1158"/>
      <c r="H38" s="1156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52</v>
      </c>
      <c r="N11" s="1122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305"/>
      <c r="M15" s="306"/>
      <c r="N15" s="1125" t="s">
        <v>28</v>
      </c>
      <c r="O15" s="1126"/>
      <c r="P15" s="1126"/>
      <c r="Q15" s="1126"/>
      <c r="R15" s="1126"/>
      <c r="S15" s="1126"/>
      <c r="T15" s="1126"/>
      <c r="U15" s="1126"/>
      <c r="V15" s="1126"/>
      <c r="W15" s="1126"/>
      <c r="X15" s="1127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62" t="s">
        <v>16</v>
      </c>
      <c r="C36" s="1124"/>
      <c r="D36" s="1124"/>
      <c r="E36" s="1124"/>
      <c r="F36" s="1124"/>
      <c r="G36" s="1124"/>
      <c r="H36" s="1163"/>
      <c r="I36" s="300"/>
      <c r="L36" s="32"/>
      <c r="M36" s="62" t="s">
        <v>17</v>
      </c>
      <c r="N36" s="1116" t="s">
        <v>16</v>
      </c>
      <c r="O36" s="1117"/>
      <c r="P36" s="1117"/>
      <c r="Q36" s="1117"/>
      <c r="R36" s="1117"/>
      <c r="S36" s="111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28"/>
      <c r="L37" s="112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18"/>
      <c r="M54" s="111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17"/>
      <c r="G55" s="111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40"/>
      <c r="B1" s="1143" t="s">
        <v>33</v>
      </c>
      <c r="C1" s="1144"/>
      <c r="D1" s="1144"/>
      <c r="E1" s="1144"/>
      <c r="F1" s="1144"/>
      <c r="G1" s="1144"/>
      <c r="H1" s="1144"/>
      <c r="I1" s="1144"/>
      <c r="J1" s="1144"/>
      <c r="K1" s="1144"/>
      <c r="L1" s="1144"/>
      <c r="M1" s="1144"/>
      <c r="N1" s="1144"/>
      <c r="O1" s="1144"/>
      <c r="P1" s="1144"/>
      <c r="Q1" s="1144"/>
      <c r="R1" s="1144"/>
      <c r="S1" s="1145"/>
      <c r="T1" s="1146" t="s">
        <v>34</v>
      </c>
      <c r="U1" s="1146"/>
      <c r="V1" s="1146"/>
      <c r="W1" s="1146"/>
      <c r="X1" s="1147"/>
    </row>
    <row r="2" spans="1:26" x14ac:dyDescent="0.25">
      <c r="A2" s="1141"/>
      <c r="B2" s="1148" t="s">
        <v>35</v>
      </c>
      <c r="C2" s="1149"/>
      <c r="D2" s="1149"/>
      <c r="E2" s="1149"/>
      <c r="F2" s="1149"/>
      <c r="G2" s="1149"/>
      <c r="H2" s="1149"/>
      <c r="I2" s="1149"/>
      <c r="J2" s="1149"/>
      <c r="K2" s="1149"/>
      <c r="L2" s="1149"/>
      <c r="M2" s="1149"/>
      <c r="N2" s="1149"/>
      <c r="O2" s="1149"/>
      <c r="P2" s="1149"/>
      <c r="Q2" s="1149"/>
      <c r="R2" s="1149"/>
      <c r="S2" s="1150"/>
      <c r="T2" s="1152" t="s">
        <v>36</v>
      </c>
      <c r="U2" s="1152"/>
      <c r="V2" s="1152"/>
      <c r="W2" s="1152"/>
      <c r="X2" s="1153"/>
    </row>
    <row r="3" spans="1:26" x14ac:dyDescent="0.25">
      <c r="A3" s="1142"/>
      <c r="B3" s="1135"/>
      <c r="C3" s="1136"/>
      <c r="D3" s="1136"/>
      <c r="E3" s="1136"/>
      <c r="F3" s="1136"/>
      <c r="G3" s="1136"/>
      <c r="H3" s="1136"/>
      <c r="I3" s="1136"/>
      <c r="J3" s="1136"/>
      <c r="K3" s="1136"/>
      <c r="L3" s="1136"/>
      <c r="M3" s="1136"/>
      <c r="N3" s="1136"/>
      <c r="O3" s="1136"/>
      <c r="P3" s="1136"/>
      <c r="Q3" s="1136"/>
      <c r="R3" s="1136"/>
      <c r="S3" s="1151"/>
      <c r="T3" s="1152" t="s">
        <v>37</v>
      </c>
      <c r="U3" s="1152"/>
      <c r="V3" s="1152"/>
      <c r="W3" s="1152"/>
      <c r="X3" s="1153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35">
        <v>3</v>
      </c>
      <c r="C5" s="1136"/>
      <c r="D5" s="84"/>
      <c r="E5" s="84"/>
      <c r="F5" s="84" t="s">
        <v>39</v>
      </c>
      <c r="G5" s="1137" t="s">
        <v>50</v>
      </c>
      <c r="H5" s="1137"/>
      <c r="I5" s="87"/>
      <c r="J5" s="87"/>
      <c r="K5" s="87"/>
      <c r="L5" s="85"/>
      <c r="M5" s="84" t="s">
        <v>40</v>
      </c>
      <c r="N5" s="1136">
        <v>5</v>
      </c>
      <c r="O5" s="113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8" t="s">
        <v>2</v>
      </c>
      <c r="C7" s="1139"/>
      <c r="D7" s="86"/>
      <c r="E7" s="86"/>
      <c r="F7" s="84" t="s">
        <v>42</v>
      </c>
      <c r="G7" s="1137" t="s">
        <v>55</v>
      </c>
      <c r="H7" s="1137"/>
      <c r="I7" s="1137"/>
      <c r="J7" s="1137"/>
      <c r="K7" s="87"/>
      <c r="L7" s="87"/>
      <c r="M7" s="84" t="s">
        <v>43</v>
      </c>
      <c r="O7" s="1136" t="s">
        <v>51</v>
      </c>
      <c r="P7" s="1136"/>
      <c r="Q7" s="1136"/>
      <c r="R7" s="113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57" t="s">
        <v>7</v>
      </c>
      <c r="C9" s="1158"/>
      <c r="D9" s="1158"/>
      <c r="E9" s="1158"/>
      <c r="F9" s="1158"/>
      <c r="G9" s="1158"/>
      <c r="H9" s="1158"/>
      <c r="I9" s="1158"/>
      <c r="J9" s="1158"/>
      <c r="K9" s="1158"/>
      <c r="L9" s="1158"/>
      <c r="M9" s="1156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57" t="s">
        <v>16</v>
      </c>
      <c r="C25" s="1158"/>
      <c r="D25" s="1158"/>
      <c r="E25" s="1158"/>
      <c r="F25" s="1158"/>
      <c r="G25" s="1158"/>
      <c r="H25" s="1158"/>
      <c r="I25" s="1156"/>
      <c r="J25" s="90"/>
      <c r="K25" s="90"/>
      <c r="L25" s="90"/>
      <c r="M25" s="169" t="s">
        <v>45</v>
      </c>
      <c r="N25" s="1157" t="s">
        <v>16</v>
      </c>
      <c r="O25" s="1158"/>
      <c r="P25" s="1158"/>
      <c r="Q25" s="1158"/>
      <c r="R25" s="1158"/>
      <c r="S25" s="1158"/>
      <c r="T25" s="258"/>
      <c r="U25" s="168"/>
      <c r="V25" s="1159"/>
      <c r="W25" s="1159"/>
      <c r="X25" s="1159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9"/>
      <c r="W26" s="1159"/>
      <c r="X26" s="1159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9"/>
      <c r="W27" s="1159"/>
      <c r="X27" s="1159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9"/>
      <c r="W28" s="1159"/>
      <c r="X28" s="1159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9"/>
      <c r="W29" s="1159"/>
      <c r="X29" s="1159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9"/>
      <c r="W30" s="1159"/>
      <c r="X30" s="1159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9"/>
      <c r="W31" s="1159"/>
      <c r="X31" s="1159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9"/>
      <c r="W32" s="1159"/>
      <c r="X32" s="1159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59"/>
      <c r="W33" s="1159"/>
      <c r="X33" s="1159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59"/>
      <c r="W34" s="1159"/>
      <c r="X34" s="1159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57" t="s">
        <v>29</v>
      </c>
      <c r="C38" s="1158"/>
      <c r="D38" s="1158"/>
      <c r="E38" s="1158"/>
      <c r="F38" s="1158"/>
      <c r="G38" s="1158"/>
      <c r="H38" s="1156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53</v>
      </c>
      <c r="N11" s="1122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6"/>
      <c r="M15" s="1127"/>
      <c r="N15" s="1164" t="s">
        <v>28</v>
      </c>
      <c r="O15" s="1165"/>
      <c r="P15" s="1165"/>
      <c r="Q15" s="1165"/>
      <c r="R15" s="1165"/>
      <c r="S15" s="1165"/>
      <c r="T15" s="1165"/>
      <c r="U15" s="1165"/>
      <c r="V15" s="1165"/>
      <c r="W15" s="1165"/>
      <c r="X15" s="116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16" t="s">
        <v>16</v>
      </c>
      <c r="C36" s="1117"/>
      <c r="D36" s="1117"/>
      <c r="E36" s="1117"/>
      <c r="F36" s="1117"/>
      <c r="G36" s="1117"/>
      <c r="H36" s="1168"/>
      <c r="I36" s="297"/>
      <c r="L36" s="32"/>
      <c r="M36" s="62" t="s">
        <v>17</v>
      </c>
      <c r="N36" s="1116" t="s">
        <v>16</v>
      </c>
      <c r="O36" s="1117"/>
      <c r="P36" s="1117"/>
      <c r="Q36" s="1117"/>
      <c r="R36" s="1117"/>
      <c r="S36" s="116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28"/>
      <c r="L37" s="1128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18"/>
      <c r="M54" s="111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17"/>
      <c r="G55" s="111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53</v>
      </c>
      <c r="N11" s="1122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6"/>
      <c r="M15" s="1127"/>
      <c r="N15" s="1164" t="s">
        <v>28</v>
      </c>
      <c r="O15" s="1165"/>
      <c r="P15" s="1165"/>
      <c r="Q15" s="1165"/>
      <c r="R15" s="1165"/>
      <c r="S15" s="1165"/>
      <c r="T15" s="1165"/>
      <c r="U15" s="1165"/>
      <c r="V15" s="1165"/>
      <c r="W15" s="1165"/>
      <c r="X15" s="116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16" t="s">
        <v>16</v>
      </c>
      <c r="C36" s="1117"/>
      <c r="D36" s="1117"/>
      <c r="E36" s="1117"/>
      <c r="F36" s="1117"/>
      <c r="G36" s="1117"/>
      <c r="H36" s="1168"/>
      <c r="I36" s="297"/>
      <c r="L36" s="32"/>
      <c r="M36" s="62" t="s">
        <v>17</v>
      </c>
      <c r="N36" s="1116" t="s">
        <v>16</v>
      </c>
      <c r="O36" s="1117"/>
      <c r="P36" s="1117"/>
      <c r="Q36" s="1117"/>
      <c r="R36" s="1117"/>
      <c r="S36" s="116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28"/>
      <c r="L37" s="1128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18"/>
      <c r="M54" s="111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17"/>
      <c r="G55" s="111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57</v>
      </c>
      <c r="N11" s="1122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6"/>
      <c r="M15" s="1127"/>
      <c r="N15" s="1164" t="s">
        <v>28</v>
      </c>
      <c r="O15" s="1165"/>
      <c r="P15" s="1165"/>
      <c r="Q15" s="1165"/>
      <c r="R15" s="1165"/>
      <c r="S15" s="1165"/>
      <c r="T15" s="1165"/>
      <c r="U15" s="1165"/>
      <c r="V15" s="1165"/>
      <c r="W15" s="1165"/>
      <c r="X15" s="1166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16" t="s">
        <v>16</v>
      </c>
      <c r="C36" s="1117"/>
      <c r="D36" s="1117"/>
      <c r="E36" s="1117"/>
      <c r="F36" s="1117"/>
      <c r="G36" s="1117"/>
      <c r="H36" s="1168"/>
      <c r="I36" s="297"/>
      <c r="L36" s="32"/>
      <c r="M36" s="62" t="s">
        <v>17</v>
      </c>
      <c r="N36" s="1116" t="s">
        <v>16</v>
      </c>
      <c r="O36" s="1117"/>
      <c r="P36" s="1117"/>
      <c r="Q36" s="1167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28"/>
      <c r="L37" s="1128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18"/>
      <c r="M54" s="1118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17"/>
      <c r="G55" s="1167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58</v>
      </c>
      <c r="N11" s="1122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6"/>
      <c r="M15" s="1127"/>
      <c r="N15" s="1164" t="s">
        <v>28</v>
      </c>
      <c r="O15" s="1165"/>
      <c r="P15" s="1165"/>
      <c r="Q15" s="1165"/>
      <c r="R15" s="1165"/>
      <c r="S15" s="1165"/>
      <c r="T15" s="1165"/>
      <c r="U15" s="1165"/>
      <c r="V15" s="1165"/>
      <c r="W15" s="1165"/>
      <c r="X15" s="1166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16" t="s">
        <v>16</v>
      </c>
      <c r="C36" s="1117"/>
      <c r="D36" s="1117"/>
      <c r="E36" s="1117"/>
      <c r="F36" s="1117"/>
      <c r="G36" s="1117"/>
      <c r="H36" s="1168"/>
      <c r="I36" s="297"/>
      <c r="L36" s="32"/>
      <c r="M36" s="62" t="s">
        <v>17</v>
      </c>
      <c r="N36" s="1116" t="s">
        <v>16</v>
      </c>
      <c r="O36" s="1117"/>
      <c r="P36" s="116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28"/>
      <c r="L37" s="1128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18"/>
      <c r="M54" s="111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67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63</v>
      </c>
      <c r="N11" s="1122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6"/>
      <c r="M15" s="1126"/>
      <c r="N15" s="1127"/>
      <c r="O15" s="1165" t="s">
        <v>28</v>
      </c>
      <c r="P15" s="1165"/>
      <c r="Q15" s="1165"/>
      <c r="R15" s="1165"/>
      <c r="S15" s="1165"/>
      <c r="T15" s="1165"/>
      <c r="U15" s="1165"/>
      <c r="V15" s="1165"/>
      <c r="W15" s="1165"/>
      <c r="X15" s="1165"/>
      <c r="Y15" s="1166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16" t="s">
        <v>16</v>
      </c>
      <c r="C36" s="1117"/>
      <c r="D36" s="1117"/>
      <c r="E36" s="1117"/>
      <c r="F36" s="1117"/>
      <c r="G36" s="1117"/>
      <c r="H36" s="1117"/>
      <c r="I36" s="388"/>
      <c r="L36" s="32"/>
      <c r="M36" s="62" t="s">
        <v>17</v>
      </c>
      <c r="N36" s="1116" t="s">
        <v>16</v>
      </c>
      <c r="O36" s="1117"/>
      <c r="P36" s="116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28"/>
      <c r="L37" s="1128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18"/>
      <c r="M54" s="111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16" t="s">
        <v>29</v>
      </c>
      <c r="C55" s="1117"/>
      <c r="D55" s="1117"/>
      <c r="E55" s="1117"/>
      <c r="F55" s="1117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64</v>
      </c>
      <c r="N11" s="1122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26"/>
      <c r="M15" s="1126"/>
      <c r="N15" s="1127"/>
      <c r="O15" s="1165" t="s">
        <v>28</v>
      </c>
      <c r="P15" s="1165"/>
      <c r="Q15" s="1165"/>
      <c r="R15" s="1165"/>
      <c r="S15" s="1165"/>
      <c r="T15" s="1165"/>
      <c r="U15" s="1165"/>
      <c r="V15" s="1165"/>
      <c r="W15" s="1165"/>
      <c r="X15" s="1165"/>
      <c r="Y15" s="1166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16" t="s">
        <v>16</v>
      </c>
      <c r="C34" s="1117"/>
      <c r="D34" s="1117"/>
      <c r="E34" s="1117"/>
      <c r="F34" s="1117"/>
      <c r="G34" s="1117"/>
      <c r="H34" s="1117"/>
      <c r="I34" s="388"/>
      <c r="L34" s="32"/>
      <c r="M34" s="62" t="s">
        <v>17</v>
      </c>
      <c r="N34" s="1116" t="s">
        <v>16</v>
      </c>
      <c r="O34" s="1117"/>
      <c r="P34" s="1167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28"/>
      <c r="L35" s="1128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18"/>
      <c r="M52" s="1118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17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64</v>
      </c>
      <c r="N11" s="1122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6"/>
      <c r="W15" s="1126"/>
      <c r="X15" s="1127"/>
      <c r="Y15" s="1169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70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16" t="s">
        <v>16</v>
      </c>
      <c r="C34" s="1117"/>
      <c r="D34" s="1117"/>
      <c r="E34" s="1117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7"/>
      <c r="R34" s="1169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71"/>
      <c r="J35" s="35"/>
      <c r="K35" s="1128"/>
      <c r="L35" s="1128"/>
      <c r="M35" s="422" t="s">
        <v>31</v>
      </c>
      <c r="N35" s="432">
        <v>1</v>
      </c>
      <c r="O35" s="415">
        <v>2</v>
      </c>
      <c r="P35" s="415">
        <v>3</v>
      </c>
      <c r="Q35" s="416"/>
      <c r="R35" s="1171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1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7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64</v>
      </c>
      <c r="N11" s="1122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6"/>
      <c r="W15" s="1126"/>
      <c r="X15" s="1127"/>
      <c r="Y15" s="1169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70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16" t="s">
        <v>16</v>
      </c>
      <c r="C34" s="1117"/>
      <c r="D34" s="1117"/>
      <c r="E34" s="1117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7"/>
      <c r="R34" s="1169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71"/>
      <c r="J35" s="35"/>
      <c r="K35" s="1128"/>
      <c r="L35" s="1128"/>
      <c r="M35" s="422" t="s">
        <v>31</v>
      </c>
      <c r="N35" s="432">
        <v>1</v>
      </c>
      <c r="O35" s="415">
        <v>2</v>
      </c>
      <c r="P35" s="415">
        <v>3</v>
      </c>
      <c r="Q35" s="416"/>
      <c r="R35" s="1171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1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7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64</v>
      </c>
      <c r="N11" s="1122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6" t="s">
        <v>16</v>
      </c>
      <c r="C34" s="1117"/>
      <c r="D34" s="1117"/>
      <c r="E34" s="1117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7"/>
      <c r="R34" s="116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71"/>
      <c r="J35" s="35"/>
      <c r="K35" s="1128"/>
      <c r="L35" s="1128"/>
      <c r="M35" s="422" t="s">
        <v>31</v>
      </c>
      <c r="N35" s="432">
        <v>1</v>
      </c>
      <c r="O35" s="415">
        <v>2</v>
      </c>
      <c r="P35" s="415">
        <v>3</v>
      </c>
      <c r="Q35" s="416"/>
      <c r="R35" s="117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1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7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64</v>
      </c>
      <c r="N11" s="1122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6" t="s">
        <v>16</v>
      </c>
      <c r="C34" s="1117"/>
      <c r="D34" s="1117"/>
      <c r="E34" s="1117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7"/>
      <c r="R34" s="116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71"/>
      <c r="J35" s="35"/>
      <c r="K35" s="1128"/>
      <c r="L35" s="1128"/>
      <c r="M35" s="422" t="s">
        <v>31</v>
      </c>
      <c r="N35" s="432">
        <v>1</v>
      </c>
      <c r="O35" s="439">
        <v>2</v>
      </c>
      <c r="P35" s="440">
        <v>3</v>
      </c>
      <c r="Q35" s="416"/>
      <c r="R35" s="117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73" t="s">
        <v>29</v>
      </c>
      <c r="C53" s="1173"/>
      <c r="D53" s="1173"/>
      <c r="E53" s="1173"/>
      <c r="F53" s="1173"/>
      <c r="G53" s="1175"/>
      <c r="H53" s="1169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74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69</v>
      </c>
      <c r="N11" s="1122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7"/>
      <c r="R34" s="116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39">
        <v>2</v>
      </c>
      <c r="P35" s="440">
        <v>3</v>
      </c>
      <c r="Q35" s="416"/>
      <c r="R35" s="117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73" t="s">
        <v>29</v>
      </c>
      <c r="C53" s="1173"/>
      <c r="D53" s="1173"/>
      <c r="E53" s="1173"/>
      <c r="F53" s="1173"/>
      <c r="G53" s="1175"/>
      <c r="H53" s="1169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74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70</v>
      </c>
      <c r="N11" s="1122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6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39">
        <v>2</v>
      </c>
      <c r="P35" s="440">
        <v>3</v>
      </c>
      <c r="Q35" s="117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6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71</v>
      </c>
      <c r="N11" s="1122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6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39">
        <v>2</v>
      </c>
      <c r="P35" s="440">
        <v>3</v>
      </c>
      <c r="Q35" s="117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6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72</v>
      </c>
      <c r="N11" s="1122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6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39">
        <v>2</v>
      </c>
      <c r="P35" s="440">
        <v>3</v>
      </c>
      <c r="Q35" s="117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6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73</v>
      </c>
      <c r="N11" s="1122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6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39">
        <v>2</v>
      </c>
      <c r="P35" s="440">
        <v>3</v>
      </c>
      <c r="Q35" s="117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6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73</v>
      </c>
      <c r="N11" s="1122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6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39">
        <v>2</v>
      </c>
      <c r="P35" s="440">
        <v>3</v>
      </c>
      <c r="Q35" s="117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6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73</v>
      </c>
      <c r="N11" s="1122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76" t="s">
        <v>16</v>
      </c>
      <c r="O34" s="1173"/>
      <c r="P34" s="1173"/>
      <c r="Q34" s="1175"/>
      <c r="R34" s="116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6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73</v>
      </c>
      <c r="N11" s="1122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76" t="s">
        <v>16</v>
      </c>
      <c r="O34" s="1173"/>
      <c r="P34" s="1173"/>
      <c r="Q34" s="1175"/>
      <c r="R34" s="116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6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73</v>
      </c>
      <c r="N11" s="1122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76" t="s">
        <v>16</v>
      </c>
      <c r="O34" s="1173"/>
      <c r="P34" s="1173"/>
      <c r="Q34" s="1175"/>
      <c r="R34" s="116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1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6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75</v>
      </c>
      <c r="N11" s="1122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76" t="s">
        <v>16</v>
      </c>
      <c r="O34" s="1173"/>
      <c r="P34" s="1173"/>
      <c r="Q34" s="1175"/>
      <c r="R34" s="116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3"/>
      <c r="G53" s="1175"/>
      <c r="H53" s="1169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74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77</v>
      </c>
      <c r="N11" s="1122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6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1"/>
      <c r="J35" s="35"/>
      <c r="K35" s="1128"/>
      <c r="L35" s="1128"/>
      <c r="M35" s="422" t="s">
        <v>31</v>
      </c>
      <c r="N35" s="432">
        <v>1</v>
      </c>
      <c r="O35" s="465">
        <v>2</v>
      </c>
      <c r="P35" s="466">
        <v>3</v>
      </c>
      <c r="Q35" s="117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6" t="s">
        <v>29</v>
      </c>
      <c r="C53" s="1117"/>
      <c r="D53" s="1117"/>
      <c r="E53" s="1117"/>
      <c r="F53" s="1167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7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78</v>
      </c>
      <c r="N11" s="1122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28"/>
      <c r="L35" s="1128"/>
      <c r="M35" s="422" t="s">
        <v>31</v>
      </c>
      <c r="N35" s="432">
        <v>1</v>
      </c>
      <c r="O35" s="465">
        <v>2</v>
      </c>
      <c r="P35" s="481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5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79</v>
      </c>
      <c r="N11" s="1122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28"/>
      <c r="L35" s="1128"/>
      <c r="M35" s="422" t="s">
        <v>31</v>
      </c>
      <c r="N35" s="432">
        <v>1</v>
      </c>
      <c r="O35" s="465">
        <v>2</v>
      </c>
      <c r="P35" s="481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5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80</v>
      </c>
      <c r="N11" s="1122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28"/>
      <c r="L35" s="1128"/>
      <c r="M35" s="422" t="s">
        <v>31</v>
      </c>
      <c r="N35" s="432">
        <v>1</v>
      </c>
      <c r="O35" s="465">
        <v>2</v>
      </c>
      <c r="P35" s="481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5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81</v>
      </c>
      <c r="N11" s="1122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28"/>
      <c r="L35" s="1128"/>
      <c r="M35" s="422" t="s">
        <v>31</v>
      </c>
      <c r="N35" s="432">
        <v>1</v>
      </c>
      <c r="O35" s="465">
        <v>2</v>
      </c>
      <c r="P35" s="481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5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81</v>
      </c>
      <c r="N11" s="1122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28"/>
      <c r="L35" s="1128"/>
      <c r="M35" s="422" t="s">
        <v>31</v>
      </c>
      <c r="N35" s="432">
        <v>1</v>
      </c>
      <c r="O35" s="465">
        <v>2</v>
      </c>
      <c r="P35" s="481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5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81</v>
      </c>
      <c r="N11" s="1122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28"/>
      <c r="L35" s="1128"/>
      <c r="M35" s="422" t="s">
        <v>31</v>
      </c>
      <c r="N35" s="432">
        <v>1</v>
      </c>
      <c r="O35" s="465">
        <v>2</v>
      </c>
      <c r="P35" s="481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5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82</v>
      </c>
      <c r="N11" s="1122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28"/>
      <c r="L35" s="1128"/>
      <c r="M35" s="422" t="s">
        <v>31</v>
      </c>
      <c r="N35" s="432">
        <v>1</v>
      </c>
      <c r="O35" s="465">
        <v>2</v>
      </c>
      <c r="P35" s="481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5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83</v>
      </c>
      <c r="N11" s="1122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62" t="s">
        <v>17</v>
      </c>
      <c r="N34" s="1116" t="s">
        <v>16</v>
      </c>
      <c r="O34" s="1117"/>
      <c r="P34" s="1117"/>
      <c r="Q34" s="116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28"/>
      <c r="L35" s="1128"/>
      <c r="M35" s="422" t="s">
        <v>31</v>
      </c>
      <c r="N35" s="432">
        <v>1</v>
      </c>
      <c r="O35" s="465">
        <v>2</v>
      </c>
      <c r="P35" s="481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5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83</v>
      </c>
      <c r="N11" s="1122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497" t="s">
        <v>17</v>
      </c>
      <c r="N34" s="1180" t="s">
        <v>16</v>
      </c>
      <c r="O34" s="1181"/>
      <c r="P34" s="1181"/>
      <c r="Q34" s="498"/>
      <c r="R34" s="117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28"/>
      <c r="L35" s="1128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7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74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5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7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85</v>
      </c>
      <c r="N11" s="1122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L34" s="32"/>
      <c r="M34" s="497" t="s">
        <v>17</v>
      </c>
      <c r="N34" s="1180" t="s">
        <v>16</v>
      </c>
      <c r="O34" s="1181"/>
      <c r="P34" s="1181"/>
      <c r="Q34" s="498"/>
      <c r="R34" s="117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28"/>
      <c r="L35" s="1128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7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74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6" t="s">
        <v>29</v>
      </c>
      <c r="C53" s="1173"/>
      <c r="D53" s="1173"/>
      <c r="E53" s="1173"/>
      <c r="F53" s="1175"/>
      <c r="G53" s="116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7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85</v>
      </c>
      <c r="N11" s="1122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6"/>
      <c r="I15" s="1126"/>
      <c r="J15" s="1126"/>
      <c r="K15" s="1126"/>
      <c r="L15" s="1164" t="s">
        <v>29</v>
      </c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5"/>
      <c r="W15" s="1165"/>
      <c r="X15" s="1165"/>
      <c r="Y15" s="1166"/>
      <c r="Z15" s="117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1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6" t="s">
        <v>16</v>
      </c>
      <c r="C34" s="1173"/>
      <c r="D34" s="1173"/>
      <c r="E34" s="1173"/>
      <c r="F34" s="1173"/>
      <c r="G34" s="1173"/>
      <c r="H34" s="1173"/>
      <c r="I34" s="1169" t="s">
        <v>8</v>
      </c>
      <c r="N34" s="32"/>
      <c r="O34" s="497" t="s">
        <v>17</v>
      </c>
      <c r="P34" s="1180" t="s">
        <v>16</v>
      </c>
      <c r="Q34" s="1181"/>
      <c r="R34" s="1181"/>
      <c r="S34" s="1178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35"/>
      <c r="L35" s="35"/>
      <c r="M35" s="1128"/>
      <c r="N35" s="1128"/>
      <c r="O35" s="422" t="s">
        <v>31</v>
      </c>
      <c r="P35" s="432">
        <v>1</v>
      </c>
      <c r="Q35" s="465">
        <v>2</v>
      </c>
      <c r="R35" s="466">
        <v>3</v>
      </c>
      <c r="S35" s="1179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0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74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16" t="s">
        <v>29</v>
      </c>
      <c r="C53" s="1117"/>
      <c r="D53" s="1117"/>
      <c r="E53" s="1167"/>
      <c r="F53" s="1169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79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70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86</v>
      </c>
      <c r="N11" s="1122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76" t="s">
        <v>16</v>
      </c>
      <c r="C33" s="1173"/>
      <c r="D33" s="1173"/>
      <c r="E33" s="1173"/>
      <c r="F33" s="1173"/>
      <c r="G33" s="1173"/>
      <c r="H33" s="1173"/>
      <c r="I33" s="1169" t="s">
        <v>8</v>
      </c>
      <c r="N33" s="32"/>
      <c r="O33" s="497" t="s">
        <v>17</v>
      </c>
      <c r="P33" s="1180" t="s">
        <v>16</v>
      </c>
      <c r="Q33" s="1181"/>
      <c r="R33" s="1181"/>
      <c r="S33" s="1178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77"/>
      <c r="J34" s="35"/>
      <c r="K34" s="35"/>
      <c r="L34" s="35"/>
      <c r="M34" s="1128"/>
      <c r="N34" s="1128"/>
      <c r="O34" s="422" t="s">
        <v>31</v>
      </c>
      <c r="P34" s="432">
        <v>1</v>
      </c>
      <c r="Q34" s="465">
        <v>2</v>
      </c>
      <c r="R34" s="466">
        <v>3</v>
      </c>
      <c r="S34" s="1179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70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74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7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86</v>
      </c>
      <c r="N11" s="1122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76" t="s">
        <v>16</v>
      </c>
      <c r="C33" s="1173"/>
      <c r="D33" s="1173"/>
      <c r="E33" s="1173"/>
      <c r="F33" s="1173"/>
      <c r="G33" s="1173"/>
      <c r="H33" s="1173"/>
      <c r="I33" s="1169" t="s">
        <v>8</v>
      </c>
      <c r="N33" s="32"/>
      <c r="O33" s="497" t="s">
        <v>17</v>
      </c>
      <c r="P33" s="1180" t="s">
        <v>16</v>
      </c>
      <c r="Q33" s="1181"/>
      <c r="R33" s="1181"/>
      <c r="S33" s="1178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77"/>
      <c r="J34" s="35"/>
      <c r="K34" s="35"/>
      <c r="L34" s="35"/>
      <c r="M34" s="1128"/>
      <c r="N34" s="1128"/>
      <c r="O34" s="422" t="s">
        <v>31</v>
      </c>
      <c r="P34" s="432">
        <v>1</v>
      </c>
      <c r="Q34" s="465">
        <v>2</v>
      </c>
      <c r="R34" s="466">
        <v>3</v>
      </c>
      <c r="S34" s="1179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70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74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7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86</v>
      </c>
      <c r="N11" s="1122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69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7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88</v>
      </c>
      <c r="N11" s="1122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7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90</v>
      </c>
      <c r="N11" s="1122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7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90</v>
      </c>
      <c r="N11" s="1122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7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92</v>
      </c>
      <c r="N11" s="1122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7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92</v>
      </c>
      <c r="N11" s="1122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82" t="s">
        <v>93</v>
      </c>
      <c r="X52" s="117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3"/>
      <c r="X53" s="117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94</v>
      </c>
      <c r="N11" s="1122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82" t="s">
        <v>93</v>
      </c>
      <c r="X52" s="117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3"/>
      <c r="X53" s="117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95</v>
      </c>
      <c r="N11" s="1122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84" t="s">
        <v>96</v>
      </c>
      <c r="J40" s="1185"/>
      <c r="K40" s="1185"/>
      <c r="L40" s="1185"/>
      <c r="M40" s="1186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84"/>
      <c r="J41" s="1185"/>
      <c r="K41" s="1185"/>
      <c r="L41" s="1185"/>
      <c r="M41" s="1186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84"/>
      <c r="J42" s="1185"/>
      <c r="K42" s="1185"/>
      <c r="L42" s="1185"/>
      <c r="M42" s="1186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82" t="s">
        <v>93</v>
      </c>
      <c r="X52" s="117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3"/>
      <c r="X53" s="117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95</v>
      </c>
      <c r="N11" s="1122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82" t="s">
        <v>93</v>
      </c>
      <c r="X52" s="117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3"/>
      <c r="X53" s="117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97</v>
      </c>
      <c r="N11" s="1122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82" t="s">
        <v>93</v>
      </c>
      <c r="X52" s="117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3"/>
      <c r="X53" s="117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106</v>
      </c>
      <c r="N11" s="1122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82" t="s">
        <v>93</v>
      </c>
      <c r="X52" s="117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3"/>
      <c r="X53" s="117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107</v>
      </c>
      <c r="N11" s="1122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82" t="s">
        <v>93</v>
      </c>
      <c r="X52" s="117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3"/>
      <c r="X53" s="117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112</v>
      </c>
      <c r="N11" s="1122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82" t="s">
        <v>93</v>
      </c>
      <c r="X52" s="117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3"/>
      <c r="X53" s="117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112</v>
      </c>
      <c r="N11" s="1122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53" t="s">
        <v>87</v>
      </c>
      <c r="O33" s="1116" t="s">
        <v>16</v>
      </c>
      <c r="P33" s="1117"/>
      <c r="Q33" s="1117"/>
      <c r="R33" s="1117"/>
      <c r="S33" s="1117"/>
      <c r="T33" s="1167"/>
      <c r="U33" s="116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82" t="s">
        <v>93</v>
      </c>
      <c r="X52" s="117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3"/>
      <c r="X53" s="117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114</v>
      </c>
      <c r="N11" s="1122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9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1176" t="s">
        <v>16</v>
      </c>
      <c r="P32" s="1173"/>
      <c r="Q32" s="1173"/>
      <c r="R32" s="1173"/>
      <c r="S32" s="1173"/>
      <c r="T32" s="1173"/>
      <c r="U32" s="1175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/>
      <c r="P33" s="1192"/>
      <c r="Q33" s="1192"/>
      <c r="R33" s="1192"/>
      <c r="S33" s="1192"/>
      <c r="T33" s="1192"/>
      <c r="U33" s="1193"/>
      <c r="V33" s="117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89" t="s">
        <v>67</v>
      </c>
      <c r="V34" s="117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117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6"/>
      <c r="W52" s="1126"/>
      <c r="X52" s="1127"/>
      <c r="Y52" s="117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71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114</v>
      </c>
      <c r="N11" s="1122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9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645" t="s">
        <v>28</v>
      </c>
      <c r="Q52" s="646"/>
      <c r="R52" s="646"/>
      <c r="S52" s="646"/>
      <c r="T52" s="646"/>
      <c r="U52" s="646"/>
      <c r="V52" s="646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114</v>
      </c>
      <c r="N11" s="1122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9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645" t="s">
        <v>28</v>
      </c>
      <c r="Q52" s="646"/>
      <c r="R52" s="646"/>
      <c r="S52" s="646"/>
      <c r="T52" s="646"/>
      <c r="U52" s="646"/>
      <c r="V52" s="646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114</v>
      </c>
      <c r="N11" s="1122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9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645" t="s">
        <v>28</v>
      </c>
      <c r="Q52" s="646"/>
      <c r="R52" s="646"/>
      <c r="S52" s="646"/>
      <c r="T52" s="646"/>
      <c r="U52" s="646"/>
      <c r="V52" s="646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118</v>
      </c>
      <c r="N11" s="1122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5" t="s">
        <v>7</v>
      </c>
      <c r="C15" s="1126"/>
      <c r="D15" s="1126"/>
      <c r="E15" s="1126"/>
      <c r="F15" s="1126"/>
      <c r="G15" s="1126"/>
      <c r="H15" s="1127"/>
      <c r="I15" s="1164" t="s">
        <v>29</v>
      </c>
      <c r="J15" s="1165"/>
      <c r="K15" s="1165"/>
      <c r="L15" s="1165"/>
      <c r="M15" s="1165"/>
      <c r="N15" s="1165"/>
      <c r="O15" s="1166"/>
      <c r="P15" s="1125" t="s">
        <v>28</v>
      </c>
      <c r="Q15" s="1126"/>
      <c r="R15" s="1126"/>
      <c r="S15" s="1126"/>
      <c r="T15" s="1126"/>
      <c r="U15" s="1126"/>
      <c r="V15" s="1127"/>
      <c r="W15" s="117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79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645" t="s">
        <v>28</v>
      </c>
      <c r="Q52" s="646"/>
      <c r="R52" s="646"/>
      <c r="S52" s="646"/>
      <c r="T52" s="646"/>
      <c r="U52" s="646"/>
      <c r="V52" s="646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119</v>
      </c>
      <c r="N11" s="1122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7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9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645" t="s">
        <v>28</v>
      </c>
      <c r="Q52" s="646"/>
      <c r="R52" s="646"/>
      <c r="S52" s="646"/>
      <c r="T52" s="646"/>
      <c r="U52" s="646"/>
      <c r="V52" s="646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119</v>
      </c>
      <c r="N11" s="1122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7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645" t="s">
        <v>28</v>
      </c>
      <c r="Q52" s="646"/>
      <c r="R52" s="646"/>
      <c r="S52" s="646"/>
      <c r="T52" s="646"/>
      <c r="U52" s="646"/>
      <c r="V52" s="646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120</v>
      </c>
      <c r="N11" s="1122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7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9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645" t="s">
        <v>28</v>
      </c>
      <c r="Q52" s="646"/>
      <c r="R52" s="646"/>
      <c r="S52" s="646"/>
      <c r="T52" s="646"/>
      <c r="U52" s="646"/>
      <c r="V52" s="646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120</v>
      </c>
      <c r="N11" s="1122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645" t="s">
        <v>28</v>
      </c>
      <c r="Q52" s="646"/>
      <c r="R52" s="646"/>
      <c r="S52" s="646"/>
      <c r="T52" s="646"/>
      <c r="U52" s="646"/>
      <c r="V52" s="646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120</v>
      </c>
      <c r="N11" s="1122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645" t="s">
        <v>28</v>
      </c>
      <c r="Q52" s="646"/>
      <c r="R52" s="646"/>
      <c r="S52" s="646"/>
      <c r="T52" s="646"/>
      <c r="U52" s="646"/>
      <c r="V52" s="646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121</v>
      </c>
      <c r="N11" s="1122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645" t="s">
        <v>28</v>
      </c>
      <c r="Q52" s="646"/>
      <c r="R52" s="646"/>
      <c r="S52" s="646"/>
      <c r="T52" s="646"/>
      <c r="U52" s="646"/>
      <c r="V52" s="646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122</v>
      </c>
      <c r="N11" s="1122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718"/>
      <c r="V33" s="117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7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122</v>
      </c>
      <c r="N11" s="1122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718"/>
      <c r="V33" s="117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7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727"/>
      <c r="X52" s="116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70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 t="s">
        <v>122</v>
      </c>
      <c r="N11" s="1122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718"/>
      <c r="V33" s="117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7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727"/>
      <c r="X52" s="116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70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/>
      <c r="N11" s="1122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718"/>
      <c r="V33" s="117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7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727"/>
      <c r="X52" s="116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70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/>
      <c r="N11" s="1122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/>
      <c r="N11" s="1122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/>
      <c r="N11" s="1122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/>
      <c r="N11" s="1122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9" t="s">
        <v>0</v>
      </c>
      <c r="B3" s="1119"/>
      <c r="C3" s="11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0" t="s">
        <v>2</v>
      </c>
      <c r="F9" s="1120"/>
      <c r="G9" s="11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0" t="s">
        <v>49</v>
      </c>
      <c r="U9" s="1120"/>
      <c r="V9" s="112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2"/>
      <c r="N11" s="1122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64" t="s">
        <v>7</v>
      </c>
      <c r="C15" s="1165"/>
      <c r="D15" s="1165"/>
      <c r="E15" s="1165"/>
      <c r="F15" s="1165"/>
      <c r="G15" s="1165"/>
      <c r="H15" s="1166"/>
      <c r="I15" s="1164" t="s">
        <v>29</v>
      </c>
      <c r="J15" s="1165"/>
      <c r="K15" s="1165"/>
      <c r="L15" s="1165"/>
      <c r="M15" s="1165"/>
      <c r="N15" s="1165"/>
      <c r="O15" s="1166"/>
      <c r="P15" s="1164" t="s">
        <v>28</v>
      </c>
      <c r="Q15" s="1165"/>
      <c r="R15" s="1165"/>
      <c r="S15" s="1165"/>
      <c r="T15" s="1165"/>
      <c r="U15" s="1165"/>
      <c r="V15" s="116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16" t="s">
        <v>16</v>
      </c>
      <c r="C33" s="1117"/>
      <c r="D33" s="1117"/>
      <c r="E33" s="1117"/>
      <c r="F33" s="1117"/>
      <c r="G33" s="1167"/>
      <c r="H33" s="1169" t="s">
        <v>8</v>
      </c>
      <c r="M33" s="32"/>
      <c r="N33" s="1188"/>
      <c r="O33" s="1191" t="s">
        <v>16</v>
      </c>
      <c r="P33" s="1192"/>
      <c r="Q33" s="1192"/>
      <c r="R33" s="1192"/>
      <c r="S33" s="1192"/>
      <c r="T33" s="1192"/>
      <c r="U33" s="117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9"/>
      <c r="I34" s="35"/>
      <c r="J34" s="35"/>
      <c r="K34" s="35"/>
      <c r="L34" s="1128"/>
      <c r="M34" s="112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5" t="s">
        <v>7</v>
      </c>
      <c r="C52" s="1126"/>
      <c r="D52" s="1126"/>
      <c r="E52" s="1126"/>
      <c r="F52" s="1126"/>
      <c r="G52" s="1126"/>
      <c r="H52" s="1127"/>
      <c r="I52" s="1164" t="s">
        <v>29</v>
      </c>
      <c r="J52" s="1165"/>
      <c r="K52" s="1165"/>
      <c r="L52" s="1165"/>
      <c r="M52" s="1165"/>
      <c r="N52" s="1165"/>
      <c r="O52" s="1166"/>
      <c r="P52" s="1125" t="s">
        <v>28</v>
      </c>
      <c r="Q52" s="1126"/>
      <c r="R52" s="1126"/>
      <c r="S52" s="1126"/>
      <c r="T52" s="1126"/>
      <c r="U52" s="1126"/>
      <c r="V52" s="1127"/>
      <c r="W52" s="116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6" t="s">
        <v>0</v>
      </c>
      <c r="H1" s="1206"/>
      <c r="I1" s="1206"/>
      <c r="J1" s="1206"/>
      <c r="K1" s="1206"/>
      <c r="L1" s="1206"/>
      <c r="M1" s="1206"/>
      <c r="N1" s="1206"/>
      <c r="O1" s="1206"/>
      <c r="P1" s="120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211" t="s">
        <v>1</v>
      </c>
      <c r="F2" s="1211"/>
      <c r="G2" s="1211"/>
      <c r="H2" s="1211"/>
      <c r="I2" s="1207" t="s">
        <v>2</v>
      </c>
      <c r="J2" s="1207"/>
      <c r="K2" s="1207"/>
      <c r="M2" s="768" t="s">
        <v>3</v>
      </c>
      <c r="N2" s="1207" t="s">
        <v>49</v>
      </c>
      <c r="O2" s="1207"/>
      <c r="P2" s="1207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3" t="s">
        <v>7</v>
      </c>
      <c r="C5" s="1204"/>
      <c r="D5" s="1204"/>
      <c r="E5" s="1204"/>
      <c r="F5" s="1204"/>
      <c r="G5" s="1204"/>
      <c r="H5" s="1205"/>
      <c r="I5" s="1208" t="s">
        <v>29</v>
      </c>
      <c r="J5" s="1209"/>
      <c r="K5" s="1209"/>
      <c r="L5" s="1209"/>
      <c r="M5" s="1209"/>
      <c r="N5" s="1209"/>
      <c r="O5" s="1210"/>
      <c r="P5" s="1208" t="s">
        <v>28</v>
      </c>
      <c r="Q5" s="1209"/>
      <c r="R5" s="1209"/>
      <c r="S5" s="1209"/>
      <c r="T5" s="1209"/>
      <c r="U5" s="1209"/>
      <c r="V5" s="1209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12" t="s">
        <v>16</v>
      </c>
      <c r="C24" s="1213"/>
      <c r="D24" s="1213"/>
      <c r="E24" s="1213"/>
      <c r="F24" s="1213"/>
      <c r="G24" s="1214"/>
      <c r="H24" s="1216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01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02"/>
      <c r="I25" s="826"/>
      <c r="J25" s="826"/>
      <c r="K25" s="826"/>
      <c r="L25" s="1215"/>
      <c r="M25" s="1215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02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03" t="s">
        <v>7</v>
      </c>
      <c r="C44" s="1204"/>
      <c r="D44" s="1204"/>
      <c r="E44" s="1204"/>
      <c r="F44" s="1204"/>
      <c r="G44" s="1204"/>
      <c r="H44" s="1205"/>
      <c r="I44" s="1198" t="s">
        <v>29</v>
      </c>
      <c r="J44" s="1199"/>
      <c r="K44" s="1199"/>
      <c r="L44" s="1199"/>
      <c r="M44" s="1199"/>
      <c r="N44" s="1199"/>
      <c r="O44" s="1200"/>
      <c r="P44" s="1198" t="s">
        <v>28</v>
      </c>
      <c r="Q44" s="1199"/>
      <c r="R44" s="1199"/>
      <c r="S44" s="1199"/>
      <c r="T44" s="1199"/>
      <c r="U44" s="1199"/>
      <c r="V44" s="1200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6" t="s">
        <v>0</v>
      </c>
      <c r="H1" s="1206"/>
      <c r="I1" s="1206"/>
      <c r="J1" s="1206"/>
      <c r="K1" s="1206"/>
      <c r="L1" s="1206"/>
      <c r="M1" s="1206"/>
      <c r="N1" s="1206"/>
      <c r="O1" s="1206"/>
      <c r="P1" s="120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211" t="s">
        <v>1</v>
      </c>
      <c r="F2" s="1211"/>
      <c r="G2" s="1211"/>
      <c r="H2" s="1211"/>
      <c r="I2" s="1207" t="s">
        <v>2</v>
      </c>
      <c r="J2" s="1207"/>
      <c r="K2" s="1207"/>
      <c r="M2" s="768" t="s">
        <v>3</v>
      </c>
      <c r="N2" s="1207" t="s">
        <v>49</v>
      </c>
      <c r="O2" s="1207"/>
      <c r="P2" s="1207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3" t="s">
        <v>7</v>
      </c>
      <c r="C5" s="1204"/>
      <c r="D5" s="1204"/>
      <c r="E5" s="1204"/>
      <c r="F5" s="1204"/>
      <c r="G5" s="1204"/>
      <c r="H5" s="1205"/>
      <c r="I5" s="1208" t="s">
        <v>29</v>
      </c>
      <c r="J5" s="1209"/>
      <c r="K5" s="1209"/>
      <c r="L5" s="1209"/>
      <c r="M5" s="1209"/>
      <c r="N5" s="1209"/>
      <c r="O5" s="1210"/>
      <c r="P5" s="1208" t="s">
        <v>28</v>
      </c>
      <c r="Q5" s="1209"/>
      <c r="R5" s="1209"/>
      <c r="S5" s="1209"/>
      <c r="T5" s="1209"/>
      <c r="U5" s="1209"/>
      <c r="V5" s="1209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12" t="s">
        <v>16</v>
      </c>
      <c r="C24" s="1213"/>
      <c r="D24" s="1213"/>
      <c r="E24" s="1213"/>
      <c r="F24" s="1213"/>
      <c r="G24" s="1214"/>
      <c r="H24" s="1216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01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02"/>
      <c r="I25" s="826"/>
      <c r="J25" s="826"/>
      <c r="K25" s="826"/>
      <c r="L25" s="1215"/>
      <c r="M25" s="1215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02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03" t="s">
        <v>7</v>
      </c>
      <c r="C44" s="1204"/>
      <c r="D44" s="1204"/>
      <c r="E44" s="1204"/>
      <c r="F44" s="1204"/>
      <c r="G44" s="1204"/>
      <c r="H44" s="1205"/>
      <c r="I44" s="1198" t="s">
        <v>29</v>
      </c>
      <c r="J44" s="1199"/>
      <c r="K44" s="1199"/>
      <c r="L44" s="1199"/>
      <c r="M44" s="1199"/>
      <c r="N44" s="1199"/>
      <c r="O44" s="1200"/>
      <c r="P44" s="1198" t="s">
        <v>28</v>
      </c>
      <c r="Q44" s="1199"/>
      <c r="R44" s="1199"/>
      <c r="S44" s="1199"/>
      <c r="T44" s="1199"/>
      <c r="U44" s="1199"/>
      <c r="V44" s="1200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6" t="s">
        <v>0</v>
      </c>
      <c r="H1" s="1206"/>
      <c r="I1" s="1206"/>
      <c r="J1" s="1206"/>
      <c r="K1" s="1206"/>
      <c r="L1" s="1206"/>
      <c r="M1" s="1206"/>
      <c r="N1" s="1206"/>
      <c r="O1" s="1206"/>
      <c r="P1" s="120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11" t="s">
        <v>1</v>
      </c>
      <c r="F2" s="1211"/>
      <c r="G2" s="1211"/>
      <c r="H2" s="1211"/>
      <c r="I2" s="1207" t="s">
        <v>2</v>
      </c>
      <c r="J2" s="1207"/>
      <c r="K2" s="1207"/>
      <c r="M2" s="768" t="s">
        <v>3</v>
      </c>
      <c r="N2" s="1207" t="s">
        <v>49</v>
      </c>
      <c r="O2" s="1207"/>
      <c r="P2" s="1207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3" t="s">
        <v>7</v>
      </c>
      <c r="C5" s="1204"/>
      <c r="D5" s="1204"/>
      <c r="E5" s="1204"/>
      <c r="F5" s="1204"/>
      <c r="G5" s="1204"/>
      <c r="H5" s="1205"/>
      <c r="I5" s="1208" t="s">
        <v>29</v>
      </c>
      <c r="J5" s="1209"/>
      <c r="K5" s="1209"/>
      <c r="L5" s="1209"/>
      <c r="M5" s="1209"/>
      <c r="N5" s="1209"/>
      <c r="O5" s="1210"/>
      <c r="P5" s="1208" t="s">
        <v>28</v>
      </c>
      <c r="Q5" s="1209"/>
      <c r="R5" s="1209"/>
      <c r="S5" s="1209"/>
      <c r="T5" s="1209"/>
      <c r="U5" s="1209"/>
      <c r="V5" s="1209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12" t="s">
        <v>16</v>
      </c>
      <c r="C25" s="1213"/>
      <c r="D25" s="1213"/>
      <c r="E25" s="1213"/>
      <c r="F25" s="1213"/>
      <c r="G25" s="1214"/>
      <c r="H25" s="1216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01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17"/>
      <c r="I26" s="826"/>
      <c r="J26" s="826"/>
      <c r="K26" s="826"/>
      <c r="L26" s="1215"/>
      <c r="M26" s="1215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17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3" t="s">
        <v>7</v>
      </c>
      <c r="C45" s="1204"/>
      <c r="D45" s="1204"/>
      <c r="E45" s="1204"/>
      <c r="F45" s="1204"/>
      <c r="G45" s="1204"/>
      <c r="H45" s="1205"/>
      <c r="I45" s="1198" t="s">
        <v>29</v>
      </c>
      <c r="J45" s="1199"/>
      <c r="K45" s="1199"/>
      <c r="L45" s="1199"/>
      <c r="M45" s="1199"/>
      <c r="N45" s="1199"/>
      <c r="O45" s="1200"/>
      <c r="P45" s="1198" t="s">
        <v>28</v>
      </c>
      <c r="Q45" s="1199"/>
      <c r="R45" s="1199"/>
      <c r="S45" s="1199"/>
      <c r="T45" s="1199"/>
      <c r="U45" s="1199"/>
      <c r="V45" s="1200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6" t="s">
        <v>0</v>
      </c>
      <c r="H1" s="1206"/>
      <c r="I1" s="1206"/>
      <c r="J1" s="1206"/>
      <c r="K1" s="1206"/>
      <c r="L1" s="1206"/>
      <c r="M1" s="1206"/>
      <c r="N1" s="1206"/>
      <c r="O1" s="1206"/>
      <c r="P1" s="120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211" t="s">
        <v>1</v>
      </c>
      <c r="F2" s="1211"/>
      <c r="G2" s="1211"/>
      <c r="H2" s="1211"/>
      <c r="I2" s="1207" t="s">
        <v>2</v>
      </c>
      <c r="J2" s="1207"/>
      <c r="K2" s="1207"/>
      <c r="M2" s="768" t="s">
        <v>3</v>
      </c>
      <c r="N2" s="1207" t="s">
        <v>49</v>
      </c>
      <c r="O2" s="1207"/>
      <c r="P2" s="1207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3" t="s">
        <v>7</v>
      </c>
      <c r="C5" s="1204"/>
      <c r="D5" s="1204"/>
      <c r="E5" s="1204"/>
      <c r="F5" s="1204"/>
      <c r="G5" s="1204"/>
      <c r="H5" s="1205"/>
      <c r="I5" s="1208" t="s">
        <v>29</v>
      </c>
      <c r="J5" s="1209"/>
      <c r="K5" s="1209"/>
      <c r="L5" s="1209"/>
      <c r="M5" s="1209"/>
      <c r="N5" s="1209"/>
      <c r="O5" s="1210"/>
      <c r="P5" s="1208" t="s">
        <v>28</v>
      </c>
      <c r="Q5" s="1209"/>
      <c r="R5" s="1209"/>
      <c r="S5" s="1209"/>
      <c r="T5" s="1209"/>
      <c r="U5" s="1209"/>
      <c r="V5" s="1209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12" t="s">
        <v>16</v>
      </c>
      <c r="C25" s="1213"/>
      <c r="D25" s="1213"/>
      <c r="E25" s="1213"/>
      <c r="F25" s="1213"/>
      <c r="G25" s="1214"/>
      <c r="H25" s="1216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01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17"/>
      <c r="I26" s="826"/>
      <c r="J26" s="826"/>
      <c r="K26" s="826"/>
      <c r="L26" s="1215"/>
      <c r="M26" s="1215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17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203" t="s">
        <v>7</v>
      </c>
      <c r="C45" s="1204"/>
      <c r="D45" s="1204"/>
      <c r="E45" s="1204"/>
      <c r="F45" s="1204"/>
      <c r="G45" s="1204"/>
      <c r="H45" s="1205"/>
      <c r="I45" s="1198" t="s">
        <v>29</v>
      </c>
      <c r="J45" s="1199"/>
      <c r="K45" s="1199"/>
      <c r="L45" s="1199"/>
      <c r="M45" s="1199"/>
      <c r="N45" s="1199"/>
      <c r="O45" s="1200"/>
      <c r="P45" s="1218" t="s">
        <v>76</v>
      </c>
      <c r="Q45" s="1203" t="s">
        <v>28</v>
      </c>
      <c r="R45" s="1204"/>
      <c r="S45" s="1204"/>
      <c r="T45" s="1204"/>
      <c r="U45" s="1204"/>
      <c r="V45" s="1204"/>
      <c r="W45" s="1205"/>
      <c r="X45" s="1218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219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219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6" t="s">
        <v>0</v>
      </c>
      <c r="H1" s="1206"/>
      <c r="I1" s="1206"/>
      <c r="J1" s="1206"/>
      <c r="K1" s="1206"/>
      <c r="L1" s="1206"/>
      <c r="M1" s="1206"/>
      <c r="N1" s="1206"/>
      <c r="O1" s="1206"/>
      <c r="P1" s="120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11" t="s">
        <v>1</v>
      </c>
      <c r="F2" s="1211"/>
      <c r="G2" s="1211"/>
      <c r="H2" s="1211"/>
      <c r="I2" s="1207" t="s">
        <v>2</v>
      </c>
      <c r="J2" s="1207"/>
      <c r="K2" s="1207"/>
      <c r="M2" s="768" t="s">
        <v>3</v>
      </c>
      <c r="N2" s="1207" t="s">
        <v>49</v>
      </c>
      <c r="O2" s="1207"/>
      <c r="P2" s="1207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3" t="s">
        <v>7</v>
      </c>
      <c r="C5" s="1204"/>
      <c r="D5" s="1204"/>
      <c r="E5" s="1204"/>
      <c r="F5" s="1204"/>
      <c r="G5" s="1204"/>
      <c r="H5" s="1205"/>
      <c r="I5" s="1208" t="s">
        <v>29</v>
      </c>
      <c r="J5" s="1209"/>
      <c r="K5" s="1209"/>
      <c r="L5" s="1209"/>
      <c r="M5" s="1209"/>
      <c r="N5" s="1209"/>
      <c r="O5" s="1210"/>
      <c r="P5" s="1208" t="s">
        <v>28</v>
      </c>
      <c r="Q5" s="1209"/>
      <c r="R5" s="1209"/>
      <c r="S5" s="1209"/>
      <c r="T5" s="1209"/>
      <c r="U5" s="1209"/>
      <c r="V5" s="1209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3" t="s">
        <v>16</v>
      </c>
      <c r="C25" s="1224"/>
      <c r="D25" s="1224"/>
      <c r="E25" s="1224"/>
      <c r="F25" s="1224"/>
      <c r="G25" s="1225"/>
      <c r="H25" s="1217" t="s">
        <v>8</v>
      </c>
      <c r="I25" s="824"/>
      <c r="J25" s="824"/>
      <c r="K25" s="824"/>
      <c r="L25" s="824"/>
      <c r="M25" s="825"/>
      <c r="N25" s="1038" t="s">
        <v>87</v>
      </c>
      <c r="O25" s="1223" t="s">
        <v>16</v>
      </c>
      <c r="P25" s="1224"/>
      <c r="Q25" s="1224"/>
      <c r="R25" s="1224"/>
      <c r="S25" s="1224"/>
      <c r="T25" s="1225"/>
      <c r="U25" s="1222" t="s">
        <v>76</v>
      </c>
      <c r="V25" s="1217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17"/>
      <c r="I26" s="826"/>
      <c r="J26" s="826"/>
      <c r="K26" s="826"/>
      <c r="L26" s="1215"/>
      <c r="M26" s="1215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19"/>
      <c r="V26" s="1217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3" t="s">
        <v>7</v>
      </c>
      <c r="C45" s="1204"/>
      <c r="D45" s="1204"/>
      <c r="E45" s="1204"/>
      <c r="F45" s="1204"/>
      <c r="G45" s="1204"/>
      <c r="H45" s="1204"/>
      <c r="I45" s="1218" t="s">
        <v>76</v>
      </c>
      <c r="J45" s="1203" t="s">
        <v>29</v>
      </c>
      <c r="K45" s="1204"/>
      <c r="L45" s="1204"/>
      <c r="M45" s="1204"/>
      <c r="N45" s="1204"/>
      <c r="O45" s="1220"/>
      <c r="P45" s="1221"/>
      <c r="Q45" s="1222" t="s">
        <v>76</v>
      </c>
      <c r="R45" s="1226" t="s">
        <v>28</v>
      </c>
      <c r="S45" s="1220"/>
      <c r="T45" s="1220"/>
      <c r="U45" s="1204"/>
      <c r="V45" s="1220"/>
      <c r="W45" s="1204"/>
      <c r="X45" s="1205"/>
      <c r="Y45" s="1218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19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19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19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2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1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6" t="s">
        <v>0</v>
      </c>
      <c r="H1" s="1206"/>
      <c r="I1" s="1206"/>
      <c r="J1" s="1206"/>
      <c r="K1" s="1206"/>
      <c r="L1" s="1206"/>
      <c r="M1" s="1206"/>
      <c r="N1" s="1206"/>
      <c r="O1" s="1206"/>
      <c r="P1" s="120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211" t="s">
        <v>1</v>
      </c>
      <c r="F2" s="1211"/>
      <c r="G2" s="1211"/>
      <c r="H2" s="1211"/>
      <c r="I2" s="1207" t="s">
        <v>2</v>
      </c>
      <c r="J2" s="1207"/>
      <c r="K2" s="1207"/>
      <c r="M2" s="768" t="s">
        <v>3</v>
      </c>
      <c r="N2" s="1207" t="s">
        <v>49</v>
      </c>
      <c r="O2" s="1207"/>
      <c r="P2" s="1207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3" t="s">
        <v>7</v>
      </c>
      <c r="C5" s="1204"/>
      <c r="D5" s="1204"/>
      <c r="E5" s="1204"/>
      <c r="F5" s="1204"/>
      <c r="G5" s="1204"/>
      <c r="H5" s="1205"/>
      <c r="I5" s="1208" t="s">
        <v>29</v>
      </c>
      <c r="J5" s="1209"/>
      <c r="K5" s="1209"/>
      <c r="L5" s="1209"/>
      <c r="M5" s="1209"/>
      <c r="N5" s="1209"/>
      <c r="O5" s="1210"/>
      <c r="P5" s="1208" t="s">
        <v>28</v>
      </c>
      <c r="Q5" s="1209"/>
      <c r="R5" s="1209"/>
      <c r="S5" s="1209"/>
      <c r="T5" s="1209"/>
      <c r="U5" s="1209"/>
      <c r="V5" s="1209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3" t="s">
        <v>16</v>
      </c>
      <c r="C25" s="1224"/>
      <c r="D25" s="1224"/>
      <c r="E25" s="1224"/>
      <c r="F25" s="1224"/>
      <c r="G25" s="1225"/>
      <c r="H25" s="1217" t="s">
        <v>8</v>
      </c>
      <c r="I25" s="824"/>
      <c r="J25" s="824"/>
      <c r="K25" s="824"/>
      <c r="L25" s="824"/>
      <c r="M25" s="825"/>
      <c r="N25" s="1038" t="s">
        <v>87</v>
      </c>
      <c r="O25" s="1223" t="s">
        <v>16</v>
      </c>
      <c r="P25" s="1224"/>
      <c r="Q25" s="1224"/>
      <c r="R25" s="1224"/>
      <c r="S25" s="1224"/>
      <c r="T25" s="1225"/>
      <c r="U25" s="1222" t="s">
        <v>76</v>
      </c>
      <c r="V25" s="1217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17"/>
      <c r="I26" s="826"/>
      <c r="J26" s="826"/>
      <c r="K26" s="826"/>
      <c r="L26" s="1215"/>
      <c r="M26" s="1215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19"/>
      <c r="V26" s="1217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7"/>
      <c r="C44" s="1058"/>
      <c r="D44" s="1058"/>
      <c r="E44" s="1058"/>
      <c r="F44" s="1058"/>
      <c r="G44" s="1059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26" t="s">
        <v>7</v>
      </c>
      <c r="C45" s="1220"/>
      <c r="D45" s="1220"/>
      <c r="E45" s="1220"/>
      <c r="F45" s="1220"/>
      <c r="G45" s="1220"/>
      <c r="H45" s="1204"/>
      <c r="I45" s="1218" t="s">
        <v>76</v>
      </c>
      <c r="J45" s="1203" t="s">
        <v>29</v>
      </c>
      <c r="K45" s="1204"/>
      <c r="L45" s="1204"/>
      <c r="M45" s="1204"/>
      <c r="N45" s="1204"/>
      <c r="O45" s="1220"/>
      <c r="P45" s="1221"/>
      <c r="Q45" s="1222" t="s">
        <v>76</v>
      </c>
      <c r="R45" s="1226" t="s">
        <v>28</v>
      </c>
      <c r="S45" s="1220"/>
      <c r="T45" s="1220"/>
      <c r="U45" s="1204"/>
      <c r="V45" s="1220"/>
      <c r="W45" s="1204"/>
      <c r="X45" s="1205"/>
      <c r="Y45" s="1218" t="s">
        <v>76</v>
      </c>
      <c r="Z45" s="1216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19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19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19"/>
      <c r="Z46" s="1202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3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4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4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4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4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4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108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1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P33" sqref="P33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35"/>
      <c r="C1" s="1144" t="s">
        <v>33</v>
      </c>
      <c r="D1" s="1144"/>
      <c r="E1" s="1144"/>
      <c r="F1" s="1144"/>
      <c r="G1" s="1144"/>
      <c r="H1" s="1144"/>
      <c r="I1" s="1144"/>
      <c r="J1" s="1144"/>
      <c r="K1" s="1144"/>
      <c r="L1" s="1144"/>
      <c r="M1" s="1144"/>
      <c r="N1" s="1144"/>
      <c r="O1" s="1144"/>
      <c r="P1" s="1144"/>
      <c r="Q1" s="1144"/>
      <c r="R1" s="1144"/>
      <c r="S1" s="1144"/>
      <c r="T1" s="1144"/>
      <c r="U1" s="1145"/>
      <c r="V1" s="1237" t="s">
        <v>34</v>
      </c>
      <c r="W1" s="1238"/>
      <c r="X1" s="1238"/>
    </row>
    <row r="2" spans="1:24" x14ac:dyDescent="0.25">
      <c r="A2" s="562"/>
      <c r="B2" s="1236"/>
      <c r="C2" s="1149" t="s">
        <v>35</v>
      </c>
      <c r="D2" s="1149"/>
      <c r="E2" s="1149"/>
      <c r="F2" s="1149"/>
      <c r="G2" s="1149"/>
      <c r="H2" s="1149"/>
      <c r="I2" s="1149"/>
      <c r="J2" s="1149"/>
      <c r="K2" s="1149"/>
      <c r="L2" s="1149"/>
      <c r="M2" s="1149"/>
      <c r="N2" s="1149"/>
      <c r="O2" s="1149"/>
      <c r="P2" s="1149"/>
      <c r="Q2" s="1149"/>
      <c r="R2" s="1149"/>
      <c r="S2" s="1149"/>
      <c r="T2" s="1149"/>
      <c r="U2" s="1150"/>
      <c r="V2" s="1237" t="s">
        <v>36</v>
      </c>
      <c r="W2" s="1238"/>
      <c r="X2" s="1238"/>
    </row>
    <row r="3" spans="1:24" x14ac:dyDescent="0.25">
      <c r="A3" s="562"/>
      <c r="B3" s="1236"/>
      <c r="C3" s="1136"/>
      <c r="D3" s="1136"/>
      <c r="E3" s="1136"/>
      <c r="F3" s="1136"/>
      <c r="G3" s="1136"/>
      <c r="H3" s="1136"/>
      <c r="I3" s="1136"/>
      <c r="J3" s="1136"/>
      <c r="K3" s="1136"/>
      <c r="L3" s="1136"/>
      <c r="M3" s="1136"/>
      <c r="N3" s="1136"/>
      <c r="O3" s="1136"/>
      <c r="P3" s="1136"/>
      <c r="Q3" s="1136"/>
      <c r="R3" s="1136"/>
      <c r="S3" s="1136"/>
      <c r="T3" s="1136"/>
      <c r="U3" s="1151"/>
      <c r="V3" s="1237" t="s">
        <v>37</v>
      </c>
      <c r="W3" s="1238"/>
      <c r="X3" s="1238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33"/>
      <c r="W4" s="1233"/>
      <c r="X4" s="1233"/>
    </row>
    <row r="5" spans="1:24" ht="30" customHeight="1" thickBot="1" x14ac:dyDescent="0.3">
      <c r="A5" s="562"/>
      <c r="B5" s="564" t="s">
        <v>38</v>
      </c>
      <c r="C5" s="1136">
        <v>3</v>
      </c>
      <c r="D5" s="1136"/>
      <c r="E5" s="84"/>
      <c r="F5" s="84"/>
      <c r="G5" s="84" t="s">
        <v>39</v>
      </c>
      <c r="H5" s="1137" t="s">
        <v>50</v>
      </c>
      <c r="I5" s="1137"/>
      <c r="J5" s="87"/>
      <c r="K5" s="87"/>
      <c r="L5" s="87"/>
      <c r="M5" s="85"/>
      <c r="N5" s="84" t="s">
        <v>40</v>
      </c>
      <c r="O5" s="574">
        <v>57</v>
      </c>
      <c r="P5" s="551"/>
      <c r="V5" s="1234"/>
      <c r="W5" s="1234"/>
      <c r="X5" s="1234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30" t="s">
        <v>126</v>
      </c>
      <c r="W6" s="1231"/>
      <c r="X6" s="1232"/>
    </row>
    <row r="7" spans="1:24" ht="30" customHeight="1" thickBot="1" x14ac:dyDescent="0.3">
      <c r="A7" s="562"/>
      <c r="B7" s="565" t="s">
        <v>41</v>
      </c>
      <c r="C7" s="1139" t="s">
        <v>2</v>
      </c>
      <c r="D7" s="1139"/>
      <c r="E7" s="86"/>
      <c r="F7" s="86"/>
      <c r="G7" s="84" t="s">
        <v>42</v>
      </c>
      <c r="H7" s="1239">
        <f ca="1">INDIRECT("'SEM " &amp; $O$5 &amp; "'!" &amp; ADDRESS(ROW(T2), COLUMN(T2)))</f>
        <v>45820</v>
      </c>
      <c r="I7" s="1239"/>
      <c r="J7" s="1239">
        <f ca="1">H7+6</f>
        <v>45826</v>
      </c>
      <c r="K7" s="1239"/>
      <c r="L7" s="87"/>
      <c r="M7" s="391" t="s">
        <v>43</v>
      </c>
      <c r="N7" s="391"/>
      <c r="P7" s="1136" t="s">
        <v>89</v>
      </c>
      <c r="Q7" s="1136"/>
      <c r="R7" s="1136"/>
      <c r="S7" s="1136"/>
      <c r="T7" s="84"/>
      <c r="U7" s="88"/>
      <c r="V7" s="1227">
        <v>45820</v>
      </c>
      <c r="W7" s="1228"/>
      <c r="X7" s="1229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40" t="s">
        <v>105</v>
      </c>
      <c r="B9" s="1241"/>
      <c r="C9" s="1157" t="s">
        <v>7</v>
      </c>
      <c r="D9" s="1158"/>
      <c r="E9" s="1158"/>
      <c r="F9" s="1158"/>
      <c r="G9" s="1158"/>
      <c r="H9" s="1158"/>
      <c r="I9" s="1156"/>
      <c r="J9" s="1158" t="s">
        <v>29</v>
      </c>
      <c r="K9" s="1158"/>
      <c r="L9" s="1158"/>
      <c r="M9" s="1158"/>
      <c r="N9" s="1158"/>
      <c r="O9" s="1158"/>
      <c r="P9" s="1158"/>
      <c r="Q9" s="1157" t="s">
        <v>28</v>
      </c>
      <c r="R9" s="1158"/>
      <c r="S9" s="1158"/>
      <c r="T9" s="1158"/>
      <c r="U9" s="1158"/>
      <c r="V9" s="1158"/>
      <c r="W9" s="1156"/>
      <c r="X9" s="1242" t="s">
        <v>8</v>
      </c>
    </row>
    <row r="10" spans="1:24" ht="34.5" thickBot="1" x14ac:dyDescent="0.3">
      <c r="A10" s="1244" t="s">
        <v>44</v>
      </c>
      <c r="B10" s="1245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43"/>
    </row>
    <row r="11" spans="1:24" ht="33.75" x14ac:dyDescent="0.25">
      <c r="A11" s="559" t="s">
        <v>98</v>
      </c>
      <c r="B11" s="597">
        <f ca="1">H7</f>
        <v>45820</v>
      </c>
      <c r="C11" s="664">
        <f ca="1">INDIRECT("'SEM " &amp; $O$5 &amp; "'!" &amp; ADDRESS(ROW(B8), COLUMN(B8)))</f>
        <v>89</v>
      </c>
      <c r="D11" s="665">
        <f t="shared" ref="D11:X11" ca="1" si="0">INDIRECT("'SEM " &amp; $O$5 &amp; "'!" &amp; ADDRESS(ROW(C8), COLUMN(C8)))</f>
        <v>88.3</v>
      </c>
      <c r="E11" s="665">
        <f t="shared" ca="1" si="0"/>
        <v>87.9</v>
      </c>
      <c r="F11" s="665">
        <f t="shared" ca="1" si="0"/>
        <v>4</v>
      </c>
      <c r="G11" s="665">
        <f t="shared" ca="1" si="0"/>
        <v>87.8</v>
      </c>
      <c r="H11" s="665">
        <f t="shared" ca="1" si="0"/>
        <v>88.9</v>
      </c>
      <c r="I11" s="279">
        <f t="shared" ca="1" si="0"/>
        <v>88.9</v>
      </c>
      <c r="J11" s="664">
        <f t="shared" ca="1" si="0"/>
        <v>83.8</v>
      </c>
      <c r="K11" s="665">
        <f t="shared" ca="1" si="0"/>
        <v>85.1</v>
      </c>
      <c r="L11" s="665">
        <f t="shared" ca="1" si="0"/>
        <v>87.8</v>
      </c>
      <c r="M11" s="665">
        <f t="shared" ca="1" si="0"/>
        <v>15.6</v>
      </c>
      <c r="N11" s="665">
        <f t="shared" ca="1" si="0"/>
        <v>88.8</v>
      </c>
      <c r="O11" s="665">
        <f t="shared" ca="1" si="0"/>
        <v>86.3</v>
      </c>
      <c r="P11" s="279">
        <f t="shared" ca="1" si="0"/>
        <v>85.3</v>
      </c>
      <c r="Q11" s="664">
        <f t="shared" ca="1" si="0"/>
        <v>85.8</v>
      </c>
      <c r="R11" s="665">
        <f t="shared" ca="1" si="0"/>
        <v>85.9</v>
      </c>
      <c r="S11" s="665">
        <f t="shared" ca="1" si="0"/>
        <v>89.7</v>
      </c>
      <c r="T11" s="665">
        <f t="shared" ca="1" si="0"/>
        <v>10.5</v>
      </c>
      <c r="U11" s="665">
        <f t="shared" ca="1" si="0"/>
        <v>91</v>
      </c>
      <c r="V11" s="665">
        <f t="shared" ca="1" si="0"/>
        <v>88.4</v>
      </c>
      <c r="W11" s="279">
        <f t="shared" ca="1" si="0"/>
        <v>90.1</v>
      </c>
      <c r="X11" s="753">
        <f t="shared" ca="1" si="0"/>
        <v>1608.9</v>
      </c>
    </row>
    <row r="12" spans="1:24" ht="33.75" x14ac:dyDescent="0.25">
      <c r="A12" s="559" t="s">
        <v>99</v>
      </c>
      <c r="B12" s="597">
        <f t="shared" ref="B12:B17" ca="1" si="1">B11+1</f>
        <v>45821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88.5</v>
      </c>
      <c r="E12" s="572">
        <f t="shared" ca="1" si="2"/>
        <v>87.9</v>
      </c>
      <c r="F12" s="572">
        <f t="shared" ca="1" si="2"/>
        <v>7.9</v>
      </c>
      <c r="G12" s="572">
        <f t="shared" ca="1" si="2"/>
        <v>88.6</v>
      </c>
      <c r="H12" s="572">
        <f t="shared" ca="1" si="2"/>
        <v>88.4</v>
      </c>
      <c r="I12" s="280">
        <f t="shared" ca="1" si="2"/>
        <v>88.3</v>
      </c>
      <c r="J12" s="571">
        <f t="shared" ca="1" si="2"/>
        <v>83.9</v>
      </c>
      <c r="K12" s="572">
        <f t="shared" ca="1" si="2"/>
        <v>85.5</v>
      </c>
      <c r="L12" s="572">
        <f t="shared" ca="1" si="2"/>
        <v>87.5</v>
      </c>
      <c r="M12" s="572">
        <f t="shared" ca="1" si="2"/>
        <v>17.399999999999999</v>
      </c>
      <c r="N12" s="572">
        <f t="shared" ca="1" si="2"/>
        <v>88.8</v>
      </c>
      <c r="O12" s="572">
        <f t="shared" ca="1" si="2"/>
        <v>86.9</v>
      </c>
      <c r="P12" s="280">
        <f t="shared" ca="1" si="2"/>
        <v>85.2</v>
      </c>
      <c r="Q12" s="571">
        <f t="shared" ca="1" si="2"/>
        <v>85.9</v>
      </c>
      <c r="R12" s="572">
        <f t="shared" ca="1" si="2"/>
        <v>87.1</v>
      </c>
      <c r="S12" s="572">
        <f t="shared" ca="1" si="2"/>
        <v>89.9</v>
      </c>
      <c r="T12" s="572">
        <f t="shared" ca="1" si="2"/>
        <v>11.6</v>
      </c>
      <c r="U12" s="572">
        <f t="shared" ca="1" si="2"/>
        <v>90.6</v>
      </c>
      <c r="V12" s="572">
        <f t="shared" ca="1" si="2"/>
        <v>89.6</v>
      </c>
      <c r="W12" s="280">
        <f t="shared" ca="1" si="2"/>
        <v>89.3</v>
      </c>
      <c r="X12" s="754">
        <f t="shared" ca="1" si="2"/>
        <v>1617.1999999999996</v>
      </c>
    </row>
    <row r="13" spans="1:24" ht="33.75" x14ac:dyDescent="0.25">
      <c r="A13" s="559" t="s">
        <v>100</v>
      </c>
      <c r="B13" s="597">
        <f t="shared" ca="1" si="1"/>
        <v>45822</v>
      </c>
      <c r="C13" s="571">
        <f t="shared" ref="C13:X13" ca="1" si="3">INDIRECT("'SEM " &amp; $O$5 &amp; "'!" &amp; ADDRESS(ROW(B10), COLUMN(B10)))</f>
        <v>88.3</v>
      </c>
      <c r="D13" s="572">
        <f t="shared" ca="1" si="3"/>
        <v>88.5</v>
      </c>
      <c r="E13" s="572">
        <f t="shared" ca="1" si="3"/>
        <v>87.8</v>
      </c>
      <c r="F13" s="572">
        <f t="shared" ca="1" si="3"/>
        <v>7.9</v>
      </c>
      <c r="G13" s="572">
        <f t="shared" ca="1" si="3"/>
        <v>88.6</v>
      </c>
      <c r="H13" s="572">
        <f t="shared" ca="1" si="3"/>
        <v>88.4</v>
      </c>
      <c r="I13" s="280">
        <f t="shared" ca="1" si="3"/>
        <v>88.2</v>
      </c>
      <c r="J13" s="571">
        <f t="shared" ca="1" si="3"/>
        <v>83.8</v>
      </c>
      <c r="K13" s="572">
        <f t="shared" ca="1" si="3"/>
        <v>85.4</v>
      </c>
      <c r="L13" s="572">
        <f t="shared" ca="1" si="3"/>
        <v>87.5</v>
      </c>
      <c r="M13" s="572">
        <f t="shared" ca="1" si="3"/>
        <v>16.899999999999999</v>
      </c>
      <c r="N13" s="572">
        <f t="shared" ca="1" si="3"/>
        <v>88.5</v>
      </c>
      <c r="O13" s="572">
        <f t="shared" ca="1" si="3"/>
        <v>86.9</v>
      </c>
      <c r="P13" s="280">
        <f t="shared" ca="1" si="3"/>
        <v>85.2</v>
      </c>
      <c r="Q13" s="571">
        <f t="shared" ca="1" si="3"/>
        <v>85.9</v>
      </c>
      <c r="R13" s="572">
        <f t="shared" ca="1" si="3"/>
        <v>87.1</v>
      </c>
      <c r="S13" s="572">
        <f t="shared" ca="1" si="3"/>
        <v>89.9</v>
      </c>
      <c r="T13" s="572">
        <f t="shared" ca="1" si="3"/>
        <v>11.3</v>
      </c>
      <c r="U13" s="572">
        <f t="shared" ca="1" si="3"/>
        <v>90.6</v>
      </c>
      <c r="V13" s="572">
        <f t="shared" ca="1" si="3"/>
        <v>89.6</v>
      </c>
      <c r="W13" s="280">
        <f t="shared" ca="1" si="3"/>
        <v>89.3</v>
      </c>
      <c r="X13" s="754">
        <f t="shared" ca="1" si="3"/>
        <v>1615.5999999999997</v>
      </c>
    </row>
    <row r="14" spans="1:24" ht="33.75" x14ac:dyDescent="0.25">
      <c r="A14" s="559" t="s">
        <v>101</v>
      </c>
      <c r="B14" s="597">
        <f t="shared" ca="1" si="1"/>
        <v>45823</v>
      </c>
      <c r="C14" s="571">
        <f t="shared" ref="C14:X14" ca="1" si="4">INDIRECT("'SEM " &amp; $O$5 &amp; "'!" &amp; ADDRESS(ROW(B11), COLUMN(B11)))</f>
        <v>88.2</v>
      </c>
      <c r="D14" s="572">
        <f t="shared" ca="1" si="4"/>
        <v>88.5</v>
      </c>
      <c r="E14" s="572">
        <f t="shared" ca="1" si="4"/>
        <v>87.7</v>
      </c>
      <c r="F14" s="572">
        <f t="shared" ca="1" si="4"/>
        <v>7.9</v>
      </c>
      <c r="G14" s="572">
        <f t="shared" ca="1" si="4"/>
        <v>88.5</v>
      </c>
      <c r="H14" s="572">
        <f t="shared" ca="1" si="4"/>
        <v>88.4</v>
      </c>
      <c r="I14" s="280">
        <f t="shared" ca="1" si="4"/>
        <v>88.1</v>
      </c>
      <c r="J14" s="571">
        <f t="shared" ca="1" si="4"/>
        <v>83.8</v>
      </c>
      <c r="K14" s="572">
        <f t="shared" ca="1" si="4"/>
        <v>85.4</v>
      </c>
      <c r="L14" s="572">
        <f t="shared" ca="1" si="4"/>
        <v>87.5</v>
      </c>
      <c r="M14" s="572">
        <f t="shared" ca="1" si="4"/>
        <v>16.8</v>
      </c>
      <c r="N14" s="572">
        <f t="shared" ca="1" si="4"/>
        <v>88.4</v>
      </c>
      <c r="O14" s="572">
        <f t="shared" ca="1" si="4"/>
        <v>86.9</v>
      </c>
      <c r="P14" s="280">
        <f t="shared" ca="1" si="4"/>
        <v>85.2</v>
      </c>
      <c r="Q14" s="571">
        <f t="shared" ca="1" si="4"/>
        <v>85.8</v>
      </c>
      <c r="R14" s="572">
        <f t="shared" ca="1" si="4"/>
        <v>87.1</v>
      </c>
      <c r="S14" s="572">
        <f t="shared" ca="1" si="4"/>
        <v>89.9</v>
      </c>
      <c r="T14" s="572">
        <f t="shared" ca="1" si="4"/>
        <v>11.3</v>
      </c>
      <c r="U14" s="572">
        <f t="shared" ca="1" si="4"/>
        <v>90.5</v>
      </c>
      <c r="V14" s="572">
        <f t="shared" ca="1" si="4"/>
        <v>89.6</v>
      </c>
      <c r="W14" s="280">
        <f t="shared" ca="1" si="4"/>
        <v>89.2</v>
      </c>
      <c r="X14" s="754">
        <f t="shared" ca="1" si="4"/>
        <v>1614.6999999999996</v>
      </c>
    </row>
    <row r="15" spans="1:24" ht="33.75" x14ac:dyDescent="0.25">
      <c r="A15" s="559" t="s">
        <v>102</v>
      </c>
      <c r="B15" s="597">
        <f t="shared" ca="1" si="1"/>
        <v>45824</v>
      </c>
      <c r="C15" s="571">
        <f t="shared" ref="C15:X15" ca="1" si="5">INDIRECT("'SEM " &amp; $O$5 &amp; "'!" &amp; ADDRESS(ROW(B12), COLUMN(B12)))</f>
        <v>88.2</v>
      </c>
      <c r="D15" s="572">
        <f t="shared" ca="1" si="5"/>
        <v>88.5</v>
      </c>
      <c r="E15" s="572">
        <f t="shared" ca="1" si="5"/>
        <v>87.7</v>
      </c>
      <c r="F15" s="572">
        <f t="shared" ca="1" si="5"/>
        <v>7.8</v>
      </c>
      <c r="G15" s="572">
        <f t="shared" ca="1" si="5"/>
        <v>88.2</v>
      </c>
      <c r="H15" s="572">
        <f t="shared" ca="1" si="5"/>
        <v>88.4</v>
      </c>
      <c r="I15" s="280">
        <f t="shared" ca="1" si="5"/>
        <v>88.1</v>
      </c>
      <c r="J15" s="571">
        <f t="shared" ca="1" si="5"/>
        <v>83.8</v>
      </c>
      <c r="K15" s="572">
        <f t="shared" ca="1" si="5"/>
        <v>85.4</v>
      </c>
      <c r="L15" s="572">
        <f t="shared" ca="1" si="5"/>
        <v>87.4</v>
      </c>
      <c r="M15" s="572">
        <f t="shared" ca="1" si="5"/>
        <v>16.8</v>
      </c>
      <c r="N15" s="572">
        <f t="shared" ca="1" si="5"/>
        <v>88.4</v>
      </c>
      <c r="O15" s="572">
        <f t="shared" ca="1" si="5"/>
        <v>86.8</v>
      </c>
      <c r="P15" s="280">
        <f t="shared" ca="1" si="5"/>
        <v>85.1</v>
      </c>
      <c r="Q15" s="571">
        <f t="shared" ca="1" si="5"/>
        <v>85.8</v>
      </c>
      <c r="R15" s="572">
        <f t="shared" ca="1" si="5"/>
        <v>87.1</v>
      </c>
      <c r="S15" s="572">
        <f t="shared" ca="1" si="5"/>
        <v>89.9</v>
      </c>
      <c r="T15" s="572">
        <f t="shared" ca="1" si="5"/>
        <v>11.3</v>
      </c>
      <c r="U15" s="572">
        <f t="shared" ca="1" si="5"/>
        <v>90.2</v>
      </c>
      <c r="V15" s="572">
        <f t="shared" ca="1" si="5"/>
        <v>89.3</v>
      </c>
      <c r="W15" s="280">
        <f t="shared" ca="1" si="5"/>
        <v>89.2</v>
      </c>
      <c r="X15" s="754">
        <f t="shared" ca="1" si="5"/>
        <v>1613.3999999999996</v>
      </c>
    </row>
    <row r="16" spans="1:24" ht="33.75" x14ac:dyDescent="0.25">
      <c r="A16" s="559" t="s">
        <v>103</v>
      </c>
      <c r="B16" s="597">
        <f t="shared" ca="1" si="1"/>
        <v>45825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45826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46" t="s">
        <v>8</v>
      </c>
      <c r="B18" s="1247"/>
      <c r="C18" s="229">
        <f t="shared" ref="C18:X18" ca="1" si="8">INDIRECT("'SEM " &amp; $O$5 &amp; "'!" &amp; ADDRESS(ROW(B15), COLUMN(B15)))</f>
        <v>442.09999999999997</v>
      </c>
      <c r="D18" s="230">
        <f t="shared" ca="1" si="8"/>
        <v>442.3</v>
      </c>
      <c r="E18" s="230">
        <f t="shared" ca="1" si="8"/>
        <v>439</v>
      </c>
      <c r="F18" s="230">
        <f t="shared" ca="1" si="8"/>
        <v>35.5</v>
      </c>
      <c r="G18" s="230">
        <f t="shared" ca="1" si="8"/>
        <v>441.7</v>
      </c>
      <c r="H18" s="230">
        <f t="shared" ca="1" si="8"/>
        <v>442.5</v>
      </c>
      <c r="I18" s="231">
        <f t="shared" ca="1" si="8"/>
        <v>441.6</v>
      </c>
      <c r="J18" s="229">
        <f t="shared" ca="1" si="8"/>
        <v>419.1</v>
      </c>
      <c r="K18" s="230">
        <f t="shared" ca="1" si="8"/>
        <v>426.79999999999995</v>
      </c>
      <c r="L18" s="230">
        <f t="shared" ca="1" si="8"/>
        <v>437.70000000000005</v>
      </c>
      <c r="M18" s="230">
        <f t="shared" ca="1" si="8"/>
        <v>83.5</v>
      </c>
      <c r="N18" s="230">
        <f t="shared" ca="1" si="8"/>
        <v>442.9</v>
      </c>
      <c r="O18" s="230">
        <f t="shared" ca="1" si="8"/>
        <v>433.8</v>
      </c>
      <c r="P18" s="231">
        <f t="shared" ca="1" si="8"/>
        <v>426</v>
      </c>
      <c r="Q18" s="229">
        <f t="shared" ca="1" si="8"/>
        <v>429.20000000000005</v>
      </c>
      <c r="R18" s="230">
        <f t="shared" ca="1" si="8"/>
        <v>434.30000000000007</v>
      </c>
      <c r="S18" s="230">
        <f t="shared" ca="1" si="8"/>
        <v>449.29999999999995</v>
      </c>
      <c r="T18" s="230">
        <f t="shared" ca="1" si="8"/>
        <v>56</v>
      </c>
      <c r="U18" s="230">
        <f t="shared" ca="1" si="8"/>
        <v>452.9</v>
      </c>
      <c r="V18" s="230">
        <f t="shared" ca="1" si="8"/>
        <v>446.50000000000006</v>
      </c>
      <c r="W18" s="232">
        <f t="shared" ca="1" si="8"/>
        <v>447.09999999999997</v>
      </c>
      <c r="X18" s="510">
        <f t="shared" ca="1" si="8"/>
        <v>8069.8</v>
      </c>
    </row>
    <row r="19" spans="1:24" ht="33.75" thickBot="1" x14ac:dyDescent="0.3">
      <c r="A19" s="1248" t="s">
        <v>47</v>
      </c>
      <c r="B19" s="1249"/>
      <c r="C19" s="587">
        <f ca="1">INDIRECT("'SEM " &amp; $O$5 &amp; "'!" &amp; ADDRESS(ROW(B17), COLUMN(B16)))</f>
        <v>569</v>
      </c>
      <c r="D19" s="588">
        <f t="shared" ref="D19:X19" ca="1" si="9">INDIRECT("'SEM " &amp; $O$5 &amp; "'!" &amp; ADDRESS(ROW(C17), COLUMN(C16)))</f>
        <v>571</v>
      </c>
      <c r="E19" s="588">
        <f t="shared" ca="1" si="9"/>
        <v>565</v>
      </c>
      <c r="F19" s="588">
        <f t="shared" ca="1" si="9"/>
        <v>46</v>
      </c>
      <c r="G19" s="588">
        <f t="shared" ca="1" si="9"/>
        <v>568</v>
      </c>
      <c r="H19" s="588">
        <f t="shared" ca="1" si="9"/>
        <v>571</v>
      </c>
      <c r="I19" s="589">
        <f t="shared" ca="1" si="9"/>
        <v>568</v>
      </c>
      <c r="J19" s="587">
        <f t="shared" ca="1" si="9"/>
        <v>540</v>
      </c>
      <c r="K19" s="588">
        <f t="shared" ca="1" si="9"/>
        <v>550</v>
      </c>
      <c r="L19" s="588">
        <f t="shared" ca="1" si="9"/>
        <v>564</v>
      </c>
      <c r="M19" s="588">
        <f t="shared" ca="1" si="9"/>
        <v>106</v>
      </c>
      <c r="N19" s="588">
        <f t="shared" ca="1" si="9"/>
        <v>570</v>
      </c>
      <c r="O19" s="588">
        <f t="shared" ca="1" si="9"/>
        <v>559</v>
      </c>
      <c r="P19" s="589">
        <f t="shared" ca="1" si="9"/>
        <v>549</v>
      </c>
      <c r="Q19" s="587">
        <f t="shared" ca="1" si="9"/>
        <v>553</v>
      </c>
      <c r="R19" s="588">
        <f t="shared" ca="1" si="9"/>
        <v>561</v>
      </c>
      <c r="S19" s="588">
        <f t="shared" ca="1" si="9"/>
        <v>580</v>
      </c>
      <c r="T19" s="588">
        <f t="shared" ca="1" si="9"/>
        <v>72</v>
      </c>
      <c r="U19" s="588">
        <f t="shared" ca="1" si="9"/>
        <v>582</v>
      </c>
      <c r="V19" s="588">
        <f t="shared" ca="1" si="9"/>
        <v>575</v>
      </c>
      <c r="W19" s="590">
        <f t="shared" ca="1" si="9"/>
        <v>576</v>
      </c>
      <c r="X19" s="590">
        <f t="shared" ca="1" si="9"/>
        <v>10395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50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50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50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40" t="s">
        <v>26</v>
      </c>
      <c r="B25" s="1241"/>
      <c r="C25" s="1157" t="s">
        <v>16</v>
      </c>
      <c r="D25" s="1158"/>
      <c r="E25" s="1158"/>
      <c r="F25" s="1158"/>
      <c r="G25" s="1158"/>
      <c r="H25" s="1251"/>
      <c r="I25" s="1254" t="s">
        <v>8</v>
      </c>
      <c r="J25" s="92"/>
      <c r="K25" s="92"/>
      <c r="L25" s="1240" t="s">
        <v>45</v>
      </c>
      <c r="M25" s="1241"/>
      <c r="N25" s="1256" t="s">
        <v>16</v>
      </c>
      <c r="O25" s="1251"/>
      <c r="P25" s="1251"/>
      <c r="Q25" s="1251"/>
      <c r="R25" s="1251"/>
      <c r="S25" s="1251"/>
      <c r="T25" s="1254" t="s">
        <v>8</v>
      </c>
      <c r="V25"/>
      <c r="W25"/>
      <c r="X25"/>
    </row>
    <row r="26" spans="1:24" ht="30.75" customHeight="1" thickBot="1" x14ac:dyDescent="0.3">
      <c r="A26" s="1244" t="s">
        <v>44</v>
      </c>
      <c r="B26" s="1245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107">
        <v>6</v>
      </c>
      <c r="I26" s="1255"/>
      <c r="J26" s="92"/>
      <c r="K26" s="92"/>
      <c r="L26" s="1244" t="s">
        <v>44</v>
      </c>
      <c r="M26" s="125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55"/>
      <c r="U26" s="1252" t="s">
        <v>91</v>
      </c>
      <c r="V26" s="1253"/>
      <c r="W26" s="1253"/>
      <c r="X26" s="1253"/>
    </row>
    <row r="27" spans="1:24" ht="36" customHeight="1" x14ac:dyDescent="0.25">
      <c r="A27" s="559" t="s">
        <v>98</v>
      </c>
      <c r="B27" s="597">
        <f ca="1">B11</f>
        <v>45820</v>
      </c>
      <c r="C27" s="474">
        <f ca="1">INDIRECT("'SEM " &amp; $O$5 &amp; "'!" &amp; ADDRESS(ROW(B28), COLUMN(B28)))</f>
        <v>69.599999999999994</v>
      </c>
      <c r="D27" s="475">
        <f t="shared" ref="D27:I34" ca="1" si="10">INDIRECT("'SEM " &amp; $O$5 &amp; "'!" &amp; ADDRESS(ROW(C28), COLUMN(C28)))</f>
        <v>75.3</v>
      </c>
      <c r="E27" s="475">
        <f t="shared" ca="1" si="10"/>
        <v>15.8</v>
      </c>
      <c r="F27" s="475">
        <f t="shared" ca="1" si="10"/>
        <v>74.599999999999994</v>
      </c>
      <c r="G27" s="475">
        <f t="shared" ca="1" si="10"/>
        <v>73.099999999999994</v>
      </c>
      <c r="H27" s="477">
        <f t="shared" ca="1" si="10"/>
        <v>74.8</v>
      </c>
      <c r="I27" s="750">
        <f t="shared" ca="1" si="10"/>
        <v>383.2</v>
      </c>
      <c r="J27" s="660"/>
      <c r="K27" s="374"/>
      <c r="L27" s="559" t="s">
        <v>98</v>
      </c>
      <c r="M27" s="597">
        <f ca="1">B11</f>
        <v>45820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5.5</v>
      </c>
      <c r="P27" s="471">
        <f t="shared" ca="1" si="11"/>
        <v>1.3</v>
      </c>
      <c r="Q27" s="471">
        <f t="shared" ca="1" si="11"/>
        <v>5</v>
      </c>
      <c r="R27" s="471">
        <f t="shared" ca="1" si="11"/>
        <v>5.3</v>
      </c>
      <c r="S27" s="473">
        <f t="shared" ca="1" si="11"/>
        <v>5.2</v>
      </c>
      <c r="T27" s="1105">
        <f t="shared" ca="1" si="11"/>
        <v>27.4</v>
      </c>
      <c r="U27" s="1252"/>
      <c r="V27" s="1253"/>
      <c r="W27" s="1253"/>
      <c r="X27" s="1253"/>
    </row>
    <row r="28" spans="1:24" ht="36" customHeight="1" x14ac:dyDescent="0.25">
      <c r="A28" s="559" t="s">
        <v>99</v>
      </c>
      <c r="B28" s="597">
        <f t="shared" ref="B28:B33" ca="1" si="12">B27+1</f>
        <v>45821</v>
      </c>
      <c r="C28" s="329">
        <f t="shared" ref="C28:C34" ca="1" si="13">INDIRECT("'SEM " &amp; $O$5 &amp; "'!" &amp; ADDRESS(ROW(B29), COLUMN(B29)))</f>
        <v>70.900000000000006</v>
      </c>
      <c r="D28" s="330">
        <f t="shared" ca="1" si="10"/>
        <v>75.599999999999994</v>
      </c>
      <c r="E28" s="330">
        <f t="shared" ca="1" si="10"/>
        <v>16.600000000000001</v>
      </c>
      <c r="F28" s="330">
        <f t="shared" ca="1" si="10"/>
        <v>74.099999999999994</v>
      </c>
      <c r="G28" s="330">
        <f t="shared" ca="1" si="10"/>
        <v>73.900000000000006</v>
      </c>
      <c r="H28" s="331">
        <f t="shared" ca="1" si="10"/>
        <v>75.5</v>
      </c>
      <c r="I28" s="751">
        <f t="shared" ca="1" si="10"/>
        <v>386.6</v>
      </c>
      <c r="J28" s="660"/>
      <c r="K28" s="661"/>
      <c r="L28" s="559" t="s">
        <v>99</v>
      </c>
      <c r="M28" s="597">
        <f t="shared" ref="M28:M33" ca="1" si="14">M27+1</f>
        <v>45821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27.5</v>
      </c>
      <c r="U28" s="1252"/>
      <c r="V28" s="1253"/>
      <c r="W28" s="1253"/>
      <c r="X28" s="1253"/>
    </row>
    <row r="29" spans="1:24" ht="36" customHeight="1" x14ac:dyDescent="0.25">
      <c r="A29" s="559" t="s">
        <v>100</v>
      </c>
      <c r="B29" s="597">
        <f t="shared" ca="1" si="12"/>
        <v>45822</v>
      </c>
      <c r="C29" s="329">
        <f t="shared" ca="1" si="13"/>
        <v>70.8</v>
      </c>
      <c r="D29" s="330">
        <f t="shared" ca="1" si="10"/>
        <v>75.599999999999994</v>
      </c>
      <c r="E29" s="330">
        <f t="shared" ca="1" si="10"/>
        <v>16.5</v>
      </c>
      <c r="F29" s="330">
        <f t="shared" ca="1" si="10"/>
        <v>74</v>
      </c>
      <c r="G29" s="330">
        <f t="shared" ca="1" si="10"/>
        <v>73.900000000000006</v>
      </c>
      <c r="H29" s="331">
        <f t="shared" ca="1" si="10"/>
        <v>75.5</v>
      </c>
      <c r="I29" s="751">
        <f t="shared" ca="1" si="10"/>
        <v>386.29999999999995</v>
      </c>
      <c r="J29" s="660"/>
      <c r="K29" s="661"/>
      <c r="L29" s="559" t="s">
        <v>100</v>
      </c>
      <c r="M29" s="597">
        <f t="shared" ca="1" si="14"/>
        <v>45822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5.4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27.7</v>
      </c>
      <c r="U29" s="1252"/>
      <c r="V29" s="1253"/>
      <c r="W29" s="1253"/>
      <c r="X29" s="1253"/>
    </row>
    <row r="30" spans="1:24" ht="36" customHeight="1" x14ac:dyDescent="0.25">
      <c r="A30" s="559" t="s">
        <v>101</v>
      </c>
      <c r="B30" s="597">
        <f t="shared" ca="1" si="12"/>
        <v>45823</v>
      </c>
      <c r="C30" s="329">
        <f t="shared" ca="1" si="13"/>
        <v>70.8</v>
      </c>
      <c r="D30" s="330">
        <f t="shared" ca="1" si="10"/>
        <v>75.599999999999994</v>
      </c>
      <c r="E30" s="330">
        <f t="shared" ca="1" si="10"/>
        <v>16.5</v>
      </c>
      <c r="F30" s="330">
        <f t="shared" ca="1" si="10"/>
        <v>74</v>
      </c>
      <c r="G30" s="330">
        <f t="shared" ca="1" si="10"/>
        <v>73.900000000000006</v>
      </c>
      <c r="H30" s="331">
        <f t="shared" ca="1" si="10"/>
        <v>75.400000000000006</v>
      </c>
      <c r="I30" s="751">
        <f t="shared" ca="1" si="10"/>
        <v>386.19999999999993</v>
      </c>
      <c r="J30" s="660"/>
      <c r="K30" s="374"/>
      <c r="L30" s="559" t="s">
        <v>101</v>
      </c>
      <c r="M30" s="597">
        <f t="shared" ca="1" si="14"/>
        <v>45823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5.4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27.7</v>
      </c>
      <c r="U30" s="1252"/>
      <c r="V30" s="1253"/>
      <c r="W30" s="1253"/>
      <c r="X30" s="1253"/>
    </row>
    <row r="31" spans="1:24" ht="36" customHeight="1" x14ac:dyDescent="0.25">
      <c r="A31" s="559" t="s">
        <v>102</v>
      </c>
      <c r="B31" s="597">
        <f t="shared" ca="1" si="12"/>
        <v>45824</v>
      </c>
      <c r="C31" s="329">
        <f t="shared" ca="1" si="13"/>
        <v>70.7</v>
      </c>
      <c r="D31" s="330">
        <f t="shared" ca="1" si="10"/>
        <v>75.5</v>
      </c>
      <c r="E31" s="330">
        <f t="shared" ca="1" si="10"/>
        <v>16.5</v>
      </c>
      <c r="F31" s="330">
        <f t="shared" ca="1" si="10"/>
        <v>74</v>
      </c>
      <c r="G31" s="330">
        <f t="shared" ca="1" si="10"/>
        <v>73.8</v>
      </c>
      <c r="H31" s="331">
        <f t="shared" ca="1" si="10"/>
        <v>75.400000000000006</v>
      </c>
      <c r="I31" s="751">
        <f t="shared" ca="1" si="10"/>
        <v>385.9</v>
      </c>
      <c r="J31" s="660"/>
      <c r="K31" s="661"/>
      <c r="L31" s="559" t="s">
        <v>102</v>
      </c>
      <c r="M31" s="597">
        <f t="shared" ca="1" si="14"/>
        <v>45824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5.5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27.799999999999997</v>
      </c>
      <c r="U31" s="1252"/>
      <c r="V31" s="1253"/>
      <c r="W31" s="1253"/>
      <c r="X31" s="1253"/>
    </row>
    <row r="32" spans="1:24" ht="36" customHeight="1" x14ac:dyDescent="0.25">
      <c r="A32" s="559" t="s">
        <v>103</v>
      </c>
      <c r="B32" s="597">
        <f t="shared" ca="1" si="12"/>
        <v>45825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45825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5.5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27.9</v>
      </c>
      <c r="U32" s="1252"/>
      <c r="V32" s="1253"/>
      <c r="W32" s="1253"/>
      <c r="X32" s="1253"/>
    </row>
    <row r="33" spans="1:24" ht="38.25" customHeight="1" thickBot="1" x14ac:dyDescent="0.3">
      <c r="A33" s="559" t="s">
        <v>104</v>
      </c>
      <c r="B33" s="597">
        <f t="shared" ca="1" si="12"/>
        <v>45826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45826</v>
      </c>
      <c r="N33" s="26">
        <f t="shared" ca="1" si="15"/>
        <v>5.0999999999999996</v>
      </c>
      <c r="O33" s="27">
        <f t="shared" ca="1" si="11"/>
        <v>5.6</v>
      </c>
      <c r="P33" s="27">
        <f t="shared" ca="1" si="11"/>
        <v>1.3</v>
      </c>
      <c r="Q33" s="27">
        <f t="shared" ca="1" si="11"/>
        <v>5.5</v>
      </c>
      <c r="R33" s="27">
        <f t="shared" ca="1" si="11"/>
        <v>5.3</v>
      </c>
      <c r="S33" s="180">
        <f t="shared" ca="1" si="11"/>
        <v>5.2</v>
      </c>
      <c r="T33" s="1106">
        <f t="shared" ca="1" si="11"/>
        <v>28</v>
      </c>
      <c r="U33" s="1252"/>
      <c r="V33" s="1253"/>
      <c r="W33" s="1253"/>
      <c r="X33" s="1253"/>
    </row>
    <row r="34" spans="1:24" ht="30.75" customHeight="1" thickBot="1" x14ac:dyDescent="0.3">
      <c r="A34" s="1246" t="s">
        <v>8</v>
      </c>
      <c r="B34" s="1247"/>
      <c r="C34" s="747">
        <f t="shared" ca="1" si="13"/>
        <v>352.8</v>
      </c>
      <c r="D34" s="748">
        <f t="shared" ca="1" si="10"/>
        <v>377.59999999999997</v>
      </c>
      <c r="E34" s="748">
        <f t="shared" ca="1" si="10"/>
        <v>81.900000000000006</v>
      </c>
      <c r="F34" s="748">
        <f t="shared" ca="1" si="10"/>
        <v>370.7</v>
      </c>
      <c r="G34" s="748">
        <f t="shared" ca="1" si="10"/>
        <v>368.6</v>
      </c>
      <c r="H34" s="749">
        <f t="shared" ca="1" si="10"/>
        <v>376.6</v>
      </c>
      <c r="I34" s="752">
        <f t="shared" ca="1" si="10"/>
        <v>1928.1999999999998</v>
      </c>
      <c r="J34" s="89"/>
      <c r="K34" s="89"/>
      <c r="L34" s="1246" t="s">
        <v>8</v>
      </c>
      <c r="M34" s="1247"/>
      <c r="N34" s="285">
        <f t="shared" ca="1" si="15"/>
        <v>35.6</v>
      </c>
      <c r="O34" s="286">
        <f t="shared" ca="1" si="11"/>
        <v>38.6</v>
      </c>
      <c r="P34" s="286">
        <f t="shared" ca="1" si="11"/>
        <v>8.7000000000000011</v>
      </c>
      <c r="Q34" s="286">
        <f t="shared" ca="1" si="11"/>
        <v>37.700000000000003</v>
      </c>
      <c r="R34" s="286">
        <f t="shared" ca="1" si="11"/>
        <v>37</v>
      </c>
      <c r="S34" s="1103">
        <f t="shared" ca="1" si="11"/>
        <v>36.4</v>
      </c>
      <c r="T34" s="1024">
        <f t="shared" ca="1" si="11"/>
        <v>194.00000000000003</v>
      </c>
      <c r="U34" s="1253"/>
      <c r="V34" s="1253"/>
      <c r="W34" s="1253"/>
      <c r="X34" s="1253"/>
    </row>
    <row r="35" spans="1:24" ht="30.75" customHeight="1" thickBot="1" x14ac:dyDescent="0.3">
      <c r="A35" s="1248" t="s">
        <v>47</v>
      </c>
      <c r="B35" s="1249"/>
      <c r="C35" s="587">
        <f ca="1">INDIRECT("'SEM " &amp; $O$5 &amp; "'!" &amp; ADDRESS(ROW(B37), COLUMN(B36)))</f>
        <v>454</v>
      </c>
      <c r="D35" s="598">
        <f t="shared" ref="D35:I35" ca="1" si="16">INDIRECT("'SEM " &amp; $O$5 &amp; "'!" &amp; ADDRESS(ROW(C37), COLUMN(C36)))</f>
        <v>486</v>
      </c>
      <c r="E35" s="598">
        <f t="shared" ca="1" si="16"/>
        <v>105</v>
      </c>
      <c r="F35" s="598">
        <f t="shared" ca="1" si="16"/>
        <v>477</v>
      </c>
      <c r="G35" s="598">
        <f t="shared" ca="1" si="16"/>
        <v>475</v>
      </c>
      <c r="H35" s="599">
        <f t="shared" ca="1" si="16"/>
        <v>485</v>
      </c>
      <c r="I35" s="553">
        <f t="shared" ca="1" si="16"/>
        <v>2482</v>
      </c>
      <c r="J35" s="89"/>
      <c r="K35" s="89"/>
      <c r="L35" s="1248" t="s">
        <v>47</v>
      </c>
      <c r="M35" s="1249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35</v>
      </c>
      <c r="R35" s="1023">
        <f t="shared" ca="1" si="17"/>
        <v>35</v>
      </c>
      <c r="S35" s="1104">
        <f t="shared" ca="1" si="17"/>
        <v>35</v>
      </c>
      <c r="T35" s="1025">
        <f t="shared" ca="1" si="17"/>
        <v>182</v>
      </c>
      <c r="U35" s="1253"/>
      <c r="V35" s="1253"/>
      <c r="W35" s="1253"/>
      <c r="X35" s="1253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40" t="s">
        <v>26</v>
      </c>
      <c r="B45" s="1241"/>
      <c r="C45" s="1157" t="s">
        <v>7</v>
      </c>
      <c r="D45" s="1158"/>
      <c r="E45" s="1158"/>
      <c r="F45" s="1158"/>
      <c r="G45" s="1158"/>
      <c r="H45" s="1158"/>
      <c r="I45" s="1156"/>
      <c r="J45" s="1256" t="s">
        <v>29</v>
      </c>
      <c r="K45" s="1251"/>
      <c r="L45" s="1251"/>
      <c r="M45" s="1251"/>
      <c r="N45" s="1251"/>
      <c r="O45" s="1251"/>
      <c r="P45" s="1258"/>
      <c r="Q45" s="1256" t="s">
        <v>28</v>
      </c>
      <c r="R45" s="1251"/>
      <c r="S45" s="1251"/>
      <c r="T45" s="1251"/>
      <c r="U45" s="1251"/>
      <c r="V45" s="1251"/>
      <c r="W45" s="1258"/>
      <c r="X45" s="1242" t="s">
        <v>8</v>
      </c>
    </row>
    <row r="46" spans="1:24" ht="30.75" customHeight="1" thickBot="1" x14ac:dyDescent="0.3">
      <c r="A46" s="1244" t="s">
        <v>44</v>
      </c>
      <c r="B46" s="1245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43"/>
    </row>
    <row r="47" spans="1:24" ht="30" customHeight="1" x14ac:dyDescent="0.25">
      <c r="A47" s="559" t="s">
        <v>98</v>
      </c>
      <c r="B47" s="597">
        <f ca="1">B11</f>
        <v>45820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45821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0.6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111.9</v>
      </c>
    </row>
    <row r="49" spans="1:24" ht="30" customHeight="1" x14ac:dyDescent="0.25">
      <c r="A49" s="559" t="s">
        <v>100</v>
      </c>
      <c r="B49" s="597">
        <f t="shared" ca="1" si="40"/>
        <v>45822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45823</v>
      </c>
      <c r="C50" s="329">
        <f t="shared" ca="1" si="18"/>
        <v>6</v>
      </c>
      <c r="D50" s="330">
        <f t="shared" ca="1" si="19"/>
        <v>6</v>
      </c>
      <c r="E50" s="330">
        <f t="shared" ca="1" si="20"/>
        <v>5.9</v>
      </c>
      <c r="F50" s="330">
        <f t="shared" ca="1" si="21"/>
        <v>0.7</v>
      </c>
      <c r="G50" s="330">
        <f t="shared" ca="1" si="22"/>
        <v>6</v>
      </c>
      <c r="H50" s="330">
        <f t="shared" ca="1" si="23"/>
        <v>6</v>
      </c>
      <c r="I50" s="331">
        <f t="shared" ca="1" si="24"/>
        <v>6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6.3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0.8</v>
      </c>
      <c r="U50" s="330">
        <f t="shared" ca="1" si="36"/>
        <v>6.4</v>
      </c>
      <c r="V50" s="330">
        <f t="shared" ca="1" si="37"/>
        <v>6.4</v>
      </c>
      <c r="W50" s="331">
        <f t="shared" ca="1" si="38"/>
        <v>6.4</v>
      </c>
      <c r="X50" s="760">
        <f t="shared" ca="1" si="39"/>
        <v>112.69999999999999</v>
      </c>
    </row>
    <row r="51" spans="1:24" ht="30" customHeight="1" x14ac:dyDescent="0.25">
      <c r="A51" s="559" t="s">
        <v>102</v>
      </c>
      <c r="B51" s="597">
        <f t="shared" ca="1" si="40"/>
        <v>45824</v>
      </c>
      <c r="C51" s="329">
        <f t="shared" ca="1" si="18"/>
        <v>6</v>
      </c>
      <c r="D51" s="330">
        <f t="shared" ca="1" si="19"/>
        <v>6</v>
      </c>
      <c r="E51" s="330">
        <f t="shared" ca="1" si="20"/>
        <v>5.9</v>
      </c>
      <c r="F51" s="330">
        <f t="shared" ca="1" si="21"/>
        <v>0.7</v>
      </c>
      <c r="G51" s="330">
        <f t="shared" ca="1" si="22"/>
        <v>6</v>
      </c>
      <c r="H51" s="330">
        <f t="shared" ca="1" si="23"/>
        <v>6</v>
      </c>
      <c r="I51" s="331">
        <f t="shared" ca="1" si="24"/>
        <v>6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6.4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0.8</v>
      </c>
      <c r="U51" s="330">
        <f t="shared" ca="1" si="36"/>
        <v>6.4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112.79999999999998</v>
      </c>
    </row>
    <row r="52" spans="1:24" ht="30" customHeight="1" x14ac:dyDescent="0.25">
      <c r="A52" s="559" t="s">
        <v>103</v>
      </c>
      <c r="B52" s="597">
        <f t="shared" ca="1" si="40"/>
        <v>45825</v>
      </c>
      <c r="C52" s="329">
        <f t="shared" ca="1" si="18"/>
        <v>6.1</v>
      </c>
      <c r="D52" s="330">
        <f t="shared" ca="1" si="19"/>
        <v>6</v>
      </c>
      <c r="E52" s="330">
        <f t="shared" ca="1" si="20"/>
        <v>5.9</v>
      </c>
      <c r="F52" s="330">
        <f t="shared" ca="1" si="21"/>
        <v>0.7</v>
      </c>
      <c r="G52" s="330">
        <f t="shared" ca="1" si="22"/>
        <v>6</v>
      </c>
      <c r="H52" s="330">
        <f t="shared" ca="1" si="23"/>
        <v>6</v>
      </c>
      <c r="I52" s="331">
        <f t="shared" ca="1" si="24"/>
        <v>6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6.4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0.8</v>
      </c>
      <c r="U52" s="330">
        <f t="shared" ca="1" si="36"/>
        <v>6.5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113.10000000000001</v>
      </c>
    </row>
    <row r="53" spans="1:24" ht="30.75" customHeight="1" thickBot="1" x14ac:dyDescent="0.3">
      <c r="A53" s="559" t="s">
        <v>104</v>
      </c>
      <c r="B53" s="597">
        <f t="shared" ca="1" si="40"/>
        <v>45826</v>
      </c>
      <c r="C53" s="26">
        <f t="shared" ca="1" si="18"/>
        <v>6.1</v>
      </c>
      <c r="D53" s="27">
        <f t="shared" ca="1" si="19"/>
        <v>6.1</v>
      </c>
      <c r="E53" s="27">
        <f t="shared" ca="1" si="20"/>
        <v>5.9</v>
      </c>
      <c r="F53" s="27">
        <f t="shared" ca="1" si="21"/>
        <v>0.7</v>
      </c>
      <c r="G53" s="27">
        <f t="shared" ca="1" si="22"/>
        <v>6</v>
      </c>
      <c r="H53" s="27">
        <f t="shared" ca="1" si="23"/>
        <v>6</v>
      </c>
      <c r="I53" s="28">
        <f t="shared" ca="1" si="24"/>
        <v>6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6.4</v>
      </c>
      <c r="R53" s="27">
        <f t="shared" ca="1" si="33"/>
        <v>6.4</v>
      </c>
      <c r="S53" s="27">
        <f t="shared" ca="1" si="34"/>
        <v>6.5</v>
      </c>
      <c r="T53" s="27">
        <f t="shared" ca="1" si="35"/>
        <v>0.8</v>
      </c>
      <c r="U53" s="27">
        <f t="shared" ca="1" si="36"/>
        <v>6.5</v>
      </c>
      <c r="V53" s="27">
        <f t="shared" ca="1" si="37"/>
        <v>6.5</v>
      </c>
      <c r="W53" s="28">
        <f t="shared" ca="1" si="38"/>
        <v>6.5</v>
      </c>
      <c r="X53" s="761">
        <f t="shared" ca="1" si="39"/>
        <v>113.5</v>
      </c>
    </row>
    <row r="54" spans="1:24" ht="34.5" thickBot="1" x14ac:dyDescent="0.3">
      <c r="A54" s="1246" t="s">
        <v>8</v>
      </c>
      <c r="B54" s="1247"/>
      <c r="C54" s="756">
        <f t="shared" ca="1" si="18"/>
        <v>42.300000000000004</v>
      </c>
      <c r="D54" s="757">
        <f t="shared" ca="1" si="19"/>
        <v>42.2</v>
      </c>
      <c r="E54" s="757">
        <f t="shared" ca="1" si="20"/>
        <v>41.099999999999994</v>
      </c>
      <c r="F54" s="757">
        <f t="shared" ca="1" si="21"/>
        <v>4.8</v>
      </c>
      <c r="G54" s="757">
        <f t="shared" ca="1" si="22"/>
        <v>42</v>
      </c>
      <c r="H54" s="757">
        <f t="shared" ca="1" si="23"/>
        <v>41.9</v>
      </c>
      <c r="I54" s="758">
        <f t="shared" ca="1" si="24"/>
        <v>41.8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44.5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5.6</v>
      </c>
      <c r="U54" s="757">
        <f t="shared" ca="1" si="36"/>
        <v>45.1</v>
      </c>
      <c r="V54" s="757">
        <f t="shared" ca="1" si="37"/>
        <v>45</v>
      </c>
      <c r="W54" s="758">
        <f t="shared" ca="1" si="38"/>
        <v>45</v>
      </c>
      <c r="X54" s="762">
        <f t="shared" ca="1" si="39"/>
        <v>789.69999999999993</v>
      </c>
    </row>
    <row r="55" spans="1:24" ht="34.5" thickBot="1" x14ac:dyDescent="0.3">
      <c r="A55" s="1248" t="s">
        <v>47</v>
      </c>
      <c r="B55" s="1249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39</v>
      </c>
      <c r="E55" s="764">
        <f t="shared" ca="1" si="41"/>
        <v>38</v>
      </c>
      <c r="F55" s="764">
        <f t="shared" ca="1" si="41"/>
        <v>4</v>
      </c>
      <c r="G55" s="764">
        <f t="shared" ca="1" si="41"/>
        <v>39</v>
      </c>
      <c r="H55" s="764">
        <f t="shared" ca="1" si="41"/>
        <v>39</v>
      </c>
      <c r="I55" s="765">
        <f t="shared" ca="1" si="41"/>
        <v>39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41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5</v>
      </c>
      <c r="U55" s="764">
        <f t="shared" ca="1" si="41"/>
        <v>42</v>
      </c>
      <c r="V55" s="764">
        <f t="shared" ca="1" si="41"/>
        <v>42</v>
      </c>
      <c r="W55" s="765">
        <f t="shared" ca="1" si="41"/>
        <v>42</v>
      </c>
      <c r="X55" s="766">
        <f t="shared" ca="1" si="41"/>
        <v>732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I34 N27:T33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22" zoomScale="85" zoomScaleNormal="85" zoomScaleSheetLayoutView="100" workbookViewId="0">
      <pane xSplit="1" topLeftCell="B1" activePane="topRight" state="frozen"/>
      <selection pane="topRight" activeCell="U28" sqref="U28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1067"/>
      <c r="G1" s="1206" t="s">
        <v>0</v>
      </c>
      <c r="H1" s="1206"/>
      <c r="I1" s="1206"/>
      <c r="J1" s="1206"/>
      <c r="K1" s="1206"/>
      <c r="L1" s="1206"/>
      <c r="M1" s="1206"/>
      <c r="N1" s="1206"/>
      <c r="O1" s="1206"/>
      <c r="P1" s="1206"/>
      <c r="S1" s="1067"/>
      <c r="T1" s="1067"/>
      <c r="U1" s="1067"/>
      <c r="V1" s="1067"/>
      <c r="W1" s="1067"/>
      <c r="X1" s="1066"/>
      <c r="Y1" s="1066"/>
      <c r="Z1" s="1066"/>
      <c r="AA1" s="370"/>
      <c r="AB1" s="12"/>
      <c r="AC1" s="2"/>
      <c r="AD1" s="2"/>
      <c r="AE1" s="2"/>
      <c r="AF1" s="2"/>
      <c r="AG1" s="1066"/>
    </row>
    <row r="2" spans="1:33" s="3" customFormat="1" ht="15" customHeight="1" x14ac:dyDescent="0.25">
      <c r="A2" s="871">
        <f>COUNTA(A8:A14) - MATCH(A3,A8:A14,0) + 1</f>
        <v>6</v>
      </c>
      <c r="E2" s="1211" t="s">
        <v>1</v>
      </c>
      <c r="F2" s="1211"/>
      <c r="G2" s="1211"/>
      <c r="H2" s="1211"/>
      <c r="I2" s="1207" t="s">
        <v>2</v>
      </c>
      <c r="J2" s="1207"/>
      <c r="K2" s="1207"/>
      <c r="M2" s="768" t="s">
        <v>3</v>
      </c>
      <c r="N2" s="1207" t="s">
        <v>49</v>
      </c>
      <c r="O2" s="1207"/>
      <c r="P2" s="1207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1067" t="s">
        <v>4</v>
      </c>
      <c r="I3" s="1068">
        <v>3</v>
      </c>
      <c r="J3" s="768"/>
      <c r="K3" s="768"/>
      <c r="V3" s="771"/>
      <c r="W3" s="771"/>
      <c r="X3" s="1065"/>
      <c r="Y3" s="1065"/>
      <c r="Z3" s="1065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67"/>
      <c r="B4" s="1067"/>
      <c r="C4" s="1067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1065"/>
      <c r="Y4" s="1065"/>
      <c r="Z4" s="1065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3" t="s">
        <v>7</v>
      </c>
      <c r="C5" s="1204"/>
      <c r="D5" s="1204"/>
      <c r="E5" s="1204"/>
      <c r="F5" s="1204"/>
      <c r="G5" s="1204"/>
      <c r="H5" s="1205"/>
      <c r="I5" s="1208" t="s">
        <v>29</v>
      </c>
      <c r="J5" s="1209"/>
      <c r="K5" s="1209"/>
      <c r="L5" s="1209"/>
      <c r="M5" s="1209"/>
      <c r="N5" s="1209"/>
      <c r="O5" s="1210"/>
      <c r="P5" s="1208" t="s">
        <v>28</v>
      </c>
      <c r="Q5" s="1209"/>
      <c r="R5" s="1209"/>
      <c r="S5" s="1209"/>
      <c r="T5" s="1209"/>
      <c r="U5" s="1209"/>
      <c r="V5" s="1209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93">
        <v>89.1</v>
      </c>
      <c r="C7" s="1094">
        <v>88.3</v>
      </c>
      <c r="D7" s="1095">
        <v>88</v>
      </c>
      <c r="E7" s="1095">
        <v>4.0999999999999996</v>
      </c>
      <c r="F7" s="1094">
        <v>87.8</v>
      </c>
      <c r="G7" s="1096">
        <v>89.2</v>
      </c>
      <c r="H7" s="1097">
        <v>89</v>
      </c>
      <c r="I7" s="1093">
        <v>83.9</v>
      </c>
      <c r="J7" s="1094">
        <v>85.1</v>
      </c>
      <c r="K7" s="1094">
        <v>87.8</v>
      </c>
      <c r="L7" s="1095">
        <v>15.7</v>
      </c>
      <c r="M7" s="1095">
        <v>88.9</v>
      </c>
      <c r="N7" s="1094">
        <v>86.3</v>
      </c>
      <c r="O7" s="1098">
        <v>85.3</v>
      </c>
      <c r="P7" s="1093">
        <v>85.9</v>
      </c>
      <c r="Q7" s="1095">
        <v>86</v>
      </c>
      <c r="R7" s="1094">
        <v>89.7</v>
      </c>
      <c r="S7" s="1095">
        <v>10.6</v>
      </c>
      <c r="T7" s="1099">
        <v>91.1</v>
      </c>
      <c r="U7" s="1094">
        <v>88.4</v>
      </c>
      <c r="V7" s="1098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111">
        <v>89</v>
      </c>
      <c r="C8" s="1087">
        <v>88.3</v>
      </c>
      <c r="D8" s="1112">
        <v>87.9</v>
      </c>
      <c r="E8" s="1112">
        <v>4</v>
      </c>
      <c r="F8" s="1087">
        <v>87.8</v>
      </c>
      <c r="G8" s="1087">
        <v>88.9</v>
      </c>
      <c r="H8" s="1088">
        <v>88.9</v>
      </c>
      <c r="I8" s="1111">
        <v>83.8</v>
      </c>
      <c r="J8" s="1087">
        <v>85.1</v>
      </c>
      <c r="K8" s="1087">
        <v>87.8</v>
      </c>
      <c r="L8" s="1087">
        <v>15.6</v>
      </c>
      <c r="M8" s="1087">
        <v>88.8</v>
      </c>
      <c r="N8" s="1112">
        <v>86.3</v>
      </c>
      <c r="O8" s="1113">
        <v>85.3</v>
      </c>
      <c r="P8" s="1086">
        <v>85.8</v>
      </c>
      <c r="Q8" s="1112">
        <v>85.9</v>
      </c>
      <c r="R8" s="1112">
        <v>89.7</v>
      </c>
      <c r="S8" s="1087">
        <v>10.5</v>
      </c>
      <c r="T8" s="1114">
        <v>91</v>
      </c>
      <c r="U8" s="1087">
        <v>88.4</v>
      </c>
      <c r="V8" s="1088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1090">
        <v>88.5</v>
      </c>
      <c r="D9" s="781">
        <v>87.9</v>
      </c>
      <c r="E9" s="1090">
        <v>7.9</v>
      </c>
      <c r="F9" s="1090">
        <v>88.6</v>
      </c>
      <c r="G9" s="1090">
        <v>88.4</v>
      </c>
      <c r="H9" s="1091">
        <v>88.3</v>
      </c>
      <c r="I9" s="779">
        <v>83.9</v>
      </c>
      <c r="J9" s="781">
        <v>85.5</v>
      </c>
      <c r="K9" s="1090">
        <v>87.5</v>
      </c>
      <c r="L9" s="931">
        <v>17.399999999999999</v>
      </c>
      <c r="M9" s="918">
        <v>88.8</v>
      </c>
      <c r="N9" s="1090">
        <v>86.9</v>
      </c>
      <c r="O9" s="1091">
        <v>85.2</v>
      </c>
      <c r="P9" s="1089">
        <v>85.9</v>
      </c>
      <c r="Q9" s="1090">
        <v>87.1</v>
      </c>
      <c r="R9" s="1090">
        <v>89.9</v>
      </c>
      <c r="S9" s="918">
        <v>11.6</v>
      </c>
      <c r="T9" s="1092">
        <v>90.6</v>
      </c>
      <c r="U9" s="1090">
        <v>89.6</v>
      </c>
      <c r="V9" s="1091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1090">
        <v>88.5</v>
      </c>
      <c r="D10" s="781">
        <v>87.8</v>
      </c>
      <c r="E10" s="1090">
        <v>7.9</v>
      </c>
      <c r="F10" s="781">
        <v>88.6</v>
      </c>
      <c r="G10" s="1090">
        <v>88.4</v>
      </c>
      <c r="H10" s="787">
        <v>88.2</v>
      </c>
      <c r="I10" s="1089">
        <v>83.8</v>
      </c>
      <c r="J10" s="1090">
        <v>85.4</v>
      </c>
      <c r="K10" s="1090">
        <v>87.5</v>
      </c>
      <c r="L10" s="781">
        <v>16.899999999999999</v>
      </c>
      <c r="M10" s="781">
        <v>88.5</v>
      </c>
      <c r="N10" s="1090">
        <v>86.9</v>
      </c>
      <c r="O10" s="1091">
        <v>85.2</v>
      </c>
      <c r="P10" s="779">
        <v>85.9</v>
      </c>
      <c r="Q10" s="1090">
        <v>87.1</v>
      </c>
      <c r="R10" s="1090">
        <v>89.9</v>
      </c>
      <c r="S10" s="1090">
        <v>11.3</v>
      </c>
      <c r="T10" s="788">
        <v>90.6</v>
      </c>
      <c r="U10" s="1090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1089">
        <v>88.2</v>
      </c>
      <c r="C11" s="1090">
        <v>88.5</v>
      </c>
      <c r="D11" s="1090">
        <v>87.7</v>
      </c>
      <c r="E11" s="781">
        <v>7.9</v>
      </c>
      <c r="F11" s="918">
        <v>88.5</v>
      </c>
      <c r="G11" s="1090">
        <v>88.4</v>
      </c>
      <c r="H11" s="1091">
        <v>88.1</v>
      </c>
      <c r="I11" s="1089">
        <v>83.8</v>
      </c>
      <c r="J11" s="1090">
        <v>85.4</v>
      </c>
      <c r="K11" s="781">
        <v>87.5</v>
      </c>
      <c r="L11" s="1090">
        <v>16.8</v>
      </c>
      <c r="M11" s="1090">
        <v>88.4</v>
      </c>
      <c r="N11" s="781">
        <v>86.9</v>
      </c>
      <c r="O11" s="787">
        <v>85.2</v>
      </c>
      <c r="P11" s="1089">
        <v>85.8</v>
      </c>
      <c r="Q11" s="1090">
        <v>87.1</v>
      </c>
      <c r="R11" s="1090">
        <v>89.9</v>
      </c>
      <c r="S11" s="1090">
        <v>11.3</v>
      </c>
      <c r="T11" s="1115">
        <v>90.5</v>
      </c>
      <c r="U11" s="918">
        <v>89.6</v>
      </c>
      <c r="V11" s="1091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1089">
        <v>88.2</v>
      </c>
      <c r="C12" s="1090">
        <v>88.5</v>
      </c>
      <c r="D12" s="1090">
        <v>87.7</v>
      </c>
      <c r="E12" s="1090">
        <v>7.8</v>
      </c>
      <c r="F12" s="1090">
        <v>88.2</v>
      </c>
      <c r="G12" s="1090">
        <v>88.4</v>
      </c>
      <c r="H12" s="1091">
        <v>88.1</v>
      </c>
      <c r="I12" s="1089">
        <v>83.8</v>
      </c>
      <c r="J12" s="1090">
        <v>85.4</v>
      </c>
      <c r="K12" s="1090">
        <v>87.4</v>
      </c>
      <c r="L12" s="1090">
        <v>16.8</v>
      </c>
      <c r="M12" s="1090">
        <v>88.4</v>
      </c>
      <c r="N12" s="1090">
        <v>86.8</v>
      </c>
      <c r="O12" s="1091">
        <v>85.1</v>
      </c>
      <c r="P12" s="1089">
        <v>85.8</v>
      </c>
      <c r="Q12" s="1090">
        <v>87.1</v>
      </c>
      <c r="R12" s="1090">
        <v>89.9</v>
      </c>
      <c r="S12" s="1090">
        <v>11.3</v>
      </c>
      <c r="T12" s="1092">
        <v>90.2</v>
      </c>
      <c r="U12" s="1090">
        <v>89.3</v>
      </c>
      <c r="V12" s="1091">
        <v>89.2</v>
      </c>
      <c r="W12" s="933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1089"/>
      <c r="C13" s="1090"/>
      <c r="D13" s="1090"/>
      <c r="E13" s="1090"/>
      <c r="F13" s="1090"/>
      <c r="G13" s="1090"/>
      <c r="H13" s="1091"/>
      <c r="I13" s="1089"/>
      <c r="J13" s="1090"/>
      <c r="K13" s="1090"/>
      <c r="L13" s="1090"/>
      <c r="M13" s="1090"/>
      <c r="N13" s="1090"/>
      <c r="O13" s="1091"/>
      <c r="P13" s="1089"/>
      <c r="Q13" s="1090"/>
      <c r="R13" s="1090"/>
      <c r="S13" s="1090"/>
      <c r="T13" s="1092"/>
      <c r="U13" s="1090"/>
      <c r="V13" s="1091"/>
      <c r="W13" s="933">
        <f t="shared" si="0"/>
        <v>0</v>
      </c>
      <c r="X13" s="895">
        <f t="shared" si="1"/>
        <v>1613.3999999999996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1089"/>
      <c r="C14" s="1090"/>
      <c r="D14" s="1090"/>
      <c r="E14" s="1090"/>
      <c r="F14" s="1090"/>
      <c r="G14" s="1090"/>
      <c r="H14" s="1091"/>
      <c r="I14" s="1089"/>
      <c r="J14" s="1090"/>
      <c r="K14" s="1090"/>
      <c r="L14" s="1090"/>
      <c r="M14" s="1090"/>
      <c r="N14" s="1090"/>
      <c r="O14" s="1091"/>
      <c r="P14" s="1089"/>
      <c r="Q14" s="1090"/>
      <c r="R14" s="1090"/>
      <c r="S14" s="1090"/>
      <c r="T14" s="1092"/>
      <c r="U14" s="1090"/>
      <c r="V14" s="1091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442.09999999999997</v>
      </c>
      <c r="C15" s="844">
        <f t="shared" si="2"/>
        <v>442.3</v>
      </c>
      <c r="D15" s="844">
        <f t="shared" si="2"/>
        <v>439</v>
      </c>
      <c r="E15" s="844">
        <f t="shared" si="2"/>
        <v>35.5</v>
      </c>
      <c r="F15" s="844">
        <f t="shared" si="2"/>
        <v>441.7</v>
      </c>
      <c r="G15" s="844">
        <f t="shared" si="2"/>
        <v>442.5</v>
      </c>
      <c r="H15" s="885">
        <f t="shared" si="2"/>
        <v>441.6</v>
      </c>
      <c r="I15" s="843">
        <f t="shared" si="2"/>
        <v>419.1</v>
      </c>
      <c r="J15" s="844">
        <f t="shared" si="2"/>
        <v>426.79999999999995</v>
      </c>
      <c r="K15" s="844">
        <f t="shared" si="2"/>
        <v>437.70000000000005</v>
      </c>
      <c r="L15" s="844">
        <f t="shared" si="2"/>
        <v>83.5</v>
      </c>
      <c r="M15" s="844">
        <f t="shared" si="2"/>
        <v>442.9</v>
      </c>
      <c r="N15" s="844">
        <f t="shared" si="2"/>
        <v>433.8</v>
      </c>
      <c r="O15" s="885">
        <f t="shared" si="2"/>
        <v>426</v>
      </c>
      <c r="P15" s="843">
        <f t="shared" si="2"/>
        <v>429.20000000000005</v>
      </c>
      <c r="Q15" s="844">
        <f t="shared" si="2"/>
        <v>434.30000000000007</v>
      </c>
      <c r="R15" s="844">
        <f t="shared" si="2"/>
        <v>449.29999999999995</v>
      </c>
      <c r="S15" s="844">
        <f t="shared" si="2"/>
        <v>56</v>
      </c>
      <c r="T15" s="844">
        <f t="shared" si="2"/>
        <v>452.9</v>
      </c>
      <c r="U15" s="844">
        <f t="shared" si="2"/>
        <v>446.50000000000006</v>
      </c>
      <c r="V15" s="885">
        <f t="shared" si="2"/>
        <v>447.09999999999997</v>
      </c>
      <c r="W15" s="796">
        <f t="shared" si="0"/>
        <v>8069.8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110.90221947364805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569</v>
      </c>
      <c r="C17" s="803">
        <v>571</v>
      </c>
      <c r="D17" s="803">
        <v>565</v>
      </c>
      <c r="E17" s="803">
        <v>46</v>
      </c>
      <c r="F17" s="803">
        <v>568</v>
      </c>
      <c r="G17" s="803">
        <v>571</v>
      </c>
      <c r="H17" s="804">
        <v>568</v>
      </c>
      <c r="I17" s="802">
        <v>540</v>
      </c>
      <c r="J17" s="803">
        <v>550</v>
      </c>
      <c r="K17" s="803">
        <v>564</v>
      </c>
      <c r="L17" s="803">
        <v>106</v>
      </c>
      <c r="M17" s="803">
        <v>570</v>
      </c>
      <c r="N17" s="803">
        <v>559</v>
      </c>
      <c r="O17" s="804">
        <v>549</v>
      </c>
      <c r="P17" s="802">
        <v>553</v>
      </c>
      <c r="Q17" s="803">
        <v>561</v>
      </c>
      <c r="R17" s="803">
        <v>580</v>
      </c>
      <c r="S17" s="803">
        <v>72</v>
      </c>
      <c r="T17" s="803">
        <v>582</v>
      </c>
      <c r="U17" s="803">
        <v>575</v>
      </c>
      <c r="V17" s="804">
        <v>576</v>
      </c>
      <c r="W17" s="866">
        <f>+SUM(B17:V17)</f>
        <v>10395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88.16965714285719</v>
      </c>
      <c r="C18" s="811">
        <f t="shared" si="3"/>
        <v>88.479742857142909</v>
      </c>
      <c r="D18" s="811">
        <f t="shared" si="3"/>
        <v>87.549885714285764</v>
      </c>
      <c r="E18" s="811">
        <f t="shared" si="3"/>
        <v>7.1283000000000039</v>
      </c>
      <c r="F18" s="811">
        <f t="shared" si="3"/>
        <v>88.014800000000051</v>
      </c>
      <c r="G18" s="811">
        <f t="shared" si="3"/>
        <v>88.479671428571464</v>
      </c>
      <c r="H18" s="812">
        <f t="shared" si="3"/>
        <v>88.014685714285747</v>
      </c>
      <c r="I18" s="808">
        <f t="shared" si="3"/>
        <v>83.676042857142889</v>
      </c>
      <c r="J18" s="811">
        <f t="shared" si="3"/>
        <v>85.225628571428629</v>
      </c>
      <c r="K18" s="811">
        <f t="shared" si="3"/>
        <v>87.39495714285718</v>
      </c>
      <c r="L18" s="811">
        <f t="shared" si="3"/>
        <v>16.425285714285724</v>
      </c>
      <c r="M18" s="811">
        <f t="shared" si="3"/>
        <v>88.324628571428619</v>
      </c>
      <c r="N18" s="811">
        <f t="shared" si="3"/>
        <v>86.620257142857184</v>
      </c>
      <c r="O18" s="812">
        <f t="shared" si="3"/>
        <v>85.070642857142914</v>
      </c>
      <c r="P18" s="808">
        <f t="shared" si="3"/>
        <v>85.690471428571456</v>
      </c>
      <c r="Q18" s="811">
        <f t="shared" si="3"/>
        <v>86.930285714285773</v>
      </c>
      <c r="R18" s="811">
        <f t="shared" si="3"/>
        <v>89.874342857142906</v>
      </c>
      <c r="S18" s="811">
        <f t="shared" si="3"/>
        <v>11.156842857142863</v>
      </c>
      <c r="T18" s="811">
        <f t="shared" si="3"/>
        <v>90.184057142857199</v>
      </c>
      <c r="U18" s="811">
        <f t="shared" si="3"/>
        <v>89.09957142857148</v>
      </c>
      <c r="V18" s="812">
        <f t="shared" si="3"/>
        <v>89.254371428571474</v>
      </c>
      <c r="W18" s="867">
        <f>((W15*1000)/W17)/7</f>
        <v>110.90221947364805</v>
      </c>
      <c r="Y18" s="36"/>
    </row>
    <row r="19" spans="1:30" ht="15" customHeight="1" x14ac:dyDescent="0.25">
      <c r="A19" s="810" t="s">
        <v>13</v>
      </c>
      <c r="B19" s="808">
        <f>((B17*B16)*7)/1000</f>
        <v>617.36500000000035</v>
      </c>
      <c r="C19" s="811">
        <f>((C17*C16)*7)/1000</f>
        <v>619.53500000000031</v>
      </c>
      <c r="D19" s="811">
        <f t="shared" ref="D19:K19" si="4">((D17*D16)*7)/1000</f>
        <v>613.02500000000032</v>
      </c>
      <c r="E19" s="811">
        <f t="shared" si="4"/>
        <v>49.910000000000032</v>
      </c>
      <c r="F19" s="811">
        <f t="shared" si="4"/>
        <v>616.28000000000031</v>
      </c>
      <c r="G19" s="811">
        <f t="shared" si="4"/>
        <v>619.53500000000031</v>
      </c>
      <c r="H19" s="812">
        <f t="shared" si="4"/>
        <v>616.28000000000031</v>
      </c>
      <c r="I19" s="808">
        <f>((I17*I16)*7)/1000</f>
        <v>585.90000000000032</v>
      </c>
      <c r="J19" s="811">
        <f t="shared" si="4"/>
        <v>596.75000000000034</v>
      </c>
      <c r="K19" s="811">
        <f t="shared" si="4"/>
        <v>611.9400000000004</v>
      </c>
      <c r="L19" s="811">
        <f>((L17*L16)*7)/1000</f>
        <v>115.01000000000006</v>
      </c>
      <c r="M19" s="811">
        <f>((M17*M16)*7)/1000</f>
        <v>618.45000000000039</v>
      </c>
      <c r="N19" s="811">
        <f>((N17*N16)*7)/1000</f>
        <v>606.51500000000033</v>
      </c>
      <c r="O19" s="812">
        <f>((O17*O16)*7)/1000</f>
        <v>595.6650000000003</v>
      </c>
      <c r="P19" s="808">
        <f t="shared" ref="P19:V19" si="5">((P17*P16)*7)/1000</f>
        <v>600.00500000000034</v>
      </c>
      <c r="Q19" s="811">
        <f t="shared" si="5"/>
        <v>608.6850000000004</v>
      </c>
      <c r="R19" s="811">
        <f t="shared" si="5"/>
        <v>629.3000000000003</v>
      </c>
      <c r="S19" s="811">
        <f t="shared" si="5"/>
        <v>78.120000000000047</v>
      </c>
      <c r="T19" s="811">
        <f t="shared" si="5"/>
        <v>631.47000000000037</v>
      </c>
      <c r="U19" s="811">
        <f t="shared" si="5"/>
        <v>623.87500000000034</v>
      </c>
      <c r="V19" s="812">
        <f t="shared" si="5"/>
        <v>624.96000000000038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110.99673612854632</v>
      </c>
      <c r="C20" s="817">
        <f t="shared" si="6"/>
        <v>110.65799349512136</v>
      </c>
      <c r="D20" s="817">
        <f t="shared" si="6"/>
        <v>110.99873577749685</v>
      </c>
      <c r="E20" s="817">
        <f t="shared" si="6"/>
        <v>110.24844720496894</v>
      </c>
      <c r="F20" s="817">
        <f t="shared" si="6"/>
        <v>111.09154929577466</v>
      </c>
      <c r="G20" s="817">
        <f t="shared" si="6"/>
        <v>110.70803102326744</v>
      </c>
      <c r="H20" s="818">
        <f t="shared" si="6"/>
        <v>111.06639839034206</v>
      </c>
      <c r="I20" s="816">
        <f t="shared" si="6"/>
        <v>110.87301587301589</v>
      </c>
      <c r="J20" s="817">
        <f t="shared" si="6"/>
        <v>110.85714285714285</v>
      </c>
      <c r="K20" s="817">
        <f t="shared" si="6"/>
        <v>110.86626139817631</v>
      </c>
      <c r="L20" s="817">
        <f>+(L15/L17)/7*1000</f>
        <v>112.53369272237197</v>
      </c>
      <c r="M20" s="817">
        <f>+(M15/M17)/7*1000</f>
        <v>111.00250626566414</v>
      </c>
      <c r="N20" s="817">
        <f>+(N15/N17)/7*1000</f>
        <v>110.86123179146436</v>
      </c>
      <c r="O20" s="818">
        <f>+(O15/O17)/7*1000</f>
        <v>110.85089773614364</v>
      </c>
      <c r="P20" s="816">
        <f t="shared" ref="P20:V20" si="7">+(P15/P17)/7*1000</f>
        <v>110.87574270214417</v>
      </c>
      <c r="Q20" s="817">
        <f t="shared" si="7"/>
        <v>110.59332824038708</v>
      </c>
      <c r="R20" s="817">
        <f t="shared" si="7"/>
        <v>110.66502463054185</v>
      </c>
      <c r="S20" s="817">
        <f t="shared" si="7"/>
        <v>111.11111111111111</v>
      </c>
      <c r="T20" s="817">
        <f t="shared" si="7"/>
        <v>111.1683848797251</v>
      </c>
      <c r="U20" s="817">
        <f t="shared" si="7"/>
        <v>110.93167701863356</v>
      </c>
      <c r="V20" s="818">
        <f t="shared" si="7"/>
        <v>110.88789682539682</v>
      </c>
      <c r="W20" s="869"/>
      <c r="Y20" s="327"/>
      <c r="AA20" s="11"/>
      <c r="AB20" s="11"/>
    </row>
    <row r="21" spans="1:30" ht="15" customHeight="1" x14ac:dyDescent="0.25">
      <c r="B21" s="821">
        <f>B19-B15</f>
        <v>175.26500000000038</v>
      </c>
      <c r="C21" s="821">
        <f t="shared" ref="C21:V21" si="8">C19-C15</f>
        <v>177.2350000000003</v>
      </c>
      <c r="D21" s="821">
        <f t="shared" si="8"/>
        <v>174.02500000000032</v>
      </c>
      <c r="E21" s="821">
        <f t="shared" si="8"/>
        <v>14.410000000000032</v>
      </c>
      <c r="F21" s="821">
        <f t="shared" si="8"/>
        <v>174.58000000000033</v>
      </c>
      <c r="G21" s="821">
        <f t="shared" si="8"/>
        <v>177.03500000000031</v>
      </c>
      <c r="H21" s="821">
        <f t="shared" si="8"/>
        <v>174.68000000000029</v>
      </c>
      <c r="I21" s="821">
        <f t="shared" si="8"/>
        <v>166.8000000000003</v>
      </c>
      <c r="J21" s="821">
        <f t="shared" si="8"/>
        <v>169.95000000000039</v>
      </c>
      <c r="K21" s="821">
        <f t="shared" si="8"/>
        <v>174.24000000000035</v>
      </c>
      <c r="L21" s="821">
        <f t="shared" si="8"/>
        <v>31.510000000000062</v>
      </c>
      <c r="M21" s="821">
        <f t="shared" si="8"/>
        <v>175.55000000000041</v>
      </c>
      <c r="N21" s="821">
        <f t="shared" si="8"/>
        <v>172.71500000000032</v>
      </c>
      <c r="O21" s="821">
        <f t="shared" si="8"/>
        <v>169.6650000000003</v>
      </c>
      <c r="P21" s="821">
        <f t="shared" si="8"/>
        <v>170.80500000000029</v>
      </c>
      <c r="Q21" s="821">
        <f t="shared" si="8"/>
        <v>174.38500000000033</v>
      </c>
      <c r="R21" s="821">
        <f t="shared" si="8"/>
        <v>180.00000000000034</v>
      </c>
      <c r="S21" s="821">
        <f t="shared" si="8"/>
        <v>22.120000000000047</v>
      </c>
      <c r="T21" s="821">
        <f t="shared" si="8"/>
        <v>178.57000000000039</v>
      </c>
      <c r="U21" s="821">
        <f t="shared" si="8"/>
        <v>177.37500000000028</v>
      </c>
      <c r="V21" s="821">
        <f t="shared" si="8"/>
        <v>177.86000000000041</v>
      </c>
      <c r="W21" s="1069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29.210833333333397</v>
      </c>
      <c r="C22" s="901">
        <f t="shared" ref="C22:V22" si="9">(C21+C24)/$A$2</f>
        <v>29.539166666666716</v>
      </c>
      <c r="D22" s="901">
        <f t="shared" si="9"/>
        <v>29.00416666666672</v>
      </c>
      <c r="E22" s="901">
        <f t="shared" si="9"/>
        <v>2.4016666666666722</v>
      </c>
      <c r="F22" s="901">
        <f t="shared" si="9"/>
        <v>29.096666666666721</v>
      </c>
      <c r="G22" s="901">
        <f t="shared" si="9"/>
        <v>29.505833333333385</v>
      </c>
      <c r="H22" s="901">
        <f t="shared" si="9"/>
        <v>29.113333333333383</v>
      </c>
      <c r="I22" s="901">
        <f t="shared" si="9"/>
        <v>27.80000000000005</v>
      </c>
      <c r="J22" s="901">
        <f t="shared" si="9"/>
        <v>28.325000000000063</v>
      </c>
      <c r="K22" s="901">
        <f t="shared" si="9"/>
        <v>29.04000000000006</v>
      </c>
      <c r="L22" s="901">
        <f t="shared" si="9"/>
        <v>5.2516666666666767</v>
      </c>
      <c r="M22" s="901">
        <f t="shared" si="9"/>
        <v>29.2583333333334</v>
      </c>
      <c r="N22" s="901">
        <f t="shared" si="9"/>
        <v>28.785833333333386</v>
      </c>
      <c r="O22" s="901">
        <f t="shared" si="9"/>
        <v>28.27750000000005</v>
      </c>
      <c r="P22" s="901">
        <f t="shared" si="9"/>
        <v>28.467500000000047</v>
      </c>
      <c r="Q22" s="901">
        <f t="shared" si="9"/>
        <v>29.064166666666722</v>
      </c>
      <c r="R22" s="901">
        <f t="shared" si="9"/>
        <v>30.000000000000057</v>
      </c>
      <c r="S22" s="901">
        <f t="shared" si="9"/>
        <v>3.6866666666666745</v>
      </c>
      <c r="T22" s="901">
        <f t="shared" si="9"/>
        <v>29.761666666666731</v>
      </c>
      <c r="U22" s="901">
        <f t="shared" si="9"/>
        <v>29.562500000000046</v>
      </c>
      <c r="V22" s="901">
        <f t="shared" si="9"/>
        <v>29.643333333333402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117.6108333333334</v>
      </c>
      <c r="C23" s="901">
        <f t="shared" si="10"/>
        <v>118.03916666666672</v>
      </c>
      <c r="D23" s="901">
        <f t="shared" si="10"/>
        <v>116.90416666666673</v>
      </c>
      <c r="E23" s="901">
        <f t="shared" si="10"/>
        <v>10.301666666666673</v>
      </c>
      <c r="F23" s="901">
        <f t="shared" si="10"/>
        <v>117.69666666666672</v>
      </c>
      <c r="G23" s="901">
        <f t="shared" si="10"/>
        <v>117.90583333333339</v>
      </c>
      <c r="H23" s="901">
        <f t="shared" si="10"/>
        <v>117.41333333333338</v>
      </c>
      <c r="I23" s="901">
        <f t="shared" si="10"/>
        <v>111.70000000000006</v>
      </c>
      <c r="J23" s="901">
        <f t="shared" si="10"/>
        <v>113.82500000000006</v>
      </c>
      <c r="K23" s="901">
        <f t="shared" si="10"/>
        <v>116.54000000000006</v>
      </c>
      <c r="L23" s="901">
        <f t="shared" si="10"/>
        <v>22.651666666666674</v>
      </c>
      <c r="M23" s="901">
        <f t="shared" si="10"/>
        <v>118.05833333333339</v>
      </c>
      <c r="N23" s="901">
        <f t="shared" si="10"/>
        <v>115.68583333333339</v>
      </c>
      <c r="O23" s="901">
        <f t="shared" si="10"/>
        <v>113.47750000000005</v>
      </c>
      <c r="P23" s="901">
        <f t="shared" si="10"/>
        <v>114.36750000000005</v>
      </c>
      <c r="Q23" s="901">
        <f t="shared" si="10"/>
        <v>116.16416666666672</v>
      </c>
      <c r="R23" s="901">
        <f t="shared" si="10"/>
        <v>119.90000000000006</v>
      </c>
      <c r="S23" s="901">
        <f t="shared" si="10"/>
        <v>15.286666666666674</v>
      </c>
      <c r="T23" s="901">
        <f t="shared" si="10"/>
        <v>120.36166666666672</v>
      </c>
      <c r="U23" s="901">
        <f t="shared" si="10"/>
        <v>119.16250000000004</v>
      </c>
      <c r="V23" s="901">
        <f t="shared" si="10"/>
        <v>118.9433333333334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1069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3" t="s">
        <v>16</v>
      </c>
      <c r="C25" s="1224"/>
      <c r="D25" s="1224"/>
      <c r="E25" s="1224"/>
      <c r="F25" s="1224"/>
      <c r="G25" s="1225"/>
      <c r="H25" s="1217" t="s">
        <v>8</v>
      </c>
      <c r="I25" s="824"/>
      <c r="J25" s="824"/>
      <c r="K25" s="824"/>
      <c r="L25" s="824"/>
      <c r="M25" s="825"/>
      <c r="N25" s="1038" t="s">
        <v>87</v>
      </c>
      <c r="O25" s="1223" t="s">
        <v>16</v>
      </c>
      <c r="P25" s="1224"/>
      <c r="Q25" s="1224"/>
      <c r="R25" s="1224"/>
      <c r="S25" s="1224"/>
      <c r="T25" s="1225"/>
      <c r="U25" s="121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17"/>
      <c r="I26" s="826"/>
      <c r="J26" s="826"/>
      <c r="K26" s="826"/>
      <c r="L26" s="1215"/>
      <c r="M26" s="1215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17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100">
        <v>69.7</v>
      </c>
      <c r="C27" s="1101">
        <v>75.400000000000006</v>
      </c>
      <c r="D27" s="1058">
        <v>15.8</v>
      </c>
      <c r="E27" s="1102">
        <v>74.900000000000006</v>
      </c>
      <c r="F27" s="1058">
        <v>73.099999999999994</v>
      </c>
      <c r="G27" s="1059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1076">
        <v>5.0999999999999996</v>
      </c>
      <c r="P27" s="1077">
        <v>5.5</v>
      </c>
      <c r="Q27" s="1077">
        <v>1.3</v>
      </c>
      <c r="R27" s="1077">
        <v>5</v>
      </c>
      <c r="S27" s="1077">
        <v>5.3</v>
      </c>
      <c r="T27" s="1078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109">
        <v>69.599999999999994</v>
      </c>
      <c r="C28" s="1070">
        <v>75.3</v>
      </c>
      <c r="D28" s="1070">
        <v>15.8</v>
      </c>
      <c r="E28" s="971">
        <v>74.599999999999994</v>
      </c>
      <c r="F28" s="1070">
        <v>73.099999999999994</v>
      </c>
      <c r="G28" s="1110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1079">
        <v>5.0999999999999996</v>
      </c>
      <c r="P28" s="1080">
        <v>5.5</v>
      </c>
      <c r="Q28" s="1080">
        <v>1.3</v>
      </c>
      <c r="R28" s="1080">
        <v>5</v>
      </c>
      <c r="S28" s="1080">
        <v>5.3</v>
      </c>
      <c r="T28" s="1081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1072">
        <v>75.599999999999994</v>
      </c>
      <c r="D29" s="874">
        <v>16.600000000000001</v>
      </c>
      <c r="E29" s="874">
        <v>74.099999999999994</v>
      </c>
      <c r="F29" s="1072">
        <v>73.900000000000006</v>
      </c>
      <c r="G29" s="1073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1071">
        <v>5</v>
      </c>
      <c r="P29" s="1072">
        <v>5.5</v>
      </c>
      <c r="Q29" s="1072">
        <v>1.2</v>
      </c>
      <c r="R29" s="1072">
        <v>5.4</v>
      </c>
      <c r="S29" s="1072">
        <v>5.2</v>
      </c>
      <c r="T29" s="1082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1071">
        <v>70.8</v>
      </c>
      <c r="C30" s="1072">
        <v>75.599999999999994</v>
      </c>
      <c r="D30" s="1072">
        <v>16.5</v>
      </c>
      <c r="E30" s="1072">
        <v>74</v>
      </c>
      <c r="F30" s="1072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1071">
        <v>5.0999999999999996</v>
      </c>
      <c r="P30" s="1072">
        <v>5.5</v>
      </c>
      <c r="Q30" s="1072">
        <v>1.2</v>
      </c>
      <c r="R30" s="1072">
        <v>5.4</v>
      </c>
      <c r="S30" s="1072">
        <v>5.3</v>
      </c>
      <c r="T30" s="1082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1072">
        <v>16.5</v>
      </c>
      <c r="E31" s="1072">
        <v>74</v>
      </c>
      <c r="F31" s="874">
        <v>73.900000000000006</v>
      </c>
      <c r="G31" s="1073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1071">
        <v>5.0999999999999996</v>
      </c>
      <c r="P31" s="1072">
        <v>5.5</v>
      </c>
      <c r="Q31" s="1072">
        <v>1.2</v>
      </c>
      <c r="R31" s="1072">
        <v>5.4</v>
      </c>
      <c r="S31" s="1072">
        <v>5.3</v>
      </c>
      <c r="T31" s="1082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1071">
        <v>70.7</v>
      </c>
      <c r="C32" s="1072">
        <v>75.5</v>
      </c>
      <c r="D32" s="1072">
        <v>16.5</v>
      </c>
      <c r="E32" s="1072">
        <v>74</v>
      </c>
      <c r="F32" s="1072">
        <v>73.8</v>
      </c>
      <c r="G32" s="1073">
        <v>75.400000000000006</v>
      </c>
      <c r="H32" s="1074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1071">
        <v>5.0999999999999996</v>
      </c>
      <c r="P32" s="1072">
        <v>5.5</v>
      </c>
      <c r="Q32" s="1072">
        <v>1.2</v>
      </c>
      <c r="R32" s="1072">
        <v>5.5</v>
      </c>
      <c r="S32" s="1072">
        <v>5.3</v>
      </c>
      <c r="T32" s="1082">
        <v>5.2</v>
      </c>
      <c r="U32" s="840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1071"/>
      <c r="C33" s="1072"/>
      <c r="D33" s="1072"/>
      <c r="E33" s="1072"/>
      <c r="F33" s="1072"/>
      <c r="G33" s="1073"/>
      <c r="H33" s="932">
        <f t="shared" si="13"/>
        <v>0</v>
      </c>
      <c r="I33" s="895">
        <f t="shared" si="12"/>
        <v>385.9</v>
      </c>
      <c r="J33" s="837"/>
      <c r="L33" s="837"/>
      <c r="M33" s="838"/>
      <c r="N33" s="785" t="s">
        <v>22</v>
      </c>
      <c r="O33" s="1071">
        <v>5.0999999999999996</v>
      </c>
      <c r="P33" s="1072">
        <v>5.5</v>
      </c>
      <c r="Q33" s="1072">
        <v>1.3</v>
      </c>
      <c r="R33" s="1072">
        <v>5.5</v>
      </c>
      <c r="S33" s="1072">
        <v>5.3</v>
      </c>
      <c r="T33" s="1082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1071"/>
      <c r="C34" s="1072"/>
      <c r="D34" s="1072"/>
      <c r="E34" s="1072"/>
      <c r="F34" s="1072"/>
      <c r="G34" s="1073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83">
        <v>5.0999999999999996</v>
      </c>
      <c r="P34" s="1084">
        <v>5.6</v>
      </c>
      <c r="Q34" s="1084">
        <v>1.3</v>
      </c>
      <c r="R34" s="1084">
        <v>5.5</v>
      </c>
      <c r="S34" s="1084">
        <v>5.3</v>
      </c>
      <c r="T34" s="1085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352.8</v>
      </c>
      <c r="C35" s="844">
        <f t="shared" si="14"/>
        <v>377.59999999999997</v>
      </c>
      <c r="D35" s="844">
        <f t="shared" si="14"/>
        <v>81.900000000000006</v>
      </c>
      <c r="E35" s="890">
        <f t="shared" si="14"/>
        <v>370.7</v>
      </c>
      <c r="F35" s="844">
        <f>SUM(F28:F34)</f>
        <v>368.6</v>
      </c>
      <c r="G35" s="885">
        <f t="shared" si="14"/>
        <v>376.6</v>
      </c>
      <c r="H35" s="1020">
        <f t="shared" si="13"/>
        <v>1928.1999999999998</v>
      </c>
      <c r="I35" s="1069"/>
      <c r="J35" s="1069"/>
      <c r="K35" s="837"/>
      <c r="L35" s="1069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110.98192701738229</v>
      </c>
      <c r="I36" s="1015">
        <f>AVERAGE(B36:G36)</f>
        <v>155.1</v>
      </c>
      <c r="J36" s="846"/>
      <c r="K36" s="837"/>
      <c r="L36" s="1069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454</v>
      </c>
      <c r="C37" s="803">
        <v>486</v>
      </c>
      <c r="D37" s="803">
        <v>105</v>
      </c>
      <c r="E37" s="803">
        <v>477</v>
      </c>
      <c r="F37" s="803">
        <v>475</v>
      </c>
      <c r="G37" s="804">
        <v>485</v>
      </c>
      <c r="H37" s="852">
        <f>SUM(B37:G37)</f>
        <v>2482</v>
      </c>
      <c r="I37" s="851"/>
      <c r="J37" s="851"/>
      <c r="K37" s="851"/>
      <c r="L37" s="1069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70.395328571428578</v>
      </c>
      <c r="C38" s="811">
        <f>((((((C36*7)*C37)/1000)))/7)</f>
        <v>75.378600000000006</v>
      </c>
      <c r="D38" s="811">
        <f>((((((D36*7)*D37)/1000)))/7)</f>
        <v>16.285500000000003</v>
      </c>
      <c r="E38" s="811">
        <f>((((((E36*7)*E37)/1000)))/7)</f>
        <v>73.982700000000008</v>
      </c>
      <c r="F38" s="811">
        <f>((((((F36*7)*F37)/1000)))/7)</f>
        <v>73.672499999999999</v>
      </c>
      <c r="G38" s="812">
        <f>((((((G36*7)*G37)/1000)))/7)</f>
        <v>75.223499999999987</v>
      </c>
      <c r="H38" s="854">
        <f>((H35*1000)/H37)/7</f>
        <v>110.98192701738229</v>
      </c>
      <c r="I38" s="853"/>
      <c r="J38" s="853"/>
      <c r="K38" s="853"/>
      <c r="L38" s="1069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492.90779999999995</v>
      </c>
      <c r="C39" s="811">
        <f t="shared" si="17"/>
        <v>527.65019999999993</v>
      </c>
      <c r="D39" s="811">
        <f t="shared" si="17"/>
        <v>113.99850000000001</v>
      </c>
      <c r="E39" s="811">
        <f t="shared" si="17"/>
        <v>517.87889999999993</v>
      </c>
      <c r="F39" s="811">
        <f>((F37*F36)*7)/1000</f>
        <v>515.70749999999998</v>
      </c>
      <c r="G39" s="812">
        <f t="shared" si="17"/>
        <v>526.56449999999995</v>
      </c>
      <c r="H39" s="856"/>
      <c r="I39" s="9"/>
      <c r="J39" s="9"/>
      <c r="K39" s="9"/>
      <c r="L39" s="1069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111.01321585903084</v>
      </c>
      <c r="C40" s="817">
        <f t="shared" si="19"/>
        <v>110.99353321575543</v>
      </c>
      <c r="D40" s="817">
        <f t="shared" si="19"/>
        <v>111.42857142857143</v>
      </c>
      <c r="E40" s="817">
        <f t="shared" si="19"/>
        <v>111.02126385145253</v>
      </c>
      <c r="F40" s="817">
        <f>+(F35/F37)/7*1000</f>
        <v>110.85714285714286</v>
      </c>
      <c r="G40" s="818">
        <f t="shared" si="19"/>
        <v>110.9278350515464</v>
      </c>
      <c r="H40" s="858"/>
      <c r="I40" s="9"/>
      <c r="J40" s="9"/>
      <c r="K40" s="9"/>
      <c r="L40" s="1069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140.10779999999994</v>
      </c>
      <c r="C41" s="821">
        <f t="shared" si="21"/>
        <v>150.05019999999996</v>
      </c>
      <c r="D41" s="821">
        <f t="shared" si="21"/>
        <v>32.098500000000001</v>
      </c>
      <c r="E41" s="821">
        <f t="shared" si="21"/>
        <v>147.17889999999994</v>
      </c>
      <c r="F41" s="821">
        <f t="shared" si="21"/>
        <v>147.10749999999996</v>
      </c>
      <c r="G41" s="821">
        <f t="shared" si="21"/>
        <v>149.96449999999993</v>
      </c>
      <c r="H41" s="9"/>
      <c r="I41" s="9"/>
      <c r="J41" s="9"/>
      <c r="K41" s="9"/>
      <c r="L41" s="1069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23.351299999999991</v>
      </c>
      <c r="C42" s="901">
        <f t="shared" si="23"/>
        <v>25.00836666666666</v>
      </c>
      <c r="D42" s="901">
        <f t="shared" si="23"/>
        <v>5.3497500000000002</v>
      </c>
      <c r="E42" s="901">
        <f t="shared" si="23"/>
        <v>24.529816666666658</v>
      </c>
      <c r="F42" s="901">
        <f t="shared" si="23"/>
        <v>24.517916666666661</v>
      </c>
      <c r="G42" s="901">
        <f t="shared" si="23"/>
        <v>24.994083333333322</v>
      </c>
      <c r="H42" s="9"/>
      <c r="I42" s="9"/>
      <c r="J42" s="9"/>
      <c r="K42" s="9"/>
      <c r="L42" s="9"/>
      <c r="M42" s="1069"/>
      <c r="N42" s="1069"/>
      <c r="O42" s="901">
        <f>(O41)/$A$2</f>
        <v>-4.3333333333338926E-3</v>
      </c>
      <c r="P42" s="901">
        <f t="shared" ref="P42:T42" si="24">(P41)/$A$2</f>
        <v>-7.3333333333340063E-3</v>
      </c>
      <c r="Q42" s="901">
        <f t="shared" si="24"/>
        <v>-3.3333333333335582E-3</v>
      </c>
      <c r="R42" s="901">
        <f t="shared" si="24"/>
        <v>-7.6666666666666813E-2</v>
      </c>
      <c r="S42" s="901">
        <f t="shared" si="24"/>
        <v>-8.333333333337597E-4</v>
      </c>
      <c r="T42" s="901">
        <f t="shared" si="24"/>
        <v>-2.9166666666663823E-3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94.251300000000001</v>
      </c>
      <c r="C43" s="901">
        <f t="shared" si="25"/>
        <v>100.60836666666665</v>
      </c>
      <c r="D43" s="901">
        <f t="shared" si="25"/>
        <v>21.949750000000002</v>
      </c>
      <c r="E43" s="901">
        <f t="shared" si="25"/>
        <v>98.629816666666656</v>
      </c>
      <c r="F43" s="901">
        <f t="shared" si="25"/>
        <v>98.41791666666667</v>
      </c>
      <c r="G43" s="901">
        <f t="shared" si="25"/>
        <v>100.49408333333332</v>
      </c>
      <c r="H43" s="9"/>
      <c r="I43" s="9"/>
      <c r="J43" s="9"/>
      <c r="K43" s="9"/>
      <c r="L43" s="9"/>
      <c r="M43" s="1069"/>
      <c r="N43" s="1069"/>
      <c r="O43" s="901">
        <f t="shared" ref="O43:T43" si="26">O42 + SUMIF($N$28:$N$34, $A$3,O28:O34)</f>
        <v>4.9956666666666658</v>
      </c>
      <c r="P43" s="901">
        <f t="shared" si="26"/>
        <v>5.4926666666666657</v>
      </c>
      <c r="Q43" s="901">
        <f t="shared" si="26"/>
        <v>1.1966666666666663</v>
      </c>
      <c r="R43" s="901">
        <f t="shared" si="26"/>
        <v>5.3233333333333333</v>
      </c>
      <c r="S43" s="901">
        <f t="shared" si="26"/>
        <v>5.1991666666666667</v>
      </c>
      <c r="T43" s="901">
        <f t="shared" si="26"/>
        <v>5.1970833333333335</v>
      </c>
      <c r="U43" s="9"/>
      <c r="V43" s="9"/>
      <c r="AA43" s="11"/>
      <c r="AB43" s="11"/>
    </row>
    <row r="44" spans="1:30" ht="15" customHeight="1" thickBot="1" x14ac:dyDescent="0.3">
      <c r="A44" s="9"/>
      <c r="B44" s="1057"/>
      <c r="C44" s="1058"/>
      <c r="D44" s="1058"/>
      <c r="E44" s="1058"/>
      <c r="F44" s="1058"/>
      <c r="G44" s="1059"/>
      <c r="H44" s="1069"/>
      <c r="I44" s="1069"/>
      <c r="J44" s="1069"/>
      <c r="K44" s="1069"/>
      <c r="L44" s="1069"/>
      <c r="M44" s="1069"/>
      <c r="N44" s="1069"/>
      <c r="O44" s="1075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1069"/>
      <c r="V44" s="1011">
        <f>SUM(O44:U44)</f>
        <v>-2.6136878994022084</v>
      </c>
      <c r="W44" s="106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26" t="s">
        <v>7</v>
      </c>
      <c r="C45" s="1220"/>
      <c r="D45" s="1220"/>
      <c r="E45" s="1220"/>
      <c r="F45" s="1220"/>
      <c r="G45" s="1220"/>
      <c r="H45" s="1204"/>
      <c r="I45" s="1203" t="s">
        <v>29</v>
      </c>
      <c r="J45" s="1204"/>
      <c r="K45" s="1204"/>
      <c r="L45" s="1204"/>
      <c r="M45" s="1204"/>
      <c r="N45" s="1204"/>
      <c r="O45" s="1205"/>
      <c r="P45" s="1226" t="s">
        <v>28</v>
      </c>
      <c r="Q45" s="1220"/>
      <c r="R45" s="1220"/>
      <c r="S45" s="1204"/>
      <c r="T45" s="1220"/>
      <c r="U45" s="1204"/>
      <c r="V45" s="1205"/>
      <c r="W45" s="1216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02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3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4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4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4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55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55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56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2.4999999999989106E-3</v>
      </c>
      <c r="C62" s="901">
        <f t="shared" si="37"/>
        <v>-3.5833333333338637E-3</v>
      </c>
      <c r="D62" s="901">
        <f t="shared" si="37"/>
        <v>-4.9999999999883471E-4</v>
      </c>
      <c r="E62" s="901">
        <f t="shared" si="37"/>
        <v>-7.4333333333333293E-2</v>
      </c>
      <c r="F62" s="901">
        <f t="shared" si="37"/>
        <v>7.0000000000002656E-3</v>
      </c>
      <c r="G62" s="901">
        <f t="shared" si="37"/>
        <v>9.1666666666749086E-4</v>
      </c>
      <c r="H62" s="901">
        <f t="shared" si="37"/>
        <v>-5.166666666666468E-3</v>
      </c>
      <c r="I62" s="901">
        <f t="shared" si="37"/>
        <v>5.0000000000001892E-3</v>
      </c>
      <c r="J62" s="901">
        <f t="shared" si="37"/>
        <v>-4.9999999999883471E-4</v>
      </c>
      <c r="K62" s="901">
        <f t="shared" si="37"/>
        <v>7.0000000000002656E-3</v>
      </c>
      <c r="L62" s="901">
        <f t="shared" si="37"/>
        <v>-6.5333333333333243E-2</v>
      </c>
      <c r="M62" s="901">
        <f t="shared" si="37"/>
        <v>-3.3333333333350388E-3</v>
      </c>
      <c r="N62" s="901">
        <f t="shared" si="37"/>
        <v>-5.166666666666468E-3</v>
      </c>
      <c r="O62" s="901">
        <f t="shared" si="37"/>
        <v>-5.8333333333327646E-3</v>
      </c>
      <c r="P62" s="901">
        <f t="shared" si="37"/>
        <v>-2.5000000000000946E-3</v>
      </c>
      <c r="Q62" s="901">
        <f t="shared" si="37"/>
        <v>6.9166666666677186E-3</v>
      </c>
      <c r="R62" s="901">
        <f t="shared" si="37"/>
        <v>-3.9999999999989671E-3</v>
      </c>
      <c r="S62" s="901">
        <f t="shared" si="37"/>
        <v>-2.6249999999999957E-2</v>
      </c>
      <c r="T62" s="901">
        <f t="shared" si="37"/>
        <v>4.8333333333327273E-3</v>
      </c>
      <c r="U62" s="901">
        <f t="shared" si="37"/>
        <v>-3.0000000000001137E-3</v>
      </c>
      <c r="V62" s="901">
        <f t="shared" si="37"/>
        <v>-3.0000000000001137E-3</v>
      </c>
      <c r="W62" s="1069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6.0024999999999986</v>
      </c>
      <c r="C63" s="901">
        <f t="shared" si="38"/>
        <v>5.9964166666666658</v>
      </c>
      <c r="D63" s="901">
        <f t="shared" si="38"/>
        <v>5.799500000000001</v>
      </c>
      <c r="E63" s="901">
        <f t="shared" si="38"/>
        <v>0.52566666666666673</v>
      </c>
      <c r="F63" s="901">
        <f t="shared" si="38"/>
        <v>6.0070000000000006</v>
      </c>
      <c r="G63" s="901">
        <f t="shared" si="38"/>
        <v>5.9009166666666681</v>
      </c>
      <c r="H63" s="901">
        <f t="shared" si="38"/>
        <v>5.8948333333333336</v>
      </c>
      <c r="I63" s="901">
        <f t="shared" si="38"/>
        <v>5.8049999999999997</v>
      </c>
      <c r="J63" s="901">
        <f t="shared" si="38"/>
        <v>5.799500000000001</v>
      </c>
      <c r="K63" s="901">
        <f t="shared" si="38"/>
        <v>6.0070000000000006</v>
      </c>
      <c r="L63" s="901">
        <f t="shared" si="38"/>
        <v>1.2346666666666668</v>
      </c>
      <c r="M63" s="901">
        <f t="shared" si="38"/>
        <v>6.0966666666666649</v>
      </c>
      <c r="N63" s="901">
        <f t="shared" si="38"/>
        <v>5.8948333333333336</v>
      </c>
      <c r="O63" s="901">
        <f t="shared" si="38"/>
        <v>5.7941666666666674</v>
      </c>
      <c r="P63" s="901">
        <f t="shared" si="38"/>
        <v>6.2974999999999994</v>
      </c>
      <c r="Q63" s="901">
        <f t="shared" si="38"/>
        <v>6.3069166666666678</v>
      </c>
      <c r="R63" s="901">
        <f t="shared" si="38"/>
        <v>6.3960000000000017</v>
      </c>
      <c r="S63" s="901">
        <f t="shared" si="38"/>
        <v>0.77375000000000005</v>
      </c>
      <c r="T63" s="901">
        <f t="shared" si="38"/>
        <v>6.4048333333333334</v>
      </c>
      <c r="U63" s="901">
        <f t="shared" si="38"/>
        <v>6.3970000000000002</v>
      </c>
      <c r="V63" s="901">
        <f t="shared" si="38"/>
        <v>6.3970000000000002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5"/>
      <c r="C1" s="1144" t="s">
        <v>33</v>
      </c>
      <c r="D1" s="1144"/>
      <c r="E1" s="1144"/>
      <c r="F1" s="1144"/>
      <c r="G1" s="1144"/>
      <c r="H1" s="1144"/>
      <c r="I1" s="1144"/>
      <c r="J1" s="1144"/>
      <c r="K1" s="1144"/>
      <c r="L1" s="1144"/>
      <c r="M1" s="1144"/>
      <c r="N1" s="1144"/>
      <c r="O1" s="1144"/>
      <c r="P1" s="1144"/>
      <c r="Q1" s="1144"/>
      <c r="R1" s="1144"/>
      <c r="S1" s="1144"/>
      <c r="T1" s="1144"/>
      <c r="U1" s="1145"/>
      <c r="V1" s="1237" t="s">
        <v>34</v>
      </c>
      <c r="W1" s="1238"/>
      <c r="X1" s="1238"/>
    </row>
    <row r="2" spans="1:24" x14ac:dyDescent="0.25">
      <c r="A2" s="562"/>
      <c r="B2" s="1236"/>
      <c r="C2" s="1149" t="s">
        <v>35</v>
      </c>
      <c r="D2" s="1149"/>
      <c r="E2" s="1149"/>
      <c r="F2" s="1149"/>
      <c r="G2" s="1149"/>
      <c r="H2" s="1149"/>
      <c r="I2" s="1149"/>
      <c r="J2" s="1149"/>
      <c r="K2" s="1149"/>
      <c r="L2" s="1149"/>
      <c r="M2" s="1149"/>
      <c r="N2" s="1149"/>
      <c r="O2" s="1149"/>
      <c r="P2" s="1149"/>
      <c r="Q2" s="1149"/>
      <c r="R2" s="1149"/>
      <c r="S2" s="1149"/>
      <c r="T2" s="1149"/>
      <c r="U2" s="1150"/>
      <c r="V2" s="1237" t="s">
        <v>36</v>
      </c>
      <c r="W2" s="1238"/>
      <c r="X2" s="1238"/>
    </row>
    <row r="3" spans="1:24" x14ac:dyDescent="0.25">
      <c r="A3" s="562"/>
      <c r="B3" s="1236"/>
      <c r="C3" s="1136"/>
      <c r="D3" s="1136"/>
      <c r="E3" s="1136"/>
      <c r="F3" s="1136"/>
      <c r="G3" s="1136"/>
      <c r="H3" s="1136"/>
      <c r="I3" s="1136"/>
      <c r="J3" s="1136"/>
      <c r="K3" s="1136"/>
      <c r="L3" s="1136"/>
      <c r="M3" s="1136"/>
      <c r="N3" s="1136"/>
      <c r="O3" s="1136"/>
      <c r="P3" s="1136"/>
      <c r="Q3" s="1136"/>
      <c r="R3" s="1136"/>
      <c r="S3" s="1136"/>
      <c r="T3" s="1136"/>
      <c r="U3" s="1151"/>
      <c r="V3" s="1237" t="s">
        <v>37</v>
      </c>
      <c r="W3" s="1238"/>
      <c r="X3" s="1238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2"/>
      <c r="W4" s="1132"/>
      <c r="X4" s="1132"/>
    </row>
    <row r="5" spans="1:24" x14ac:dyDescent="0.25">
      <c r="A5" s="562"/>
      <c r="B5" s="564" t="s">
        <v>38</v>
      </c>
      <c r="C5" s="1136">
        <v>3</v>
      </c>
      <c r="D5" s="1136"/>
      <c r="E5" s="84"/>
      <c r="F5" s="84"/>
      <c r="G5" s="84" t="s">
        <v>39</v>
      </c>
      <c r="H5" s="1137" t="s">
        <v>50</v>
      </c>
      <c r="I5" s="1137"/>
      <c r="J5" s="87"/>
      <c r="K5" s="87"/>
      <c r="L5" s="87"/>
      <c r="M5" s="85"/>
      <c r="N5" s="84" t="s">
        <v>40</v>
      </c>
      <c r="O5" s="574">
        <v>50</v>
      </c>
      <c r="P5" s="551"/>
      <c r="V5" s="1132"/>
      <c r="W5" s="1132"/>
      <c r="X5" s="113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2"/>
      <c r="W6" s="1132"/>
      <c r="X6" s="1132"/>
    </row>
    <row r="7" spans="1:24" x14ac:dyDescent="0.25">
      <c r="A7" s="562"/>
      <c r="B7" s="565" t="s">
        <v>41</v>
      </c>
      <c r="C7" s="1139" t="s">
        <v>2</v>
      </c>
      <c r="D7" s="1139"/>
      <c r="E7" s="86"/>
      <c r="F7" s="86"/>
      <c r="G7" s="84" t="s">
        <v>42</v>
      </c>
      <c r="H7" s="1239">
        <v>45772</v>
      </c>
      <c r="I7" s="1137"/>
      <c r="J7" s="1137"/>
      <c r="K7" s="1137"/>
      <c r="L7" s="87"/>
      <c r="M7" s="391" t="s">
        <v>43</v>
      </c>
      <c r="N7" s="391"/>
      <c r="P7" s="1136" t="s">
        <v>89</v>
      </c>
      <c r="Q7" s="1136"/>
      <c r="R7" s="1136"/>
      <c r="S7" s="1136"/>
      <c r="T7" s="84"/>
      <c r="U7" s="88"/>
      <c r="V7" s="1132"/>
      <c r="W7" s="1132"/>
      <c r="X7" s="113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4"/>
      <c r="W8" s="1134"/>
      <c r="X8" s="1134"/>
    </row>
    <row r="9" spans="1:24" ht="30.75" thickBot="1" x14ac:dyDescent="0.3">
      <c r="A9" s="1240" t="s">
        <v>105</v>
      </c>
      <c r="B9" s="1241"/>
      <c r="C9" s="1157" t="s">
        <v>7</v>
      </c>
      <c r="D9" s="1158"/>
      <c r="E9" s="1158"/>
      <c r="F9" s="1158"/>
      <c r="G9" s="1158"/>
      <c r="H9" s="1158"/>
      <c r="I9" s="1156"/>
      <c r="J9" s="1158" t="s">
        <v>29</v>
      </c>
      <c r="K9" s="1158"/>
      <c r="L9" s="1158"/>
      <c r="M9" s="1158"/>
      <c r="N9" s="1158"/>
      <c r="O9" s="1158"/>
      <c r="P9" s="1158"/>
      <c r="Q9" s="1157" t="s">
        <v>28</v>
      </c>
      <c r="R9" s="1158"/>
      <c r="S9" s="1158"/>
      <c r="T9" s="1158"/>
      <c r="U9" s="1158"/>
      <c r="V9" s="1158"/>
      <c r="W9" s="1156"/>
      <c r="X9" s="1242" t="s">
        <v>8</v>
      </c>
    </row>
    <row r="10" spans="1:24" ht="34.5" thickBot="1" x14ac:dyDescent="0.3">
      <c r="A10" s="1244" t="s">
        <v>44</v>
      </c>
      <c r="B10" s="1245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43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46" t="s">
        <v>8</v>
      </c>
      <c r="B18" s="1247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48" t="s">
        <v>47</v>
      </c>
      <c r="B19" s="1249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50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50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50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40" t="s">
        <v>26</v>
      </c>
      <c r="B25" s="1241"/>
      <c r="C25" s="1157" t="s">
        <v>16</v>
      </c>
      <c r="D25" s="1158"/>
      <c r="E25" s="1158"/>
      <c r="F25" s="1158"/>
      <c r="G25" s="1158"/>
      <c r="H25" s="1156"/>
      <c r="I25" s="1242" t="s">
        <v>8</v>
      </c>
      <c r="J25" s="92"/>
      <c r="K25" s="92"/>
      <c r="L25" s="1240" t="s">
        <v>45</v>
      </c>
      <c r="M25" s="1241"/>
      <c r="N25" s="1157" t="s">
        <v>16</v>
      </c>
      <c r="O25" s="1158"/>
      <c r="P25" s="1158"/>
      <c r="Q25" s="1158"/>
      <c r="R25" s="1158"/>
      <c r="S25" s="1156"/>
      <c r="T25" s="1242" t="s">
        <v>8</v>
      </c>
      <c r="V25"/>
      <c r="W25"/>
      <c r="X25"/>
    </row>
    <row r="26" spans="1:24" ht="30.75" customHeight="1" thickBot="1" x14ac:dyDescent="0.3">
      <c r="A26" s="1244" t="s">
        <v>44</v>
      </c>
      <c r="B26" s="1245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59"/>
      <c r="J26" s="92"/>
      <c r="K26" s="92"/>
      <c r="L26" s="1244" t="s">
        <v>44</v>
      </c>
      <c r="M26" s="1245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59"/>
      <c r="U26" s="1252" t="s">
        <v>91</v>
      </c>
      <c r="V26" s="1253"/>
      <c r="W26" s="1253"/>
      <c r="X26" s="1253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52"/>
      <c r="V27" s="1253"/>
      <c r="W27" s="1253"/>
      <c r="X27" s="1253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52"/>
      <c r="V28" s="1253"/>
      <c r="W28" s="1253"/>
      <c r="X28" s="1253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52"/>
      <c r="V29" s="1253"/>
      <c r="W29" s="1253"/>
      <c r="X29" s="1253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52"/>
      <c r="V30" s="1253"/>
      <c r="W30" s="1253"/>
      <c r="X30" s="1253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52"/>
      <c r="V31" s="1253"/>
      <c r="W31" s="1253"/>
      <c r="X31" s="1253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52"/>
      <c r="V32" s="1253"/>
      <c r="W32" s="1253"/>
      <c r="X32" s="1253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52"/>
      <c r="V33" s="1253"/>
      <c r="W33" s="1253"/>
      <c r="X33" s="1253"/>
    </row>
    <row r="34" spans="1:24" ht="30.75" customHeight="1" thickBot="1" x14ac:dyDescent="0.3">
      <c r="A34" s="1246" t="s">
        <v>8</v>
      </c>
      <c r="B34" s="1247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46" t="s">
        <v>8</v>
      </c>
      <c r="M34" s="1247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52"/>
      <c r="V34" s="1253"/>
      <c r="W34" s="1253"/>
      <c r="X34" s="1253"/>
    </row>
    <row r="35" spans="1:24" ht="30.75" customHeight="1" thickBot="1" x14ac:dyDescent="0.3">
      <c r="A35" s="1248" t="s">
        <v>47</v>
      </c>
      <c r="B35" s="1249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48" t="s">
        <v>47</v>
      </c>
      <c r="M35" s="1249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52"/>
      <c r="V35" s="1253"/>
      <c r="W35" s="1253"/>
      <c r="X35" s="1253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40" t="s">
        <v>26</v>
      </c>
      <c r="B45" s="1241"/>
      <c r="C45" s="1157" t="s">
        <v>7</v>
      </c>
      <c r="D45" s="1158"/>
      <c r="E45" s="1158"/>
      <c r="F45" s="1158"/>
      <c r="G45" s="1158"/>
      <c r="H45" s="1158"/>
      <c r="I45" s="1156"/>
      <c r="J45" s="1158" t="s">
        <v>29</v>
      </c>
      <c r="K45" s="1158"/>
      <c r="L45" s="1158"/>
      <c r="M45" s="1158"/>
      <c r="N45" s="1158"/>
      <c r="O45" s="1158"/>
      <c r="P45" s="1158"/>
      <c r="Q45" s="1157" t="s">
        <v>28</v>
      </c>
      <c r="R45" s="1158"/>
      <c r="S45" s="1158"/>
      <c r="T45" s="1158"/>
      <c r="U45" s="1158"/>
      <c r="V45" s="1158"/>
      <c r="W45" s="1156"/>
      <c r="X45" s="1242" t="s">
        <v>8</v>
      </c>
    </row>
    <row r="46" spans="1:24" ht="30.75" customHeight="1" thickBot="1" x14ac:dyDescent="0.3">
      <c r="A46" s="1244" t="s">
        <v>44</v>
      </c>
      <c r="B46" s="1245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55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46" t="s">
        <v>8</v>
      </c>
      <c r="B54" s="1247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48" t="s">
        <v>47</v>
      </c>
      <c r="B55" s="1249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5"/>
      <c r="C1" s="1144" t="s">
        <v>33</v>
      </c>
      <c r="D1" s="1144"/>
      <c r="E1" s="1144"/>
      <c r="F1" s="1144"/>
      <c r="G1" s="1144"/>
      <c r="H1" s="1144"/>
      <c r="I1" s="1144"/>
      <c r="J1" s="1144"/>
      <c r="K1" s="1144"/>
      <c r="L1" s="1144"/>
      <c r="M1" s="1144"/>
      <c r="N1" s="1144"/>
      <c r="O1" s="1144"/>
      <c r="P1" s="1144"/>
      <c r="Q1" s="1144"/>
      <c r="R1" s="1144"/>
      <c r="S1" s="1144"/>
      <c r="T1" s="1144"/>
      <c r="U1" s="1145"/>
      <c r="V1" s="1237" t="s">
        <v>34</v>
      </c>
      <c r="W1" s="1238"/>
      <c r="X1" s="1238"/>
    </row>
    <row r="2" spans="1:24" x14ac:dyDescent="0.25">
      <c r="A2" s="562"/>
      <c r="B2" s="1236"/>
      <c r="C2" s="1149" t="s">
        <v>35</v>
      </c>
      <c r="D2" s="1149"/>
      <c r="E2" s="1149"/>
      <c r="F2" s="1149"/>
      <c r="G2" s="1149"/>
      <c r="H2" s="1149"/>
      <c r="I2" s="1149"/>
      <c r="J2" s="1149"/>
      <c r="K2" s="1149"/>
      <c r="L2" s="1149"/>
      <c r="M2" s="1149"/>
      <c r="N2" s="1149"/>
      <c r="O2" s="1149"/>
      <c r="P2" s="1149"/>
      <c r="Q2" s="1149"/>
      <c r="R2" s="1149"/>
      <c r="S2" s="1149"/>
      <c r="T2" s="1149"/>
      <c r="U2" s="1150"/>
      <c r="V2" s="1237" t="s">
        <v>36</v>
      </c>
      <c r="W2" s="1238"/>
      <c r="X2" s="1238"/>
    </row>
    <row r="3" spans="1:24" x14ac:dyDescent="0.25">
      <c r="A3" s="562"/>
      <c r="B3" s="1236"/>
      <c r="C3" s="1136"/>
      <c r="D3" s="1136"/>
      <c r="E3" s="1136"/>
      <c r="F3" s="1136"/>
      <c r="G3" s="1136"/>
      <c r="H3" s="1136"/>
      <c r="I3" s="1136"/>
      <c r="J3" s="1136"/>
      <c r="K3" s="1136"/>
      <c r="L3" s="1136"/>
      <c r="M3" s="1136"/>
      <c r="N3" s="1136"/>
      <c r="O3" s="1136"/>
      <c r="P3" s="1136"/>
      <c r="Q3" s="1136"/>
      <c r="R3" s="1136"/>
      <c r="S3" s="1136"/>
      <c r="T3" s="1136"/>
      <c r="U3" s="1151"/>
      <c r="V3" s="1237" t="s">
        <v>37</v>
      </c>
      <c r="W3" s="1238"/>
      <c r="X3" s="1238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2"/>
      <c r="W4" s="1132"/>
      <c r="X4" s="1132"/>
    </row>
    <row r="5" spans="1:24" x14ac:dyDescent="0.25">
      <c r="A5" s="562"/>
      <c r="B5" s="564" t="s">
        <v>38</v>
      </c>
      <c r="C5" s="1136">
        <v>3</v>
      </c>
      <c r="D5" s="1136"/>
      <c r="E5" s="84"/>
      <c r="F5" s="84"/>
      <c r="G5" s="84" t="s">
        <v>39</v>
      </c>
      <c r="H5" s="1137" t="s">
        <v>50</v>
      </c>
      <c r="I5" s="1137"/>
      <c r="J5" s="87"/>
      <c r="K5" s="87"/>
      <c r="L5" s="87"/>
      <c r="M5" s="85"/>
      <c r="N5" s="84" t="s">
        <v>40</v>
      </c>
      <c r="O5" s="574">
        <v>50</v>
      </c>
      <c r="P5" s="551"/>
      <c r="V5" s="1132"/>
      <c r="W5" s="1132"/>
      <c r="X5" s="113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2"/>
      <c r="W6" s="1132"/>
      <c r="X6" s="1132"/>
    </row>
    <row r="7" spans="1:24" x14ac:dyDescent="0.25">
      <c r="A7" s="562"/>
      <c r="B7" s="565" t="s">
        <v>41</v>
      </c>
      <c r="C7" s="1139" t="s">
        <v>2</v>
      </c>
      <c r="D7" s="1139"/>
      <c r="E7" s="86"/>
      <c r="F7" s="86"/>
      <c r="G7" s="84" t="s">
        <v>42</v>
      </c>
      <c r="H7" s="1239">
        <v>45772</v>
      </c>
      <c r="I7" s="1137"/>
      <c r="J7" s="1137"/>
      <c r="K7" s="1137"/>
      <c r="L7" s="87"/>
      <c r="M7" s="391" t="s">
        <v>43</v>
      </c>
      <c r="N7" s="391"/>
      <c r="P7" s="1136" t="s">
        <v>89</v>
      </c>
      <c r="Q7" s="1136"/>
      <c r="R7" s="1136"/>
      <c r="S7" s="1136"/>
      <c r="T7" s="84"/>
      <c r="U7" s="88"/>
      <c r="V7" s="1132"/>
      <c r="W7" s="1132"/>
      <c r="X7" s="113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4"/>
      <c r="W8" s="1134"/>
      <c r="X8" s="1134"/>
    </row>
    <row r="9" spans="1:24" ht="30.75" thickBot="1" x14ac:dyDescent="0.3">
      <c r="A9" s="1240" t="s">
        <v>105</v>
      </c>
      <c r="B9" s="1241"/>
      <c r="C9" s="1157" t="s">
        <v>7</v>
      </c>
      <c r="D9" s="1158"/>
      <c r="E9" s="1158"/>
      <c r="F9" s="1158"/>
      <c r="G9" s="1158"/>
      <c r="H9" s="1158"/>
      <c r="I9" s="1156"/>
      <c r="J9" s="1158" t="s">
        <v>29</v>
      </c>
      <c r="K9" s="1158"/>
      <c r="L9" s="1158"/>
      <c r="M9" s="1158"/>
      <c r="N9" s="1158"/>
      <c r="O9" s="1158"/>
      <c r="P9" s="1158"/>
      <c r="Q9" s="1157" t="s">
        <v>28</v>
      </c>
      <c r="R9" s="1158"/>
      <c r="S9" s="1158"/>
      <c r="T9" s="1158"/>
      <c r="U9" s="1158"/>
      <c r="V9" s="1158"/>
      <c r="W9" s="1156"/>
      <c r="X9" s="1242" t="s">
        <v>8</v>
      </c>
    </row>
    <row r="10" spans="1:24" ht="34.5" thickBot="1" x14ac:dyDescent="0.3">
      <c r="A10" s="1244" t="s">
        <v>44</v>
      </c>
      <c r="B10" s="1245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43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46" t="s">
        <v>8</v>
      </c>
      <c r="B18" s="1247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48" t="s">
        <v>47</v>
      </c>
      <c r="B19" s="1249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50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50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50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40" t="s">
        <v>26</v>
      </c>
      <c r="B25" s="1241"/>
      <c r="C25" s="1157" t="s">
        <v>16</v>
      </c>
      <c r="D25" s="1158"/>
      <c r="E25" s="1158"/>
      <c r="F25" s="1158"/>
      <c r="G25" s="1158"/>
      <c r="H25" s="1156"/>
      <c r="I25" s="1242" t="s">
        <v>8</v>
      </c>
      <c r="J25" s="92"/>
      <c r="K25" s="92"/>
      <c r="L25" s="1240" t="s">
        <v>45</v>
      </c>
      <c r="M25" s="1241"/>
      <c r="N25" s="1157" t="s">
        <v>16</v>
      </c>
      <c r="O25" s="1158"/>
      <c r="P25" s="1158"/>
      <c r="Q25" s="1158"/>
      <c r="R25" s="1158"/>
      <c r="S25" s="1156"/>
      <c r="T25" s="1242" t="s">
        <v>8</v>
      </c>
      <c r="V25"/>
      <c r="W25"/>
      <c r="X25"/>
    </row>
    <row r="26" spans="1:24" ht="30.75" customHeight="1" thickBot="1" x14ac:dyDescent="0.3">
      <c r="A26" s="1244" t="s">
        <v>44</v>
      </c>
      <c r="B26" s="1245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59"/>
      <c r="J26" s="92"/>
      <c r="K26" s="92"/>
      <c r="L26" s="1244" t="s">
        <v>44</v>
      </c>
      <c r="M26" s="1245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59"/>
      <c r="U26" s="1252" t="s">
        <v>91</v>
      </c>
      <c r="V26" s="1253"/>
      <c r="W26" s="1253"/>
      <c r="X26" s="1253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52"/>
      <c r="V27" s="1253"/>
      <c r="W27" s="1253"/>
      <c r="X27" s="1253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52"/>
      <c r="V28" s="1253"/>
      <c r="W28" s="1253"/>
      <c r="X28" s="1253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52"/>
      <c r="V29" s="1253"/>
      <c r="W29" s="1253"/>
      <c r="X29" s="1253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52"/>
      <c r="V30" s="1253"/>
      <c r="W30" s="1253"/>
      <c r="X30" s="1253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52"/>
      <c r="V31" s="1253"/>
      <c r="W31" s="1253"/>
      <c r="X31" s="1253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52"/>
      <c r="V32" s="1253"/>
      <c r="W32" s="1253"/>
      <c r="X32" s="1253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52"/>
      <c r="V33" s="1253"/>
      <c r="W33" s="1253"/>
      <c r="X33" s="1253"/>
    </row>
    <row r="34" spans="1:24" ht="30.75" customHeight="1" thickBot="1" x14ac:dyDescent="0.3">
      <c r="A34" s="1246" t="s">
        <v>8</v>
      </c>
      <c r="B34" s="1247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46" t="s">
        <v>8</v>
      </c>
      <c r="M34" s="1247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52"/>
      <c r="V34" s="1253"/>
      <c r="W34" s="1253"/>
      <c r="X34" s="1253"/>
    </row>
    <row r="35" spans="1:24" ht="30.75" customHeight="1" thickBot="1" x14ac:dyDescent="0.3">
      <c r="A35" s="1248" t="s">
        <v>47</v>
      </c>
      <c r="B35" s="1249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48" t="s">
        <v>47</v>
      </c>
      <c r="M35" s="1249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52"/>
      <c r="V35" s="1253"/>
      <c r="W35" s="1253"/>
      <c r="X35" s="1253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40" t="s">
        <v>26</v>
      </c>
      <c r="B45" s="1241"/>
      <c r="C45" s="1157" t="s">
        <v>7</v>
      </c>
      <c r="D45" s="1158"/>
      <c r="E45" s="1158"/>
      <c r="F45" s="1158"/>
      <c r="G45" s="1158"/>
      <c r="H45" s="1158"/>
      <c r="I45" s="1156"/>
      <c r="J45" s="1158" t="s">
        <v>29</v>
      </c>
      <c r="K45" s="1158"/>
      <c r="L45" s="1158"/>
      <c r="M45" s="1158"/>
      <c r="N45" s="1158"/>
      <c r="O45" s="1158"/>
      <c r="P45" s="1158"/>
      <c r="Q45" s="1157" t="s">
        <v>28</v>
      </c>
      <c r="R45" s="1158"/>
      <c r="S45" s="1158"/>
      <c r="T45" s="1158"/>
      <c r="U45" s="1158"/>
      <c r="V45" s="1158"/>
      <c r="W45" s="1156"/>
      <c r="X45" s="1242" t="s">
        <v>8</v>
      </c>
    </row>
    <row r="46" spans="1:24" ht="30.75" customHeight="1" thickBot="1" x14ac:dyDescent="0.3">
      <c r="A46" s="1244" t="s">
        <v>44</v>
      </c>
      <c r="B46" s="1245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55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46" t="s">
        <v>8</v>
      </c>
      <c r="B54" s="1247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48" t="s">
        <v>47</v>
      </c>
      <c r="B55" s="1249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87</vt:i4>
      </vt:variant>
      <vt:variant>
        <vt:lpstr>Rangos con nombre</vt:lpstr>
      </vt:variant>
      <vt:variant>
        <vt:i4>14</vt:i4>
      </vt:variant>
    </vt:vector>
  </HeadingPairs>
  <TitlesOfParts>
    <vt:vector size="101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IMPRIMIR</vt:lpstr>
      <vt:lpstr>SEM 57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2025-06-12T21:11:24Z</cp:lastPrinted>
  <dcterms:created xsi:type="dcterms:W3CDTF">2021-03-04T08:17:33Z</dcterms:created>
  <dcterms:modified xsi:type="dcterms:W3CDTF">2025-06-16T16:49:10Z</dcterms:modified>
</cp:coreProperties>
</file>