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D5DDDD66-6A8E-493B-A16B-486BC64BECAB}" xr6:coauthVersionLast="47" xr6:coauthVersionMax="47" xr10:uidLastSave="{00000000-0000-0000-0000-000000000000}"/>
  <bookViews>
    <workbookView xWindow="14295" yWindow="0" windowWidth="14610" windowHeight="15585" tabRatio="787" firstSheet="74" activeTab="82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T59" i="185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K59" i="185"/>
  <c r="K64" i="185" s="1"/>
  <c r="J59" i="185"/>
  <c r="J64" i="185" s="1"/>
  <c r="I59" i="185"/>
  <c r="I64" i="185" s="1"/>
  <c r="H59" i="185"/>
  <c r="H64" i="185" s="1"/>
  <c r="G59" i="185"/>
  <c r="F59" i="185"/>
  <c r="E59" i="185"/>
  <c r="E64" i="185" s="1"/>
  <c r="D59" i="185"/>
  <c r="C59" i="185"/>
  <c r="C64" i="185" s="1"/>
  <c r="B59" i="185"/>
  <c r="B64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F65" i="185" l="1"/>
  <c r="V65" i="185"/>
  <c r="V66" i="185" s="1"/>
  <c r="V67" i="185" s="1"/>
  <c r="L65" i="185"/>
  <c r="L66" i="185" s="1"/>
  <c r="L67" i="185" s="1"/>
  <c r="D65" i="185"/>
  <c r="D66" i="185" s="1"/>
  <c r="D67" i="185" s="1"/>
  <c r="X52" i="185"/>
  <c r="T65" i="185"/>
  <c r="V32" i="185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6" i="185"/>
  <c r="T67" i="185" s="1"/>
  <c r="F66" i="185"/>
  <c r="F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J20" i="185" l="1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S16" i="162"/>
  <c r="R16" i="162"/>
  <c r="D38" i="162"/>
  <c r="W15" i="162"/>
  <c r="R24" i="162"/>
  <c r="Q12" i="162"/>
  <c r="T19" i="162"/>
  <c r="D18" i="162"/>
  <c r="F40" i="162"/>
  <c r="W45" i="162"/>
  <c r="J45" i="162"/>
  <c r="F16" i="162"/>
  <c r="M40" i="162"/>
  <c r="G17" i="162"/>
  <c r="X40" i="162"/>
  <c r="V44" i="162"/>
  <c r="T44" i="162"/>
  <c r="Q43" i="162"/>
  <c r="Q41" i="162"/>
  <c r="F37" i="162"/>
  <c r="M15" i="162"/>
  <c r="R41" i="162"/>
  <c r="T13" i="162"/>
  <c r="R27" i="162"/>
  <c r="P31" i="162"/>
  <c r="I41" i="162"/>
  <c r="K19" i="162"/>
  <c r="D14" i="162"/>
  <c r="N42" i="162"/>
  <c r="F14" i="162"/>
  <c r="Q17" i="162"/>
  <c r="I18" i="162"/>
  <c r="O31" i="162"/>
  <c r="X17" i="162"/>
  <c r="T39" i="162"/>
  <c r="U17" i="162"/>
  <c r="N40" i="162"/>
  <c r="I40" i="162"/>
  <c r="F25" i="162"/>
  <c r="U39" i="162"/>
  <c r="O44" i="162"/>
  <c r="O11" i="162"/>
  <c r="R39" i="162"/>
  <c r="C19" i="162"/>
  <c r="I12" i="162"/>
  <c r="D29" i="162"/>
  <c r="X16" i="162"/>
  <c r="C42" i="162"/>
  <c r="L41" i="162"/>
  <c r="F41" i="162"/>
  <c r="J19" i="162"/>
  <c r="C15" i="162"/>
  <c r="I39" i="162"/>
  <c r="C25" i="162"/>
  <c r="C26" i="162"/>
  <c r="G11" i="162"/>
  <c r="U38" i="162"/>
  <c r="D11" i="162"/>
  <c r="W13" i="162"/>
  <c r="Q15" i="162"/>
  <c r="H26" i="162"/>
  <c r="G28" i="162"/>
  <c r="H12" i="162"/>
  <c r="E27" i="162"/>
  <c r="Q26" i="162"/>
  <c r="J12" i="162"/>
  <c r="J18" i="162"/>
  <c r="U12" i="162"/>
  <c r="E37" i="162"/>
  <c r="N45" i="162"/>
  <c r="K11" i="162"/>
  <c r="F44" i="162"/>
  <c r="C37" i="162"/>
  <c r="S17" i="162"/>
  <c r="M14" i="162"/>
  <c r="S26" i="162"/>
  <c r="V39" i="162"/>
  <c r="S38" i="162"/>
  <c r="V19" i="162"/>
  <c r="R38" i="162"/>
  <c r="K16" i="162"/>
  <c r="E39" i="162"/>
  <c r="R37" i="162"/>
  <c r="P29" i="162"/>
  <c r="T45" i="162"/>
  <c r="O39" i="162"/>
  <c r="M42" i="162"/>
  <c r="T26" i="162"/>
  <c r="O16" i="162"/>
  <c r="L42" i="162"/>
  <c r="D31" i="162"/>
  <c r="S45" i="162"/>
  <c r="N24" i="162"/>
  <c r="H39" i="162"/>
  <c r="G31" i="162"/>
  <c r="S40" i="162"/>
  <c r="V15" i="162"/>
  <c r="H31" i="162"/>
  <c r="O24" i="162"/>
  <c r="J43" i="162"/>
  <c r="S31" i="162"/>
  <c r="P15" i="162"/>
  <c r="N27" i="162"/>
  <c r="C44" i="162"/>
  <c r="I31" i="162"/>
  <c r="V45" i="162"/>
  <c r="E44" i="162"/>
  <c r="K13" i="162"/>
  <c r="S13" i="162"/>
  <c r="H32" i="162"/>
  <c r="H30" i="162"/>
  <c r="I45" i="162"/>
  <c r="C31" i="162"/>
  <c r="E12" i="162"/>
  <c r="J15" i="162"/>
  <c r="K18" i="162"/>
  <c r="G19" i="162"/>
  <c r="I19" i="162"/>
  <c r="V13" i="162"/>
  <c r="V41" i="162"/>
  <c r="M39" i="162"/>
  <c r="D32" i="162"/>
  <c r="D13" i="162"/>
  <c r="P18" i="162"/>
  <c r="M44" i="162"/>
  <c r="C30" i="162"/>
  <c r="C39" i="162"/>
  <c r="K15" i="162"/>
  <c r="G25" i="162"/>
  <c r="T12" i="162"/>
  <c r="R31" i="162"/>
  <c r="G44" i="162"/>
  <c r="M18" i="162"/>
  <c r="S39" i="162"/>
  <c r="E32" i="162"/>
  <c r="O32" i="162"/>
  <c r="H28" i="162"/>
  <c r="X42" i="162"/>
  <c r="W18" i="162"/>
  <c r="O30" i="162"/>
  <c r="P17" i="162"/>
  <c r="P42" i="162"/>
  <c r="F38" i="162"/>
  <c r="I32" i="162"/>
  <c r="G43" i="162"/>
  <c r="Q11" i="162"/>
  <c r="S14" i="162"/>
  <c r="F11" i="162"/>
  <c r="E30" i="162"/>
  <c r="O26" i="162"/>
  <c r="L43" i="162"/>
  <c r="T16" i="162"/>
  <c r="T25" i="162"/>
  <c r="P25" i="162"/>
  <c r="C24" i="162"/>
  <c r="U42" i="162"/>
  <c r="W37" i="162"/>
  <c r="S12" i="162"/>
  <c r="S41" i="162"/>
  <c r="O43" i="162"/>
  <c r="I13" i="162"/>
  <c r="Q44" i="162"/>
  <c r="N18" i="162"/>
  <c r="C32" i="162"/>
  <c r="E25" i="162"/>
  <c r="R32" i="162"/>
  <c r="O45" i="162"/>
  <c r="Q30" i="162"/>
  <c r="W39" i="162"/>
  <c r="W40" i="162"/>
  <c r="D45" i="162"/>
  <c r="J40" i="162"/>
  <c r="X19" i="162"/>
  <c r="F45" i="162"/>
  <c r="K40" i="162"/>
  <c r="K38" i="162"/>
  <c r="J13" i="162"/>
  <c r="P32" i="162"/>
  <c r="E43" i="162"/>
  <c r="M45" i="162"/>
  <c r="J11" i="162"/>
  <c r="W38" i="162"/>
  <c r="R18" i="162"/>
  <c r="M13" i="162"/>
  <c r="P16" i="162"/>
  <c r="P41" i="162"/>
  <c r="C16" i="162"/>
  <c r="N15" i="162"/>
  <c r="O29" i="162"/>
  <c r="S24" i="162"/>
  <c r="I17" i="162"/>
  <c r="F26" i="162"/>
  <c r="E19" i="162"/>
  <c r="W12" i="162"/>
  <c r="W11" i="162"/>
  <c r="E18" i="162"/>
  <c r="P24" i="162"/>
  <c r="G29" i="162"/>
  <c r="E17" i="162"/>
  <c r="G14" i="162"/>
  <c r="T18" i="162"/>
  <c r="J41" i="162"/>
  <c r="T41" i="162"/>
  <c r="H11" i="162"/>
  <c r="D41" i="162"/>
  <c r="M11" i="162"/>
  <c r="I28" i="162"/>
  <c r="G30" i="162"/>
  <c r="C38" i="162"/>
  <c r="E14" i="162"/>
  <c r="Q31" i="162"/>
  <c r="H45" i="162"/>
  <c r="V38" i="162"/>
  <c r="S43" i="162"/>
  <c r="K14" i="162"/>
  <c r="P28" i="162"/>
  <c r="F39" i="162"/>
  <c r="I26" i="162"/>
  <c r="D44" i="162"/>
  <c r="D24" i="162"/>
  <c r="H14" i="162"/>
  <c r="V17" i="162"/>
  <c r="V18" i="162"/>
  <c r="P44" i="162"/>
  <c r="K44" i="162"/>
  <c r="Q29" i="162"/>
  <c r="R19" i="162"/>
  <c r="E26" i="162"/>
  <c r="S44" i="162"/>
  <c r="X39" i="162"/>
  <c r="N25" i="162"/>
  <c r="F13" i="162"/>
  <c r="V12" i="162"/>
  <c r="P19" i="162"/>
  <c r="I37" i="162"/>
  <c r="T40" i="162"/>
  <c r="X15" i="162"/>
  <c r="G37" i="162"/>
  <c r="L40" i="162"/>
  <c r="O12" i="162"/>
  <c r="R13" i="162"/>
  <c r="O41" i="162"/>
  <c r="D25" i="162"/>
  <c r="D16" i="162"/>
  <c r="O27" i="162"/>
  <c r="R26" i="162"/>
  <c r="L13" i="162"/>
  <c r="K42" i="162"/>
  <c r="I15" i="162"/>
  <c r="E24" i="162"/>
  <c r="H16" i="162"/>
  <c r="X45" i="162"/>
  <c r="F24" i="162"/>
  <c r="C28" i="162"/>
  <c r="N41" i="162"/>
  <c r="J16" i="162"/>
  <c r="E31" i="162"/>
  <c r="F30" i="162"/>
  <c r="P12" i="162"/>
  <c r="O40" i="162"/>
  <c r="I11" i="162"/>
  <c r="D28" i="162"/>
  <c r="X43" i="162"/>
  <c r="L12" i="162"/>
  <c r="N29" i="162"/>
  <c r="Q18" i="162"/>
  <c r="M43" i="162"/>
  <c r="H44" i="162"/>
  <c r="R43" i="162"/>
  <c r="P43" i="162"/>
  <c r="I27" i="162"/>
  <c r="E42" i="162"/>
  <c r="O13" i="162"/>
  <c r="R15" i="162"/>
  <c r="D37" i="162"/>
  <c r="C11" i="162"/>
  <c r="X12" i="162"/>
  <c r="U44" i="162"/>
  <c r="N39" i="162"/>
  <c r="Q28" i="162"/>
  <c r="S32" i="162"/>
  <c r="K12" i="162"/>
  <c r="N38" i="162"/>
  <c r="H15" i="162"/>
  <c r="X38" i="162"/>
  <c r="W17" i="162"/>
  <c r="V16" i="162"/>
  <c r="G18" i="162"/>
  <c r="S18" i="162"/>
  <c r="C27" i="162"/>
  <c r="H38" i="162"/>
  <c r="R40" i="162"/>
  <c r="S29" i="162"/>
  <c r="Q40" i="162"/>
  <c r="D40" i="162"/>
  <c r="G45" i="162"/>
  <c r="H13" i="162"/>
  <c r="U14" i="162"/>
  <c r="C43" i="162"/>
  <c r="Q38" i="162"/>
  <c r="R42" i="162"/>
  <c r="T17" i="162"/>
  <c r="L44" i="162"/>
  <c r="K17" i="162"/>
  <c r="H24" i="162"/>
  <c r="H40" i="162"/>
  <c r="U15" i="162"/>
  <c r="C41" i="162"/>
  <c r="X41" i="162"/>
  <c r="O25" i="162"/>
  <c r="Q32" i="162"/>
  <c r="F18" i="162"/>
  <c r="G15" i="162"/>
  <c r="G32" i="162"/>
  <c r="S11" i="162"/>
  <c r="T32" i="162"/>
  <c r="R29" i="162"/>
  <c r="M16" i="162"/>
  <c r="R11" i="162"/>
  <c r="T27" i="162"/>
  <c r="N12" i="162"/>
  <c r="L45" i="162"/>
  <c r="N28" i="162"/>
  <c r="P30" i="162"/>
  <c r="Q42" i="162"/>
  <c r="O15" i="162"/>
  <c r="R45" i="162"/>
  <c r="W19" i="162"/>
  <c r="D12" i="162"/>
  <c r="C17" i="162"/>
  <c r="T11" i="162"/>
  <c r="D43" i="162"/>
  <c r="X13" i="162"/>
  <c r="P13" i="162"/>
  <c r="F15" i="162"/>
  <c r="N32" i="162"/>
  <c r="T38" i="162"/>
  <c r="W43" i="162"/>
  <c r="P45" i="162"/>
  <c r="D30" i="162"/>
  <c r="F17" i="162"/>
  <c r="P40" i="162"/>
  <c r="E41" i="162"/>
  <c r="U13" i="162"/>
  <c r="C13" i="162"/>
  <c r="D26" i="162"/>
  <c r="U40" i="162"/>
  <c r="S37" i="162"/>
  <c r="S15" i="162"/>
  <c r="N17" i="162"/>
  <c r="K39" i="162"/>
  <c r="M12" i="162"/>
  <c r="M17" i="162"/>
  <c r="J17" i="162"/>
  <c r="T31" i="162"/>
  <c r="N43" i="162"/>
  <c r="S28" i="162"/>
  <c r="I16" i="162"/>
  <c r="N37" i="162"/>
  <c r="O38" i="162"/>
  <c r="K37" i="162"/>
  <c r="G26" i="162"/>
  <c r="F32" i="162"/>
  <c r="V42" i="162"/>
  <c r="C40" i="162"/>
  <c r="S25" i="162"/>
  <c r="O37" i="162"/>
  <c r="J37" i="162"/>
  <c r="Q16" i="162"/>
  <c r="W44" i="162"/>
  <c r="K45" i="162"/>
  <c r="E13" i="162"/>
  <c r="L11" i="162"/>
  <c r="I42" i="162"/>
  <c r="N26" i="162"/>
  <c r="S19" i="162"/>
  <c r="M19" i="162"/>
  <c r="D42" i="162"/>
  <c r="O14" i="162"/>
  <c r="H25" i="162"/>
  <c r="V43" i="162"/>
  <c r="I38" i="162"/>
  <c r="D27" i="162"/>
  <c r="E11" i="162"/>
  <c r="P39" i="162"/>
  <c r="H18" i="162"/>
  <c r="P11" i="162"/>
  <c r="W14" i="162"/>
  <c r="D19" i="162"/>
  <c r="R17" i="162"/>
  <c r="L16" i="162"/>
  <c r="E16" i="162"/>
  <c r="F19" i="162"/>
  <c r="R30" i="162"/>
  <c r="E28" i="162"/>
  <c r="P14" i="162"/>
  <c r="O17" i="162"/>
  <c r="Q13" i="162"/>
  <c r="H19" i="162"/>
  <c r="G24" i="162"/>
  <c r="Q24" i="162"/>
  <c r="Q14" i="162"/>
  <c r="I24" i="162"/>
  <c r="W41" i="162"/>
  <c r="I30" i="162"/>
  <c r="E29" i="162"/>
  <c r="O18" i="162"/>
  <c r="X44" i="162"/>
  <c r="F27" i="162"/>
  <c r="K41" i="162"/>
  <c r="T37" i="162"/>
  <c r="C18" i="162"/>
  <c r="J14" i="162"/>
  <c r="U43" i="162"/>
  <c r="F31" i="162"/>
  <c r="G39" i="162"/>
  <c r="F43" i="162"/>
  <c r="Q19" i="162"/>
  <c r="L19" i="162"/>
  <c r="U16" i="162"/>
  <c r="M37" i="162"/>
  <c r="N44" i="162"/>
  <c r="U41" i="162"/>
  <c r="R25" i="162"/>
  <c r="D15" i="162"/>
  <c r="G13" i="162"/>
  <c r="G42" i="162"/>
  <c r="S42" i="162"/>
  <c r="T14" i="162"/>
  <c r="U37" i="162"/>
  <c r="X37" i="162"/>
  <c r="D17" i="162"/>
  <c r="V11" i="162"/>
  <c r="H27" i="162"/>
  <c r="U11" i="162"/>
  <c r="T43" i="162"/>
  <c r="O42" i="162"/>
  <c r="S27" i="162"/>
  <c r="H29" i="162"/>
  <c r="H42" i="162"/>
  <c r="N13" i="162"/>
  <c r="L18" i="162"/>
  <c r="N11" i="162"/>
  <c r="G40" i="162"/>
  <c r="W42" i="162"/>
  <c r="E45" i="162"/>
  <c r="R28" i="162"/>
  <c r="N19" i="162"/>
  <c r="F29" i="162"/>
  <c r="Q39" i="162"/>
  <c r="G12" i="162"/>
  <c r="C14" i="162"/>
  <c r="Q25" i="162"/>
  <c r="P37" i="162"/>
  <c r="K43" i="162"/>
  <c r="O28" i="162"/>
  <c r="H37" i="162"/>
  <c r="M41" i="162"/>
  <c r="T30" i="162"/>
  <c r="X14" i="162"/>
  <c r="J42" i="162"/>
  <c r="L38" i="162"/>
  <c r="L39" i="162"/>
  <c r="X11" i="162"/>
  <c r="N14" i="162"/>
  <c r="O19" i="162"/>
  <c r="I44" i="162"/>
  <c r="V40" i="162"/>
  <c r="E40" i="162"/>
  <c r="J44" i="162"/>
  <c r="G41" i="162"/>
  <c r="Q45" i="162"/>
  <c r="G27" i="162"/>
  <c r="S30" i="162"/>
  <c r="T15" i="162"/>
  <c r="R14" i="162"/>
  <c r="L15" i="162"/>
  <c r="U19" i="162"/>
  <c r="C12" i="162"/>
  <c r="Q37" i="162"/>
  <c r="E15" i="162"/>
  <c r="C45" i="162"/>
  <c r="V14" i="162"/>
  <c r="R12" i="162"/>
  <c r="X18" i="162"/>
  <c r="T24" i="162"/>
  <c r="Q27" i="162"/>
  <c r="I14" i="162"/>
  <c r="L17" i="162"/>
  <c r="F28" i="162"/>
  <c r="L37" i="162"/>
  <c r="P38" i="162"/>
  <c r="I29" i="162"/>
  <c r="U18" i="162"/>
  <c r="P26" i="162"/>
  <c r="N16" i="162"/>
  <c r="T42" i="162"/>
  <c r="T28" i="162"/>
  <c r="L14" i="162"/>
  <c r="N31" i="162"/>
  <c r="R44" i="162"/>
  <c r="I25" i="162"/>
  <c r="C29" i="162"/>
  <c r="J39" i="162"/>
  <c r="E38" i="162"/>
  <c r="V37" i="162"/>
  <c r="H43" i="162"/>
  <c r="W16" i="162"/>
  <c r="J38" i="162"/>
  <c r="F12" i="162"/>
  <c r="D39" i="162"/>
  <c r="T29" i="162"/>
  <c r="F42" i="162"/>
  <c r="N30" i="162"/>
  <c r="U45" i="162"/>
  <c r="I43" i="162"/>
  <c r="H41" i="162"/>
  <c r="H17" i="162"/>
  <c r="G38" i="162"/>
  <c r="G16" i="162"/>
  <c r="P27" i="162"/>
  <c r="M38" i="162"/>
  <c r="X19" i="182" l="1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S39" i="180"/>
  <c r="L38" i="180"/>
  <c r="N12" i="179"/>
  <c r="S29" i="180"/>
  <c r="N41" i="180"/>
  <c r="U40" i="180"/>
  <c r="R41" i="180"/>
  <c r="V38" i="180"/>
  <c r="L39" i="179"/>
  <c r="R43" i="179"/>
  <c r="E30" i="179"/>
  <c r="V15" i="179"/>
  <c r="L40" i="179"/>
  <c r="W11" i="179"/>
  <c r="U13" i="179"/>
  <c r="E17" i="179"/>
  <c r="V16" i="179"/>
  <c r="Q42" i="180"/>
  <c r="O37" i="179"/>
  <c r="H11" i="179"/>
  <c r="R29" i="180"/>
  <c r="W16" i="180"/>
  <c r="R26" i="180"/>
  <c r="T16" i="179"/>
  <c r="Q17" i="180"/>
  <c r="N38" i="179"/>
  <c r="T39" i="180"/>
  <c r="S28" i="180"/>
  <c r="C16" i="179"/>
  <c r="G42" i="180"/>
  <c r="N14" i="180"/>
  <c r="N12" i="180"/>
  <c r="T19" i="179"/>
  <c r="E25" i="180"/>
  <c r="E28" i="180"/>
  <c r="D17" i="180"/>
  <c r="R32" i="179"/>
  <c r="P39" i="180"/>
  <c r="F15" i="180"/>
  <c r="E24" i="180"/>
  <c r="M37" i="179"/>
  <c r="S26" i="179"/>
  <c r="S26" i="180"/>
  <c r="O19" i="180"/>
  <c r="P27" i="179"/>
  <c r="C30" i="180"/>
  <c r="K14" i="180"/>
  <c r="H27" i="180"/>
  <c r="W14" i="179"/>
  <c r="E25" i="179"/>
  <c r="M16" i="179"/>
  <c r="K37" i="179"/>
  <c r="K41" i="179"/>
  <c r="M40" i="179"/>
  <c r="U14" i="180"/>
  <c r="O29" i="179"/>
  <c r="F26" i="180"/>
  <c r="T14" i="180"/>
  <c r="F37" i="180"/>
  <c r="Q32" i="180"/>
  <c r="G24" i="180"/>
  <c r="L19" i="180"/>
  <c r="U17" i="179"/>
  <c r="K14" i="179"/>
  <c r="C11" i="179"/>
  <c r="P15" i="180"/>
  <c r="C24" i="179"/>
  <c r="T37" i="179"/>
  <c r="L42" i="180"/>
  <c r="O37" i="180"/>
  <c r="I17" i="179"/>
  <c r="S16" i="180"/>
  <c r="L40" i="180"/>
  <c r="R38" i="179"/>
  <c r="Q26" i="180"/>
  <c r="Q11" i="180"/>
  <c r="P14" i="180"/>
  <c r="C43" i="179"/>
  <c r="O38" i="180"/>
  <c r="J14" i="180"/>
  <c r="T12" i="179"/>
  <c r="R42" i="180"/>
  <c r="K19" i="180"/>
  <c r="G11" i="180"/>
  <c r="F28" i="179"/>
  <c r="C38" i="179"/>
  <c r="L16" i="179"/>
  <c r="E19" i="179"/>
  <c r="Q17" i="179"/>
  <c r="H14" i="179"/>
  <c r="P27" i="180"/>
  <c r="D24" i="179"/>
  <c r="I12" i="179"/>
  <c r="N30" i="179"/>
  <c r="R40" i="180"/>
  <c r="U11" i="180"/>
  <c r="W13" i="179"/>
  <c r="I39" i="179"/>
  <c r="S30" i="179"/>
  <c r="K12" i="180"/>
  <c r="L14" i="179"/>
  <c r="R12" i="179"/>
  <c r="E41" i="180"/>
  <c r="M45" i="180"/>
  <c r="S17" i="179"/>
  <c r="E27" i="180"/>
  <c r="F28" i="180"/>
  <c r="H32" i="180"/>
  <c r="P30" i="180"/>
  <c r="P40" i="180"/>
  <c r="G26" i="179"/>
  <c r="O27" i="180"/>
  <c r="H43" i="179"/>
  <c r="J37" i="180"/>
  <c r="C25" i="179"/>
  <c r="W37" i="179"/>
  <c r="V41" i="179"/>
  <c r="D28" i="180"/>
  <c r="J40" i="180"/>
  <c r="I17" i="180"/>
  <c r="G30" i="179"/>
  <c r="E37" i="179"/>
  <c r="W14" i="180"/>
  <c r="O27" i="179"/>
  <c r="G37" i="179"/>
  <c r="G40" i="180"/>
  <c r="K12" i="179"/>
  <c r="C29" i="180"/>
  <c r="E26" i="180"/>
  <c r="J40" i="179"/>
  <c r="C11" i="180"/>
  <c r="U16" i="180"/>
  <c r="W15" i="179"/>
  <c r="T42" i="179"/>
  <c r="F19" i="179"/>
  <c r="R15" i="180"/>
  <c r="K37" i="180"/>
  <c r="T45" i="180"/>
  <c r="G38" i="179"/>
  <c r="L45" i="179"/>
  <c r="N11" i="179"/>
  <c r="I41" i="179"/>
  <c r="K15" i="180"/>
  <c r="M43" i="179"/>
  <c r="D30" i="180"/>
  <c r="C14" i="179"/>
  <c r="T11" i="180"/>
  <c r="V14" i="179"/>
  <c r="I14" i="180"/>
  <c r="N26" i="180"/>
  <c r="S40" i="179"/>
  <c r="Q32" i="179"/>
  <c r="J12" i="179"/>
  <c r="F12" i="179"/>
  <c r="W11" i="180"/>
  <c r="G14" i="180"/>
  <c r="G41" i="180"/>
  <c r="P15" i="179"/>
  <c r="Q43" i="180"/>
  <c r="H39" i="180"/>
  <c r="N30" i="180"/>
  <c r="E39" i="179"/>
  <c r="O11" i="179"/>
  <c r="H29" i="180"/>
  <c r="V13" i="179"/>
  <c r="K11" i="179"/>
  <c r="J37" i="179"/>
  <c r="F40" i="179"/>
  <c r="E29" i="180"/>
  <c r="V16" i="180"/>
  <c r="H19" i="179"/>
  <c r="U15" i="180"/>
  <c r="H24" i="180"/>
  <c r="N16" i="179"/>
  <c r="G29" i="180"/>
  <c r="J15" i="179"/>
  <c r="L37" i="180"/>
  <c r="G16" i="180"/>
  <c r="T17" i="180"/>
  <c r="R11" i="180"/>
  <c r="Q13" i="179"/>
  <c r="U43" i="180"/>
  <c r="D15" i="180"/>
  <c r="I43" i="179"/>
  <c r="C14" i="180"/>
  <c r="D13" i="180"/>
  <c r="V39" i="180"/>
  <c r="G29" i="179"/>
  <c r="O45" i="179"/>
  <c r="O42" i="180"/>
  <c r="U45" i="179"/>
  <c r="P37" i="180"/>
  <c r="S42" i="179"/>
  <c r="J42" i="180"/>
  <c r="Q38" i="179"/>
  <c r="O19" i="179"/>
  <c r="F42" i="180"/>
  <c r="U17" i="180"/>
  <c r="F29" i="179"/>
  <c r="C26" i="179"/>
  <c r="L14" i="180"/>
  <c r="R41" i="179"/>
  <c r="P42" i="180"/>
  <c r="L43" i="179"/>
  <c r="K43" i="179"/>
  <c r="M42" i="180"/>
  <c r="C28" i="179"/>
  <c r="D12" i="180"/>
  <c r="Q11" i="179"/>
  <c r="R25" i="180"/>
  <c r="E29" i="179"/>
  <c r="U38" i="179"/>
  <c r="G19" i="180"/>
  <c r="I38" i="180"/>
  <c r="E38" i="180"/>
  <c r="R42" i="179"/>
  <c r="K42" i="180"/>
  <c r="Q38" i="180"/>
  <c r="H16" i="179"/>
  <c r="G15" i="179"/>
  <c r="S27" i="179"/>
  <c r="O32" i="179"/>
  <c r="L43" i="180"/>
  <c r="N13" i="179"/>
  <c r="S13" i="180"/>
  <c r="H45" i="179"/>
  <c r="F12" i="180"/>
  <c r="T12" i="180"/>
  <c r="E40" i="180"/>
  <c r="P43" i="179"/>
  <c r="C41" i="179"/>
  <c r="R24" i="180"/>
  <c r="O39" i="179"/>
  <c r="P28" i="180"/>
  <c r="M11" i="180"/>
  <c r="S12" i="180"/>
  <c r="I43" i="180"/>
  <c r="W15" i="180"/>
  <c r="L42" i="179"/>
  <c r="V45" i="179"/>
  <c r="C40" i="180"/>
  <c r="U12" i="179"/>
  <c r="V43" i="179"/>
  <c r="P16" i="180"/>
  <c r="P26" i="179"/>
  <c r="W43" i="179"/>
  <c r="P14" i="179"/>
  <c r="W17" i="179"/>
  <c r="V19" i="180"/>
  <c r="V38" i="179"/>
  <c r="D42" i="179"/>
  <c r="F41" i="180"/>
  <c r="P29" i="179"/>
  <c r="T43" i="179"/>
  <c r="T19" i="180"/>
  <c r="O39" i="180"/>
  <c r="V15" i="180"/>
  <c r="Q28" i="179"/>
  <c r="L17" i="180"/>
  <c r="T15" i="180"/>
  <c r="R26" i="179"/>
  <c r="O16" i="179"/>
  <c r="Q15" i="180"/>
  <c r="C12" i="180"/>
  <c r="E26" i="179"/>
  <c r="O40" i="179"/>
  <c r="C39" i="179"/>
  <c r="R37" i="179"/>
  <c r="F37" i="179"/>
  <c r="D41" i="179"/>
  <c r="J41" i="179"/>
  <c r="R14" i="180"/>
  <c r="N42" i="179"/>
  <c r="D40" i="180"/>
  <c r="C32" i="179"/>
  <c r="O40" i="180"/>
  <c r="R27" i="179"/>
  <c r="D42" i="180"/>
  <c r="I38" i="179"/>
  <c r="G26" i="180"/>
  <c r="P19" i="180"/>
  <c r="J12" i="180"/>
  <c r="L17" i="179"/>
  <c r="O41" i="180"/>
  <c r="R12" i="180"/>
  <c r="W37" i="180"/>
  <c r="M19" i="180"/>
  <c r="E13" i="179"/>
  <c r="D16" i="180"/>
  <c r="M19" i="179"/>
  <c r="L11" i="179"/>
  <c r="J16" i="179"/>
  <c r="F38" i="179"/>
  <c r="I40" i="180"/>
  <c r="E14" i="180"/>
  <c r="F43" i="180"/>
  <c r="S14" i="179"/>
  <c r="G45" i="180"/>
  <c r="M41" i="180"/>
  <c r="D13" i="179"/>
  <c r="P24" i="179"/>
  <c r="M17" i="179"/>
  <c r="Q27" i="180"/>
  <c r="E12" i="180"/>
  <c r="O17" i="180"/>
  <c r="Q37" i="179"/>
  <c r="D27" i="180"/>
  <c r="G13" i="180"/>
  <c r="Q16" i="179"/>
  <c r="J14" i="179"/>
  <c r="C45" i="179"/>
  <c r="W41" i="179"/>
  <c r="Q29" i="180"/>
  <c r="L13" i="180"/>
  <c r="V41" i="180"/>
  <c r="N39" i="180"/>
  <c r="F25" i="180"/>
  <c r="D25" i="180"/>
  <c r="G12" i="179"/>
  <c r="E38" i="179"/>
  <c r="C37" i="180"/>
  <c r="E43" i="180"/>
  <c r="C30" i="179"/>
  <c r="Q27" i="179"/>
  <c r="H19" i="180"/>
  <c r="J42" i="179"/>
  <c r="R11" i="179"/>
  <c r="D38" i="180"/>
  <c r="I41" i="180"/>
  <c r="W40" i="180"/>
  <c r="W42" i="179"/>
  <c r="D39" i="180"/>
  <c r="I13" i="179"/>
  <c r="C19" i="179"/>
  <c r="Q16" i="180"/>
  <c r="G41" i="179"/>
  <c r="I15" i="179"/>
  <c r="M15" i="180"/>
  <c r="F24" i="179"/>
  <c r="S24" i="179"/>
  <c r="H17" i="180"/>
  <c r="N16" i="180"/>
  <c r="L11" i="180"/>
  <c r="H40" i="180"/>
  <c r="I15" i="180"/>
  <c r="T13" i="179"/>
  <c r="R43" i="180"/>
  <c r="E14" i="179"/>
  <c r="E27" i="179"/>
  <c r="F13" i="180"/>
  <c r="K13" i="180"/>
  <c r="J39" i="180"/>
  <c r="W12" i="180"/>
  <c r="M45" i="179"/>
  <c r="S25" i="180"/>
  <c r="H16" i="180"/>
  <c r="U42" i="180"/>
  <c r="D24" i="180"/>
  <c r="D39" i="179"/>
  <c r="R19" i="180"/>
  <c r="C42" i="180"/>
  <c r="S15" i="179"/>
  <c r="N14" i="179"/>
  <c r="G37" i="180"/>
  <c r="T41" i="180"/>
  <c r="S32" i="180"/>
  <c r="C41" i="180"/>
  <c r="Q39" i="180"/>
  <c r="S45" i="180"/>
  <c r="T38" i="180"/>
  <c r="F45" i="180"/>
  <c r="F45" i="179"/>
  <c r="N25" i="180"/>
  <c r="D30" i="179"/>
  <c r="J43" i="180"/>
  <c r="S13" i="179"/>
  <c r="N11" i="180"/>
  <c r="D17" i="179"/>
  <c r="G38" i="180"/>
  <c r="V42" i="180"/>
  <c r="R28" i="180"/>
  <c r="S42" i="180"/>
  <c r="T40" i="179"/>
  <c r="D12" i="179"/>
  <c r="K39" i="179"/>
  <c r="F16" i="179"/>
  <c r="S37" i="179"/>
  <c r="R39" i="179"/>
  <c r="S14" i="180"/>
  <c r="E32" i="179"/>
  <c r="H28" i="179"/>
  <c r="O12" i="179"/>
  <c r="P38" i="180"/>
  <c r="C29" i="179"/>
  <c r="T37" i="180"/>
  <c r="N15" i="180"/>
  <c r="E28" i="179"/>
  <c r="T38" i="179"/>
  <c r="G32" i="179"/>
  <c r="C13" i="180"/>
  <c r="V37" i="179"/>
  <c r="R16" i="179"/>
  <c r="H37" i="180"/>
  <c r="P41" i="179"/>
  <c r="G27" i="179"/>
  <c r="G24" i="179"/>
  <c r="G27" i="180"/>
  <c r="T39" i="179"/>
  <c r="D11" i="179"/>
  <c r="U37" i="180"/>
  <c r="G40" i="179"/>
  <c r="Q39" i="179"/>
  <c r="D38" i="179"/>
  <c r="O16" i="180"/>
  <c r="F32" i="180"/>
  <c r="C27" i="180"/>
  <c r="O26" i="180"/>
  <c r="M43" i="180"/>
  <c r="N27" i="180"/>
  <c r="G28" i="180"/>
  <c r="K41" i="180"/>
  <c r="N19" i="180"/>
  <c r="I40" i="179"/>
  <c r="O13" i="179"/>
  <c r="R45" i="180"/>
  <c r="O41" i="179"/>
  <c r="D45" i="179"/>
  <c r="I37" i="180"/>
  <c r="Q25" i="180"/>
  <c r="H15" i="180"/>
  <c r="G39" i="180"/>
  <c r="N27" i="179"/>
  <c r="I19" i="179"/>
  <c r="K45" i="180"/>
  <c r="F17" i="179"/>
  <c r="F11" i="180"/>
  <c r="G11" i="179"/>
  <c r="O15" i="179"/>
  <c r="E43" i="179"/>
  <c r="P12" i="180"/>
  <c r="U38" i="180"/>
  <c r="T42" i="180"/>
  <c r="L15" i="179"/>
  <c r="K17" i="179"/>
  <c r="H30" i="180"/>
  <c r="Q14" i="179"/>
  <c r="C42" i="179"/>
  <c r="Q25" i="179"/>
  <c r="T13" i="180"/>
  <c r="N43" i="179"/>
  <c r="F17" i="180"/>
  <c r="C12" i="179"/>
  <c r="S38" i="180"/>
  <c r="K38" i="179"/>
  <c r="H38" i="179"/>
  <c r="W13" i="180"/>
  <c r="D32" i="180"/>
  <c r="K16" i="179"/>
  <c r="H24" i="179"/>
  <c r="W41" i="180"/>
  <c r="S38" i="179"/>
  <c r="N19" i="179"/>
  <c r="H40" i="179"/>
  <c r="O28" i="180"/>
  <c r="P38" i="179"/>
  <c r="O45" i="180"/>
  <c r="R25" i="179"/>
  <c r="O30" i="180"/>
  <c r="F32" i="179"/>
  <c r="I16" i="179"/>
  <c r="D43" i="180"/>
  <c r="G25" i="180"/>
  <c r="V19" i="179"/>
  <c r="N29" i="180"/>
  <c r="K17" i="180"/>
  <c r="F11" i="179"/>
  <c r="N17" i="179"/>
  <c r="D43" i="179"/>
  <c r="O15" i="180"/>
  <c r="L39" i="180"/>
  <c r="F38" i="180"/>
  <c r="Q24" i="180"/>
  <c r="C28" i="180"/>
  <c r="H45" i="180"/>
  <c r="H42" i="179"/>
  <c r="N28" i="180"/>
  <c r="H12" i="179"/>
  <c r="C19" i="180"/>
  <c r="M39" i="180"/>
  <c r="D16" i="179"/>
  <c r="G32" i="180"/>
  <c r="P11" i="179"/>
  <c r="R28" i="179"/>
  <c r="H17" i="179"/>
  <c r="T16" i="180"/>
  <c r="J19" i="179"/>
  <c r="F14" i="179"/>
  <c r="V12" i="180"/>
  <c r="V39" i="179"/>
  <c r="S11" i="179"/>
  <c r="I11" i="180"/>
  <c r="U43" i="179"/>
  <c r="F29" i="180"/>
  <c r="G17" i="179"/>
  <c r="M12" i="180"/>
  <c r="G45" i="179"/>
  <c r="I42" i="180"/>
  <c r="E41" i="179"/>
  <c r="G16" i="179"/>
  <c r="K38" i="180"/>
  <c r="R38" i="180"/>
  <c r="I39" i="180"/>
  <c r="C15" i="179"/>
  <c r="N40" i="180"/>
  <c r="S32" i="179"/>
  <c r="N25" i="179"/>
  <c r="H12" i="180"/>
  <c r="P17" i="180"/>
  <c r="C40" i="179"/>
  <c r="D37" i="180"/>
  <c r="F13" i="179"/>
  <c r="Q37" i="180"/>
  <c r="U14" i="179"/>
  <c r="G17" i="180"/>
  <c r="V13" i="180"/>
  <c r="O32" i="180"/>
  <c r="O13" i="180"/>
  <c r="K40" i="179"/>
  <c r="V17" i="179"/>
  <c r="H30" i="179"/>
  <c r="J13" i="180"/>
  <c r="C25" i="180"/>
  <c r="P30" i="179"/>
  <c r="R19" i="179"/>
  <c r="P42" i="179"/>
  <c r="U13" i="180"/>
  <c r="O43" i="179"/>
  <c r="F43" i="179"/>
  <c r="H25" i="180"/>
  <c r="I37" i="179"/>
  <c r="H11" i="180"/>
  <c r="L12" i="180"/>
  <c r="G13" i="179"/>
  <c r="O25" i="179"/>
  <c r="W38" i="180"/>
  <c r="U11" i="179"/>
  <c r="D14" i="179"/>
  <c r="P43" i="180"/>
  <c r="L16" i="180"/>
  <c r="J43" i="179"/>
  <c r="D37" i="179"/>
  <c r="K39" i="180"/>
  <c r="H27" i="179"/>
  <c r="U15" i="179"/>
  <c r="F19" i="180"/>
  <c r="R17" i="180"/>
  <c r="N39" i="179"/>
  <c r="S29" i="179"/>
  <c r="S45" i="179"/>
  <c r="Q19" i="180"/>
  <c r="V12" i="179"/>
  <c r="E17" i="180"/>
  <c r="F27" i="180"/>
  <c r="W43" i="180"/>
  <c r="N26" i="179"/>
  <c r="R40" i="179"/>
  <c r="U16" i="179"/>
  <c r="J11" i="180"/>
  <c r="K16" i="180"/>
  <c r="D29" i="180"/>
  <c r="O24" i="180"/>
  <c r="G19" i="179"/>
  <c r="P28" i="179"/>
  <c r="P39" i="179"/>
  <c r="C24" i="180"/>
  <c r="O11" i="180"/>
  <c r="J38" i="180"/>
  <c r="L41" i="180"/>
  <c r="N32" i="179"/>
  <c r="C17" i="179"/>
  <c r="V40" i="180"/>
  <c r="Q45" i="179"/>
  <c r="U45" i="180"/>
  <c r="D27" i="179"/>
  <c r="S16" i="179"/>
  <c r="F27" i="179"/>
  <c r="E39" i="180"/>
  <c r="K15" i="179"/>
  <c r="T45" i="179"/>
  <c r="V37" i="180"/>
  <c r="I45" i="179"/>
  <c r="W17" i="180"/>
  <c r="I14" i="179"/>
  <c r="R14" i="179"/>
  <c r="K13" i="179"/>
  <c r="L19" i="179"/>
  <c r="U39" i="180"/>
  <c r="J13" i="179"/>
  <c r="M12" i="179"/>
  <c r="W19" i="179"/>
  <c r="F42" i="179"/>
  <c r="G43" i="179"/>
  <c r="D14" i="180"/>
  <c r="D45" i="180"/>
  <c r="J45" i="179"/>
  <c r="H37" i="179"/>
  <c r="F39" i="180"/>
  <c r="C37" i="179"/>
  <c r="N24" i="179"/>
  <c r="E32" i="180"/>
  <c r="G39" i="179"/>
  <c r="M37" i="180"/>
  <c r="C26" i="180"/>
  <c r="P45" i="179"/>
  <c r="S41" i="179"/>
  <c r="S43" i="179"/>
  <c r="P40" i="179"/>
  <c r="J16" i="180"/>
  <c r="N37" i="179"/>
  <c r="W39" i="179"/>
  <c r="N24" i="180"/>
  <c r="S19" i="180"/>
  <c r="J45" i="180"/>
  <c r="C16" i="180"/>
  <c r="S27" i="180"/>
  <c r="S37" i="180"/>
  <c r="D26" i="179"/>
  <c r="S43" i="180"/>
  <c r="N38" i="180"/>
  <c r="O14" i="180"/>
  <c r="Q28" i="180"/>
  <c r="V42" i="179"/>
  <c r="M13" i="179"/>
  <c r="Q13" i="180"/>
  <c r="M11" i="179"/>
  <c r="P32" i="180"/>
  <c r="N45" i="179"/>
  <c r="E42" i="179"/>
  <c r="Q29" i="179"/>
  <c r="O29" i="180"/>
  <c r="T17" i="179"/>
  <c r="Q12" i="179"/>
  <c r="O12" i="180"/>
  <c r="G15" i="180"/>
  <c r="F15" i="179"/>
  <c r="T43" i="180"/>
  <c r="R27" i="180"/>
  <c r="D40" i="179"/>
  <c r="D19" i="180"/>
  <c r="L38" i="179"/>
  <c r="E11" i="180"/>
  <c r="C13" i="179"/>
  <c r="T41" i="179"/>
  <c r="H38" i="180"/>
  <c r="T14" i="179"/>
  <c r="R32" i="180"/>
  <c r="M38" i="179"/>
  <c r="P32" i="179"/>
  <c r="H39" i="179"/>
  <c r="D28" i="179"/>
  <c r="M14" i="179"/>
  <c r="V17" i="180"/>
  <c r="R30" i="180"/>
  <c r="E19" i="180"/>
  <c r="M13" i="180"/>
  <c r="F41" i="179"/>
  <c r="U19" i="180"/>
  <c r="W42" i="180"/>
  <c r="S39" i="179"/>
  <c r="Q19" i="179"/>
  <c r="U12" i="180"/>
  <c r="K11" i="180"/>
  <c r="M15" i="179"/>
  <c r="L41" i="179"/>
  <c r="D11" i="180"/>
  <c r="O28" i="179"/>
  <c r="N40" i="179"/>
  <c r="Q45" i="180"/>
  <c r="V11" i="179"/>
  <c r="N28" i="179"/>
  <c r="C32" i="180"/>
  <c r="Q24" i="179"/>
  <c r="P25" i="179"/>
  <c r="P11" i="180"/>
  <c r="S30" i="180"/>
  <c r="F26" i="179"/>
  <c r="H42" i="180"/>
  <c r="N41" i="179"/>
  <c r="W45" i="179"/>
  <c r="P37" i="179"/>
  <c r="Q42" i="179"/>
  <c r="H41" i="180"/>
  <c r="J11" i="179"/>
  <c r="N32" i="180"/>
  <c r="E45" i="180"/>
  <c r="F24" i="180"/>
  <c r="D32" i="179"/>
  <c r="E15" i="179"/>
  <c r="G28" i="179"/>
  <c r="W19" i="180"/>
  <c r="W40" i="179"/>
  <c r="T11" i="179"/>
  <c r="O17" i="179"/>
  <c r="Q41" i="179"/>
  <c r="E40" i="179"/>
  <c r="W12" i="179"/>
  <c r="L12" i="179"/>
  <c r="I45" i="180"/>
  <c r="H15" i="179"/>
  <c r="R13" i="179"/>
  <c r="H13" i="180"/>
  <c r="P13" i="180"/>
  <c r="S25" i="179"/>
  <c r="Q12" i="180"/>
  <c r="W39" i="180"/>
  <c r="O42" i="179"/>
  <c r="E16" i="179"/>
  <c r="N43" i="180"/>
  <c r="H43" i="180"/>
  <c r="F30" i="179"/>
  <c r="N15" i="179"/>
  <c r="R17" i="179"/>
  <c r="R30" i="179"/>
  <c r="L15" i="180"/>
  <c r="H32" i="179"/>
  <c r="P29" i="180"/>
  <c r="R15" i="179"/>
  <c r="D26" i="180"/>
  <c r="M17" i="180"/>
  <c r="M39" i="179"/>
  <c r="T40" i="180"/>
  <c r="E45" i="179"/>
  <c r="S17" i="180"/>
  <c r="E13" i="180"/>
  <c r="M42" i="179"/>
  <c r="S19" i="179"/>
  <c r="H25" i="179"/>
  <c r="K42" i="179"/>
  <c r="N17" i="180"/>
  <c r="W38" i="179"/>
  <c r="N42" i="180"/>
  <c r="J38" i="179"/>
  <c r="Q15" i="179"/>
  <c r="P19" i="179"/>
  <c r="M40" i="180"/>
  <c r="C45" i="180"/>
  <c r="C15" i="180"/>
  <c r="C38" i="180"/>
  <c r="D19" i="179"/>
  <c r="Q40" i="180"/>
  <c r="S40" i="180"/>
  <c r="Q40" i="179"/>
  <c r="D29" i="179"/>
  <c r="E37" i="180"/>
  <c r="V45" i="180"/>
  <c r="D25" i="179"/>
  <c r="P12" i="179"/>
  <c r="H26" i="180"/>
  <c r="K19" i="179"/>
  <c r="L13" i="179"/>
  <c r="J39" i="179"/>
  <c r="M16" i="180"/>
  <c r="E11" i="179"/>
  <c r="U42" i="179"/>
  <c r="Q30" i="179"/>
  <c r="N45" i="180"/>
  <c r="Q14" i="180"/>
  <c r="U40" i="179"/>
  <c r="C27" i="179"/>
  <c r="S12" i="179"/>
  <c r="Q41" i="180"/>
  <c r="U37" i="179"/>
  <c r="K43" i="180"/>
  <c r="P16" i="179"/>
  <c r="D41" i="180"/>
  <c r="R45" i="179"/>
  <c r="U41" i="179"/>
  <c r="Q43" i="179"/>
  <c r="Q30" i="180"/>
  <c r="V11" i="180"/>
  <c r="P17" i="179"/>
  <c r="N29" i="179"/>
  <c r="M38" i="180"/>
  <c r="F25" i="179"/>
  <c r="G12" i="180"/>
  <c r="O38" i="179"/>
  <c r="L45" i="180"/>
  <c r="Q26" i="179"/>
  <c r="R39" i="180"/>
  <c r="R29" i="179"/>
  <c r="O30" i="179"/>
  <c r="V43" i="180"/>
  <c r="O43" i="180"/>
  <c r="G43" i="180"/>
  <c r="W45" i="180"/>
  <c r="H14" i="180"/>
  <c r="I16" i="180"/>
  <c r="E42" i="180"/>
  <c r="J17" i="180"/>
  <c r="F14" i="180"/>
  <c r="M41" i="179"/>
  <c r="K45" i="179"/>
  <c r="J15" i="180"/>
  <c r="K40" i="180"/>
  <c r="C43" i="180"/>
  <c r="V14" i="180"/>
  <c r="S28" i="179"/>
  <c r="O14" i="179"/>
  <c r="E15" i="180"/>
  <c r="V40" i="179"/>
  <c r="I13" i="180"/>
  <c r="P41" i="180"/>
  <c r="R13" i="180"/>
  <c r="F39" i="179"/>
  <c r="E12" i="179"/>
  <c r="H26" i="179"/>
  <c r="R24" i="179"/>
  <c r="C39" i="180"/>
  <c r="O25" i="180"/>
  <c r="U41" i="180"/>
  <c r="R37" i="180"/>
  <c r="S24" i="180"/>
  <c r="F30" i="180"/>
  <c r="R16" i="180"/>
  <c r="H29" i="179"/>
  <c r="C17" i="180"/>
  <c r="L37" i="179"/>
  <c r="J41" i="180"/>
  <c r="F16" i="180"/>
  <c r="E30" i="180"/>
  <c r="G14" i="179"/>
  <c r="I19" i="180"/>
  <c r="O24" i="179"/>
  <c r="S11" i="180"/>
  <c r="I11" i="179"/>
  <c r="D15" i="179"/>
  <c r="P24" i="180"/>
  <c r="S41" i="180"/>
  <c r="S15" i="180"/>
  <c r="G30" i="180"/>
  <c r="F40" i="180"/>
  <c r="G42" i="179"/>
  <c r="E24" i="179"/>
  <c r="H41" i="179"/>
  <c r="J17" i="179"/>
  <c r="P13" i="179"/>
  <c r="J19" i="180"/>
  <c r="P45" i="180"/>
  <c r="O26" i="179"/>
  <c r="I12" i="180"/>
  <c r="G25" i="179"/>
  <c r="H28" i="180"/>
  <c r="I42" i="179"/>
  <c r="T15" i="179"/>
  <c r="E16" i="180"/>
  <c r="U39" i="179"/>
  <c r="W16" i="179"/>
  <c r="M14" i="180"/>
  <c r="P25" i="180"/>
  <c r="P26" i="180"/>
  <c r="U19" i="179"/>
  <c r="N37" i="180"/>
  <c r="H13" i="179"/>
  <c r="N13" i="180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<sst xmlns="http://schemas.openxmlformats.org/spreadsheetml/2006/main" count="7129" uniqueCount="137">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</sst>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0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8" t="s">
        <v>5</v>
      </c>
      <c r="N11" s="978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1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 t="s">
        <v>8</v>
      </c>
      <c r="M15" s="982"/>
      <c r="N15" s="982"/>
      <c r="O15" s="982"/>
      <c r="P15" s="982"/>
      <c r="Q15" s="982"/>
      <c r="R15" s="982"/>
      <c r="S15" s="98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79" t="s">
        <v>17</v>
      </c>
      <c r="C36" s="980"/>
      <c r="D36" s="980"/>
      <c r="E36" s="980"/>
      <c r="F36" s="980"/>
      <c r="G36" s="980"/>
      <c r="H36" s="75"/>
      <c r="L36" s="44"/>
      <c r="M36" s="88" t="s">
        <v>18</v>
      </c>
      <c r="N36" s="983" t="s">
        <v>17</v>
      </c>
      <c r="O36" s="983"/>
      <c r="P36" s="983"/>
      <c r="Q36" s="983"/>
      <c r="R36" s="98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7" t="s">
        <v>27</v>
      </c>
      <c r="L37" s="98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5"/>
      <c r="M54" s="98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8" t="s">
        <v>52</v>
      </c>
      <c r="N11" s="978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1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 t="s">
        <v>8</v>
      </c>
      <c r="M15" s="982"/>
      <c r="N15" s="982"/>
      <c r="O15" s="982"/>
      <c r="P15" s="982"/>
      <c r="Q15" s="982"/>
      <c r="R15" s="982"/>
      <c r="S15" s="98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79" t="s">
        <v>17</v>
      </c>
      <c r="C36" s="980"/>
      <c r="D36" s="980"/>
      <c r="E36" s="980"/>
      <c r="F36" s="980"/>
      <c r="G36" s="980"/>
      <c r="H36" s="75"/>
      <c r="L36" s="44"/>
      <c r="M36" s="88" t="s">
        <v>18</v>
      </c>
      <c r="N36" s="983" t="s">
        <v>17</v>
      </c>
      <c r="O36" s="983"/>
      <c r="P36" s="983"/>
      <c r="Q36" s="983"/>
      <c r="R36" s="98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7" t="s">
        <v>27</v>
      </c>
      <c r="L37" s="98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5"/>
      <c r="M54" s="98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8" t="s">
        <v>53</v>
      </c>
      <c r="N11" s="978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1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 t="s">
        <v>8</v>
      </c>
      <c r="M15" s="982"/>
      <c r="N15" s="982"/>
      <c r="O15" s="982"/>
      <c r="P15" s="982"/>
      <c r="Q15" s="982"/>
      <c r="R15" s="982"/>
      <c r="S15" s="98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79" t="s">
        <v>17</v>
      </c>
      <c r="C36" s="980"/>
      <c r="D36" s="980"/>
      <c r="E36" s="980"/>
      <c r="F36" s="980"/>
      <c r="G36" s="980"/>
      <c r="H36" s="75"/>
      <c r="L36" s="44"/>
      <c r="M36" s="88" t="s">
        <v>18</v>
      </c>
      <c r="N36" s="983" t="s">
        <v>17</v>
      </c>
      <c r="O36" s="983"/>
      <c r="P36" s="983"/>
      <c r="Q36" s="983"/>
      <c r="R36" s="98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7" t="s">
        <v>27</v>
      </c>
      <c r="L37" s="98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5"/>
      <c r="M54" s="98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35</v>
      </c>
      <c r="U9" s="97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78" t="s">
        <v>56</v>
      </c>
      <c r="N11" s="978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8" t="s">
        <v>8</v>
      </c>
      <c r="C15" s="988"/>
      <c r="D15" s="988"/>
      <c r="E15" s="988"/>
      <c r="F15" s="988"/>
      <c r="G15" s="988"/>
      <c r="H15" s="988"/>
      <c r="I15" s="988"/>
      <c r="J15" s="989"/>
      <c r="K15" s="981" t="s">
        <v>29</v>
      </c>
      <c r="L15" s="982"/>
      <c r="M15" s="982"/>
      <c r="N15" s="982"/>
      <c r="O15" s="990"/>
      <c r="P15" s="981" t="s">
        <v>31</v>
      </c>
      <c r="Q15" s="982"/>
      <c r="R15" s="982"/>
      <c r="S15" s="982"/>
      <c r="T15" s="982"/>
      <c r="U15" s="990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79" t="s">
        <v>17</v>
      </c>
      <c r="C36" s="980"/>
      <c r="D36" s="980"/>
      <c r="E36" s="980"/>
      <c r="F36" s="980"/>
      <c r="G36" s="980"/>
      <c r="H36" s="75"/>
      <c r="L36" s="44"/>
      <c r="M36" s="88" t="s">
        <v>18</v>
      </c>
      <c r="N36" s="983" t="s">
        <v>17</v>
      </c>
      <c r="O36" s="983"/>
      <c r="P36" s="983"/>
      <c r="Q36" s="983"/>
      <c r="R36" s="98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1"/>
      <c r="L37" s="99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5"/>
      <c r="M54" s="98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56</v>
      </c>
      <c r="Q11" s="978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17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83" t="s">
        <v>17</v>
      </c>
      <c r="R36" s="983"/>
      <c r="S36" s="983"/>
      <c r="T36" s="983"/>
      <c r="U36" s="98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7" t="s">
        <v>27</v>
      </c>
      <c r="M37" s="987"/>
      <c r="N37" s="987"/>
      <c r="O37" s="98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57</v>
      </c>
      <c r="Q11" s="978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17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83" t="s">
        <v>17</v>
      </c>
      <c r="R36" s="983"/>
      <c r="S36" s="983"/>
      <c r="T36" s="983"/>
      <c r="U36" s="98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7" t="s">
        <v>27</v>
      </c>
      <c r="M37" s="987"/>
      <c r="N37" s="987"/>
      <c r="O37" s="98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30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59</v>
      </c>
      <c r="Q11" s="978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7" t="s">
        <v>27</v>
      </c>
      <c r="M37" s="987"/>
      <c r="N37" s="987"/>
      <c r="O37" s="98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17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58</v>
      </c>
      <c r="Q11" s="978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17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60</v>
      </c>
      <c r="Q11" s="978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17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60</v>
      </c>
      <c r="Q11" s="978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2" t="s">
        <v>17</v>
      </c>
      <c r="C15" s="982"/>
      <c r="D15" s="982"/>
      <c r="E15" s="982"/>
      <c r="F15" s="982"/>
      <c r="G15" s="982"/>
      <c r="H15" s="982"/>
      <c r="I15" s="982"/>
      <c r="J15" s="982"/>
      <c r="K15" s="982"/>
      <c r="L15" s="982"/>
      <c r="M15" s="174"/>
      <c r="N15" s="174"/>
      <c r="O15" s="982" t="s">
        <v>8</v>
      </c>
      <c r="P15" s="982"/>
      <c r="Q15" s="982"/>
      <c r="R15" s="982"/>
      <c r="S15" s="982"/>
      <c r="T15" s="982"/>
      <c r="U15" s="982"/>
      <c r="V15" s="98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2" t="s">
        <v>8</v>
      </c>
      <c r="C36" s="993"/>
      <c r="D36" s="993"/>
      <c r="E36" s="993"/>
      <c r="F36" s="993"/>
      <c r="G36" s="993"/>
      <c r="H36" s="994"/>
      <c r="I36" s="177"/>
      <c r="O36" s="44"/>
      <c r="P36" s="88" t="s">
        <v>18</v>
      </c>
      <c r="Q36" s="992" t="s">
        <v>8</v>
      </c>
      <c r="R36" s="993"/>
      <c r="S36" s="993"/>
      <c r="T36" s="994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5"/>
      <c r="M37" s="995"/>
      <c r="N37" s="995"/>
      <c r="O37" s="995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3" t="s">
        <v>17</v>
      </c>
      <c r="C55" s="983"/>
      <c r="D55" s="983"/>
      <c r="E55" s="983"/>
      <c r="F55" s="98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61</v>
      </c>
      <c r="Q11" s="978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9"/>
      <c r="L15" s="996" t="s">
        <v>63</v>
      </c>
      <c r="M15" s="988"/>
      <c r="N15" s="988"/>
      <c r="O15" s="989"/>
      <c r="P15" s="996" t="s">
        <v>8</v>
      </c>
      <c r="Q15" s="988"/>
      <c r="R15" s="988"/>
      <c r="S15" s="988"/>
      <c r="T15" s="988"/>
      <c r="U15" s="988"/>
      <c r="V15" s="988"/>
      <c r="W15" s="988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64</v>
      </c>
      <c r="Q11" s="978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9"/>
      <c r="L15" s="996" t="s">
        <v>63</v>
      </c>
      <c r="M15" s="988"/>
      <c r="N15" s="989"/>
      <c r="O15" s="996" t="s">
        <v>8</v>
      </c>
      <c r="P15" s="988"/>
      <c r="Q15" s="988"/>
      <c r="R15" s="988"/>
      <c r="S15" s="988"/>
      <c r="T15" s="988"/>
      <c r="U15" s="988"/>
      <c r="V15" s="98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66</v>
      </c>
      <c r="Q11" s="978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9"/>
      <c r="L15" s="996" t="s">
        <v>63</v>
      </c>
      <c r="M15" s="988"/>
      <c r="N15" s="989"/>
      <c r="O15" s="996" t="s">
        <v>8</v>
      </c>
      <c r="P15" s="988"/>
      <c r="Q15" s="988"/>
      <c r="R15" s="988"/>
      <c r="S15" s="988"/>
      <c r="T15" s="988"/>
      <c r="U15" s="988"/>
      <c r="V15" s="98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8"/>
      <c r="H55" s="999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67</v>
      </c>
      <c r="Q11" s="978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96" t="s">
        <v>63</v>
      </c>
      <c r="M15" s="988"/>
      <c r="N15" s="988"/>
      <c r="O15" s="989"/>
      <c r="P15" s="981" t="s">
        <v>8</v>
      </c>
      <c r="Q15" s="982"/>
      <c r="R15" s="982"/>
      <c r="S15" s="982"/>
      <c r="T15" s="982"/>
      <c r="U15" s="982"/>
      <c r="V15" s="982"/>
      <c r="W15" s="982"/>
      <c r="X15" s="990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5"/>
      <c r="P54" s="98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7" t="s">
        <v>63</v>
      </c>
      <c r="C55" s="998"/>
      <c r="D55" s="998"/>
      <c r="E55" s="998"/>
      <c r="F55" s="998"/>
      <c r="G55" s="999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68</v>
      </c>
      <c r="Q11" s="97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96" t="s">
        <v>63</v>
      </c>
      <c r="M15" s="988"/>
      <c r="N15" s="988"/>
      <c r="O15" s="989"/>
      <c r="P15" s="996" t="s">
        <v>8</v>
      </c>
      <c r="Q15" s="988"/>
      <c r="R15" s="988"/>
      <c r="S15" s="988"/>
      <c r="T15" s="988"/>
      <c r="U15" s="988"/>
      <c r="V15" s="988"/>
      <c r="W15" s="988"/>
      <c r="X15" s="988"/>
      <c r="Y15" s="989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3"/>
      <c r="U36" s="994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85"/>
      <c r="P56" s="985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997" t="s">
        <v>63</v>
      </c>
      <c r="C57" s="998"/>
      <c r="D57" s="998"/>
      <c r="E57" s="998"/>
      <c r="F57" s="998"/>
      <c r="G57" s="999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68</v>
      </c>
      <c r="Q11" s="97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96" t="s">
        <v>63</v>
      </c>
      <c r="M15" s="988"/>
      <c r="N15" s="988"/>
      <c r="O15" s="989"/>
      <c r="P15" s="996" t="s">
        <v>8</v>
      </c>
      <c r="Q15" s="988"/>
      <c r="R15" s="988"/>
      <c r="S15" s="988"/>
      <c r="T15" s="988"/>
      <c r="U15" s="988"/>
      <c r="V15" s="988"/>
      <c r="W15" s="988"/>
      <c r="X15" s="988"/>
      <c r="Y15" s="989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7" t="s">
        <v>63</v>
      </c>
      <c r="C56" s="998"/>
      <c r="D56" s="998"/>
      <c r="E56" s="998"/>
      <c r="F56" s="998"/>
      <c r="G56" s="99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68</v>
      </c>
      <c r="Q11" s="97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7" t="s">
        <v>63</v>
      </c>
      <c r="C56" s="998"/>
      <c r="D56" s="998"/>
      <c r="E56" s="998"/>
      <c r="F56" s="998"/>
      <c r="G56" s="99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68</v>
      </c>
      <c r="Q11" s="97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00" t="s">
        <v>73</v>
      </c>
      <c r="M14" s="1000"/>
      <c r="N14" s="1000"/>
      <c r="O14" s="1000"/>
      <c r="P14" s="1000"/>
      <c r="Q14" s="1001" t="s">
        <v>71</v>
      </c>
      <c r="R14" s="1001"/>
      <c r="S14" s="1001"/>
      <c r="T14" s="1001"/>
      <c r="U14" s="1001"/>
      <c r="V14" s="1001"/>
      <c r="W14" s="1001"/>
      <c r="X14" s="1001"/>
      <c r="Y14" s="100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74</v>
      </c>
      <c r="Q11" s="978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75</v>
      </c>
      <c r="Q11" s="978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76</v>
      </c>
      <c r="Q11" s="978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3"/>
      <c r="H56" s="994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77</v>
      </c>
      <c r="Q11" s="978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78</v>
      </c>
      <c r="Q11" s="97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96" t="s">
        <v>8</v>
      </c>
      <c r="R15" s="988"/>
      <c r="S15" s="988"/>
      <c r="T15" s="988"/>
      <c r="U15" s="988"/>
      <c r="V15" s="988"/>
      <c r="W15" s="988"/>
      <c r="X15" s="988"/>
      <c r="Y15" s="98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78</v>
      </c>
      <c r="Q11" s="97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78</v>
      </c>
      <c r="Q11" s="97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03" t="s">
        <v>87</v>
      </c>
      <c r="AC28" s="1004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78</v>
      </c>
      <c r="Q11" s="97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03" t="s">
        <v>87</v>
      </c>
      <c r="AC28" s="1004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88</v>
      </c>
      <c r="Q11" s="97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88</v>
      </c>
      <c r="Q11" s="97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88</v>
      </c>
      <c r="Q11" s="97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88</v>
      </c>
      <c r="Q11" s="97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 t="s">
        <v>88</v>
      </c>
      <c r="Q11" s="97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21</v>
      </c>
      <c r="Q11" s="978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1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22</v>
      </c>
      <c r="Q11" s="978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2"/>
      <c r="M14" s="1002"/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81" t="s">
        <v>63</v>
      </c>
      <c r="M15" s="982"/>
      <c r="N15" s="982"/>
      <c r="O15" s="982"/>
      <c r="P15" s="990"/>
      <c r="Q15" s="982" t="s">
        <v>8</v>
      </c>
      <c r="R15" s="982"/>
      <c r="S15" s="982"/>
      <c r="T15" s="982"/>
      <c r="U15" s="982"/>
      <c r="V15" s="982"/>
      <c r="W15" s="982"/>
      <c r="X15" s="982"/>
      <c r="Y15" s="982"/>
      <c r="Z15" s="98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22</v>
      </c>
      <c r="Q11" s="978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05" t="s">
        <v>17</v>
      </c>
      <c r="C15" s="1006"/>
      <c r="D15" s="1006"/>
      <c r="E15" s="1006"/>
      <c r="F15" s="1006"/>
      <c r="G15" s="1006"/>
      <c r="H15" s="1006"/>
      <c r="I15" s="1006"/>
      <c r="J15" s="1006"/>
      <c r="K15" s="1006"/>
      <c r="L15" s="1007" t="s">
        <v>63</v>
      </c>
      <c r="M15" s="1008"/>
      <c r="N15" s="1008"/>
      <c r="O15" s="1008"/>
      <c r="P15" s="1009"/>
      <c r="Q15" s="1008" t="s">
        <v>8</v>
      </c>
      <c r="R15" s="1008"/>
      <c r="S15" s="1008"/>
      <c r="T15" s="1008"/>
      <c r="U15" s="1008"/>
      <c r="V15" s="1008"/>
      <c r="W15" s="1008"/>
      <c r="X15" s="1008"/>
      <c r="Y15" s="1008"/>
      <c r="Z15" s="1008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4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7" t="s">
        <v>55</v>
      </c>
      <c r="X9" s="97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22</v>
      </c>
      <c r="Q11" s="978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996" t="s">
        <v>17</v>
      </c>
      <c r="C15" s="988"/>
      <c r="D15" s="988"/>
      <c r="E15" s="988"/>
      <c r="F15" s="988"/>
      <c r="G15" s="988"/>
      <c r="H15" s="988"/>
      <c r="I15" s="988"/>
      <c r="J15" s="988"/>
      <c r="K15" s="988"/>
      <c r="L15" s="996" t="s">
        <v>63</v>
      </c>
      <c r="M15" s="988"/>
      <c r="N15" s="988"/>
      <c r="O15" s="988"/>
      <c r="P15" s="989"/>
      <c r="Q15" s="988" t="s">
        <v>8</v>
      </c>
      <c r="R15" s="988"/>
      <c r="S15" s="988"/>
      <c r="T15" s="988"/>
      <c r="U15" s="988"/>
      <c r="V15" s="988"/>
      <c r="W15" s="988"/>
      <c r="X15" s="988"/>
      <c r="Y15" s="988"/>
      <c r="Z15" s="988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7" t="s">
        <v>8</v>
      </c>
      <c r="C35" s="998"/>
      <c r="D35" s="998"/>
      <c r="E35" s="998"/>
      <c r="F35" s="998"/>
      <c r="G35" s="998"/>
      <c r="H35" s="998"/>
      <c r="I35" s="998"/>
      <c r="J35" s="999"/>
      <c r="K35" s="244"/>
      <c r="L35" s="42"/>
      <c r="M35" s="42"/>
      <c r="N35" s="42"/>
      <c r="O35" s="44"/>
      <c r="P35" s="88" t="s">
        <v>18</v>
      </c>
      <c r="Q35" s="992" t="s">
        <v>8</v>
      </c>
      <c r="R35" s="993"/>
      <c r="S35" s="993"/>
      <c r="T35" s="993"/>
      <c r="U35" s="994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5"/>
      <c r="P55" s="98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2" t="s">
        <v>63</v>
      </c>
      <c r="C56" s="993"/>
      <c r="D56" s="993"/>
      <c r="E56" s="993"/>
      <c r="F56" s="993"/>
      <c r="G56" s="994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10" t="s">
        <v>112</v>
      </c>
      <c r="I59" s="1011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10"/>
      <c r="I60" s="1011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23</v>
      </c>
      <c r="Q11" s="97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23</v>
      </c>
      <c r="Q11" s="97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24</v>
      </c>
      <c r="Q11" s="978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7" t="s">
        <v>8</v>
      </c>
      <c r="C36" s="998"/>
      <c r="D36" s="998"/>
      <c r="E36" s="998"/>
      <c r="F36" s="998"/>
      <c r="G36" s="998"/>
      <c r="H36" s="998"/>
      <c r="I36" s="998"/>
      <c r="J36" s="999"/>
      <c r="K36" s="244"/>
      <c r="L36" s="42"/>
      <c r="M36" s="42"/>
      <c r="N36" s="42"/>
      <c r="O36" s="44"/>
      <c r="P36" s="88" t="s">
        <v>18</v>
      </c>
      <c r="Q36" s="992" t="s">
        <v>8</v>
      </c>
      <c r="R36" s="993"/>
      <c r="S36" s="993"/>
      <c r="T36" s="994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25</v>
      </c>
      <c r="Q11" s="978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26</v>
      </c>
      <c r="Q11" s="978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27</v>
      </c>
      <c r="Q11" s="978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28</v>
      </c>
      <c r="Q11" s="978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29</v>
      </c>
      <c r="Q11" s="978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30</v>
      </c>
      <c r="Q11" s="978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30</v>
      </c>
      <c r="Q11" s="978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5"/>
      <c r="P56" s="98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30</v>
      </c>
      <c r="Q11" s="978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11" t="s">
        <v>115</v>
      </c>
      <c r="C54" s="1011"/>
      <c r="D54" s="101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31</v>
      </c>
      <c r="Q11" s="978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32</v>
      </c>
      <c r="Q11" s="978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33</v>
      </c>
      <c r="Q11" s="978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34</v>
      </c>
      <c r="Q11" s="978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35</v>
      </c>
      <c r="Q11" s="978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36</v>
      </c>
      <c r="Q11" s="978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37</v>
      </c>
      <c r="Q11" s="978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37</v>
      </c>
      <c r="Q11" s="978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37</v>
      </c>
      <c r="Q11" s="978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37</v>
      </c>
      <c r="Q11" s="978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41</v>
      </c>
      <c r="Q11" s="978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42</v>
      </c>
      <c r="Q11" s="978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42</v>
      </c>
      <c r="Q11" s="978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44</v>
      </c>
      <c r="Q11" s="978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46</v>
      </c>
      <c r="Q11" s="978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46</v>
      </c>
      <c r="Q11" s="978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47</v>
      </c>
      <c r="Q11" s="978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48</v>
      </c>
      <c r="Q11" s="978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48</v>
      </c>
      <c r="Q11" s="97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48</v>
      </c>
      <c r="Q11" s="97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50</v>
      </c>
      <c r="Q11" s="97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4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50</v>
      </c>
      <c r="Q11" s="978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4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22"/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3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50</v>
      </c>
      <c r="Q11" s="97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993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7"/>
      <c r="P57" s="1012" t="s">
        <v>8</v>
      </c>
      <c r="Q57" s="1013"/>
      <c r="R57" s="1013"/>
      <c r="S57" s="1013"/>
      <c r="T57" s="1013"/>
      <c r="U57" s="1013"/>
      <c r="V57" s="1013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50</v>
      </c>
      <c r="Q11" s="97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50</v>
      </c>
      <c r="Q11" s="97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4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52</v>
      </c>
      <c r="Q11" s="978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4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53</v>
      </c>
      <c r="Q11" s="97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4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53</v>
      </c>
      <c r="Q11" s="97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7" t="s">
        <v>8</v>
      </c>
      <c r="P36" s="998"/>
      <c r="Q36" s="998"/>
      <c r="R36" s="998"/>
      <c r="S36" s="998"/>
      <c r="T36" s="998"/>
      <c r="U36" s="998"/>
      <c r="V36" s="994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620" t="s">
        <v>126</v>
      </c>
      <c r="Q57" s="1012" t="s">
        <v>8</v>
      </c>
      <c r="R57" s="1013"/>
      <c r="S57" s="1013"/>
      <c r="T57" s="1013"/>
      <c r="U57" s="1013"/>
      <c r="V57" s="1013"/>
      <c r="W57" s="1014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>
        <v>53</v>
      </c>
      <c r="Q11" s="978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/>
      <c r="Q11" s="97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/>
      <c r="Q11" s="97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/>
      <c r="Q11" s="97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2" t="s">
        <v>8</v>
      </c>
      <c r="C36" s="993"/>
      <c r="D36" s="993"/>
      <c r="E36" s="993"/>
      <c r="F36" s="993"/>
      <c r="G36" s="993"/>
      <c r="H36" s="481"/>
      <c r="I36" s="244"/>
      <c r="J36" s="42"/>
      <c r="K36" s="42"/>
      <c r="L36" s="42"/>
      <c r="M36" s="44"/>
      <c r="N36" s="88" t="s">
        <v>18</v>
      </c>
      <c r="O36" s="992" t="s">
        <v>8</v>
      </c>
      <c r="P36" s="993"/>
      <c r="Q36" s="993"/>
      <c r="R36" s="993"/>
      <c r="S36" s="993"/>
      <c r="T36" s="993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0" t="s">
        <v>113</v>
      </c>
      <c r="C57" s="1021"/>
      <c r="D57" s="1021"/>
      <c r="E57" s="1021"/>
      <c r="F57" s="1021"/>
      <c r="G57" s="1021"/>
      <c r="H57" s="1021"/>
      <c r="I57" s="1015" t="s">
        <v>63</v>
      </c>
      <c r="J57" s="1016"/>
      <c r="K57" s="1016"/>
      <c r="L57" s="1016"/>
      <c r="M57" s="1016"/>
      <c r="N57" s="1016"/>
      <c r="O57" s="1016"/>
      <c r="P57" s="1012" t="s">
        <v>8</v>
      </c>
      <c r="Q57" s="1013"/>
      <c r="R57" s="1013"/>
      <c r="S57" s="1013"/>
      <c r="T57" s="1013"/>
      <c r="U57" s="1013"/>
      <c r="V57" s="1014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6" t="s">
        <v>0</v>
      </c>
      <c r="B3" s="986"/>
      <c r="C3" s="98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7" t="s">
        <v>2</v>
      </c>
      <c r="F9" s="977"/>
      <c r="G9" s="97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7" t="s">
        <v>55</v>
      </c>
      <c r="U9" s="97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8"/>
      <c r="Q11" s="97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8" t="s">
        <v>113</v>
      </c>
      <c r="C15" s="1019"/>
      <c r="D15" s="1019"/>
      <c r="E15" s="1019"/>
      <c r="F15" s="1019"/>
      <c r="G15" s="1019"/>
      <c r="H15" s="1019"/>
      <c r="I15" s="1015" t="s">
        <v>63</v>
      </c>
      <c r="J15" s="1016"/>
      <c r="K15" s="1016"/>
      <c r="L15" s="1016"/>
      <c r="M15" s="1016"/>
      <c r="N15" s="1016"/>
      <c r="O15" s="1017"/>
      <c r="P15" s="1012" t="s">
        <v>8</v>
      </c>
      <c r="Q15" s="1013"/>
      <c r="R15" s="1013"/>
      <c r="S15" s="1013"/>
      <c r="T15" s="1013"/>
      <c r="U15" s="1013"/>
      <c r="V15" s="1014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992" t="s">
        <v>8</v>
      </c>
      <c r="C38" s="993"/>
      <c r="D38" s="993"/>
      <c r="E38" s="993"/>
      <c r="F38" s="993"/>
      <c r="G38" s="993"/>
      <c r="H38" s="481"/>
      <c r="I38" s="244"/>
      <c r="J38" s="42"/>
      <c r="K38" s="42"/>
      <c r="L38" s="42"/>
      <c r="M38" s="44"/>
      <c r="N38" s="88" t="s">
        <v>18</v>
      </c>
      <c r="O38" s="992" t="s">
        <v>8</v>
      </c>
      <c r="P38" s="993"/>
      <c r="Q38" s="993"/>
      <c r="R38" s="993"/>
      <c r="S38" s="993"/>
      <c r="T38" s="993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20" t="s">
        <v>113</v>
      </c>
      <c r="C59" s="1021"/>
      <c r="D59" s="1021"/>
      <c r="E59" s="1021"/>
      <c r="F59" s="1021"/>
      <c r="G59" s="1021"/>
      <c r="H59" s="1021"/>
      <c r="I59" s="1015" t="s">
        <v>63</v>
      </c>
      <c r="J59" s="1016"/>
      <c r="K59" s="1016"/>
      <c r="L59" s="1016"/>
      <c r="M59" s="1016"/>
      <c r="N59" s="1016"/>
      <c r="O59" s="1016"/>
      <c r="P59" s="1012" t="s">
        <v>8</v>
      </c>
      <c r="Q59" s="1013"/>
      <c r="R59" s="1013"/>
      <c r="S59" s="1013"/>
      <c r="T59" s="1013"/>
      <c r="U59" s="1013"/>
      <c r="V59" s="1014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0" t="s">
        <v>2</v>
      </c>
      <c r="Q2" s="1040"/>
      <c r="R2" s="1040"/>
      <c r="S2" s="767"/>
      <c r="T2" s="767" t="s">
        <v>3</v>
      </c>
      <c r="U2" s="1040" t="s">
        <v>55</v>
      </c>
      <c r="V2" s="1040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4">
        <v>45777</v>
      </c>
      <c r="U3" s="1044"/>
      <c r="V3" s="1044">
        <f>T3+6</f>
        <v>45783</v>
      </c>
      <c r="W3" s="1044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1" t="s">
        <v>113</v>
      </c>
      <c r="C5" s="1042"/>
      <c r="D5" s="1042"/>
      <c r="E5" s="1042"/>
      <c r="F5" s="1042"/>
      <c r="G5" s="1042"/>
      <c r="H5" s="1042"/>
      <c r="I5" s="1027" t="s">
        <v>63</v>
      </c>
      <c r="J5" s="1028"/>
      <c r="K5" s="1028"/>
      <c r="L5" s="1028"/>
      <c r="M5" s="1028"/>
      <c r="N5" s="1028"/>
      <c r="O5" s="1043"/>
      <c r="P5" s="1029" t="s">
        <v>8</v>
      </c>
      <c r="Q5" s="1030"/>
      <c r="R5" s="1030"/>
      <c r="S5" s="1030"/>
      <c r="T5" s="1030"/>
      <c r="U5" s="1030"/>
      <c r="V5" s="1031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3" t="s">
        <v>8</v>
      </c>
      <c r="C27" s="1024"/>
      <c r="D27" s="1024"/>
      <c r="E27" s="1024"/>
      <c r="F27" s="1024"/>
      <c r="G27" s="1024"/>
      <c r="H27" s="832"/>
      <c r="J27" s="829"/>
      <c r="K27" s="829"/>
      <c r="L27" s="829"/>
      <c r="M27" s="1032" t="s">
        <v>18</v>
      </c>
      <c r="N27" s="1033"/>
      <c r="O27" s="1024" t="s">
        <v>8</v>
      </c>
      <c r="P27" s="1024"/>
      <c r="Q27" s="1024"/>
      <c r="R27" s="1024"/>
      <c r="S27" s="1024"/>
      <c r="T27" s="1024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34" t="s">
        <v>33</v>
      </c>
      <c r="N28" s="1035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36" t="s">
        <v>10</v>
      </c>
      <c r="N29" s="1037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38" t="s">
        <v>51</v>
      </c>
      <c r="N30" s="1039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38" t="s">
        <v>24</v>
      </c>
      <c r="N31" s="1039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38" t="s">
        <v>20</v>
      </c>
      <c r="N32" s="1039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38" t="s">
        <v>28</v>
      </c>
      <c r="N33" s="1039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38" t="s">
        <v>21</v>
      </c>
      <c r="N34" s="1039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38" t="s">
        <v>22</v>
      </c>
      <c r="N35" s="1039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38" t="s">
        <v>23</v>
      </c>
      <c r="N36" s="1039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36" t="s">
        <v>9</v>
      </c>
      <c r="N37" s="1037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45" t="s">
        <v>11</v>
      </c>
      <c r="N38" s="1046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47" t="s">
        <v>12</v>
      </c>
      <c r="N39" s="1048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49" t="s">
        <v>13</v>
      </c>
      <c r="N40" s="1050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51" t="s">
        <v>14</v>
      </c>
      <c r="N41" s="1052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53" t="s">
        <v>15</v>
      </c>
      <c r="N42" s="1054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5" t="s">
        <v>113</v>
      </c>
      <c r="C49" s="1026"/>
      <c r="D49" s="1026"/>
      <c r="E49" s="1026"/>
      <c r="F49" s="1026"/>
      <c r="G49" s="1026"/>
      <c r="H49" s="1026"/>
      <c r="I49" s="1027" t="s">
        <v>63</v>
      </c>
      <c r="J49" s="1028"/>
      <c r="K49" s="1028"/>
      <c r="L49" s="1028"/>
      <c r="M49" s="1028"/>
      <c r="N49" s="1028"/>
      <c r="O49" s="1028"/>
      <c r="P49" s="1029" t="s">
        <v>8</v>
      </c>
      <c r="Q49" s="1030"/>
      <c r="R49" s="1030"/>
      <c r="S49" s="1030"/>
      <c r="T49" s="1030"/>
      <c r="U49" s="1030"/>
      <c r="V49" s="1031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0" t="s">
        <v>2</v>
      </c>
      <c r="Q2" s="1040"/>
      <c r="R2" s="1040"/>
      <c r="S2" s="767"/>
      <c r="T2" s="767" t="s">
        <v>3</v>
      </c>
      <c r="U2" s="1040" t="s">
        <v>55</v>
      </c>
      <c r="V2" s="1040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4">
        <v>45768</v>
      </c>
      <c r="U3" s="1044"/>
      <c r="V3" s="1044">
        <f>T3+6</f>
        <v>45774</v>
      </c>
      <c r="W3" s="104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1" t="s">
        <v>113</v>
      </c>
      <c r="C5" s="1042"/>
      <c r="D5" s="1042"/>
      <c r="E5" s="1042"/>
      <c r="F5" s="1042"/>
      <c r="G5" s="1042"/>
      <c r="H5" s="1042"/>
      <c r="I5" s="1027" t="s">
        <v>63</v>
      </c>
      <c r="J5" s="1028"/>
      <c r="K5" s="1028"/>
      <c r="L5" s="1028"/>
      <c r="M5" s="1028"/>
      <c r="N5" s="1028"/>
      <c r="O5" s="1043"/>
      <c r="P5" s="1029" t="s">
        <v>8</v>
      </c>
      <c r="Q5" s="1030"/>
      <c r="R5" s="1030"/>
      <c r="S5" s="1030"/>
      <c r="T5" s="1030"/>
      <c r="U5" s="1030"/>
      <c r="V5" s="1031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3" t="s">
        <v>8</v>
      </c>
      <c r="C27" s="1024"/>
      <c r="D27" s="1024"/>
      <c r="E27" s="1024"/>
      <c r="F27" s="1024"/>
      <c r="G27" s="1024"/>
      <c r="H27" s="832"/>
      <c r="J27" s="829"/>
      <c r="K27" s="829"/>
      <c r="L27" s="829"/>
      <c r="M27" s="1032" t="s">
        <v>18</v>
      </c>
      <c r="N27" s="1033"/>
      <c r="O27" s="1024" t="s">
        <v>8</v>
      </c>
      <c r="P27" s="1024"/>
      <c r="Q27" s="1024"/>
      <c r="R27" s="1024"/>
      <c r="S27" s="1024"/>
      <c r="T27" s="1024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36" t="s">
        <v>10</v>
      </c>
      <c r="N28" s="103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36" t="s">
        <v>10</v>
      </c>
      <c r="N29" s="1037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38" t="s">
        <v>51</v>
      </c>
      <c r="N30" s="1039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38" t="s">
        <v>24</v>
      </c>
      <c r="N31" s="1039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38" t="s">
        <v>20</v>
      </c>
      <c r="N32" s="1039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38" t="s">
        <v>28</v>
      </c>
      <c r="N33" s="1039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38" t="s">
        <v>21</v>
      </c>
      <c r="N34" s="1039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38" t="s">
        <v>22</v>
      </c>
      <c r="N35" s="1039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38" t="s">
        <v>23</v>
      </c>
      <c r="N36" s="1039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36" t="s">
        <v>9</v>
      </c>
      <c r="N37" s="1037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45" t="s">
        <v>11</v>
      </c>
      <c r="N38" s="1046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47" t="s">
        <v>12</v>
      </c>
      <c r="N39" s="1048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49" t="s">
        <v>13</v>
      </c>
      <c r="N40" s="1050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51" t="s">
        <v>14</v>
      </c>
      <c r="N41" s="1052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53" t="s">
        <v>15</v>
      </c>
      <c r="N42" s="1054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5" t="s">
        <v>113</v>
      </c>
      <c r="C49" s="1026"/>
      <c r="D49" s="1026"/>
      <c r="E49" s="1026"/>
      <c r="F49" s="1026"/>
      <c r="G49" s="1026"/>
      <c r="H49" s="1026"/>
      <c r="I49" s="1027" t="s">
        <v>63</v>
      </c>
      <c r="J49" s="1028"/>
      <c r="K49" s="1028"/>
      <c r="L49" s="1028"/>
      <c r="M49" s="1028"/>
      <c r="N49" s="1028"/>
      <c r="O49" s="1028"/>
      <c r="P49" s="1029" t="s">
        <v>8</v>
      </c>
      <c r="Q49" s="1030"/>
      <c r="R49" s="1030"/>
      <c r="S49" s="1030"/>
      <c r="T49" s="1030"/>
      <c r="U49" s="1030"/>
      <c r="V49" s="1031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6">
    <tabColor rgb="FF00FF00"/>
    <pageSetUpPr fitToPage="1"/>
  </sheetPr>
  <dimension ref="A1:AB48"/>
  <sheetViews>
    <sheetView view="pageBreakPreview" topLeftCell="A11" zoomScale="35" zoomScaleNormal="35" zoomScaleSheetLayoutView="35" zoomScalePageLayoutView="25" workbookViewId="0">
      <selection activeCell="M7" sqref="M7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7"/>
      <c r="C1" s="1059" t="s">
        <v>36</v>
      </c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60"/>
      <c r="X1" s="1061" t="s">
        <v>37</v>
      </c>
      <c r="Y1" s="1062"/>
    </row>
    <row r="2" spans="1:28" x14ac:dyDescent="0.55000000000000004">
      <c r="A2" s="577"/>
      <c r="B2" s="1058"/>
      <c r="C2" s="1063" t="s">
        <v>38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4"/>
      <c r="X2" s="1066" t="s">
        <v>39</v>
      </c>
      <c r="Y2" s="1067"/>
    </row>
    <row r="3" spans="1:28" x14ac:dyDescent="0.55000000000000004">
      <c r="A3" s="577"/>
      <c r="B3" s="1058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65"/>
      <c r="X3" s="1066" t="s">
        <v>40</v>
      </c>
      <c r="Y3" s="106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56">
        <v>2</v>
      </c>
      <c r="D5" s="1056"/>
      <c r="E5" s="435"/>
      <c r="F5" s="435"/>
      <c r="G5" s="435" t="s">
        <v>42</v>
      </c>
      <c r="H5" s="1068" t="s">
        <v>54</v>
      </c>
      <c r="I5" s="106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71" t="s">
        <v>135</v>
      </c>
      <c r="Y6" s="1072"/>
      <c r="Z6" s="917"/>
    </row>
    <row r="7" spans="1:28" ht="39" customHeight="1" thickBot="1" x14ac:dyDescent="0.6">
      <c r="A7" s="577"/>
      <c r="B7" s="580" t="s">
        <v>44</v>
      </c>
      <c r="C7" s="1069" t="s">
        <v>2</v>
      </c>
      <c r="D7" s="1069"/>
      <c r="E7" s="436"/>
      <c r="F7" s="436"/>
      <c r="G7" s="435" t="s">
        <v>45</v>
      </c>
      <c r="H7" s="1070">
        <v>45805</v>
      </c>
      <c r="I7" s="1070"/>
      <c r="J7" s="437"/>
      <c r="K7" s="437"/>
      <c r="L7" s="437"/>
      <c r="M7" s="437"/>
      <c r="N7" s="437"/>
      <c r="O7" s="437"/>
      <c r="P7" s="1055" t="s">
        <v>46</v>
      </c>
      <c r="Q7" s="1055"/>
      <c r="R7" s="1055"/>
      <c r="S7" s="1056" t="s">
        <v>116</v>
      </c>
      <c r="T7" s="1056"/>
      <c r="U7" s="1056"/>
      <c r="V7" s="1056"/>
      <c r="W7" s="438"/>
      <c r="X7" s="1073">
        <v>45805</v>
      </c>
      <c r="Y7" s="1074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82" t="s">
        <v>48</v>
      </c>
      <c r="B10" s="108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12.5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83.3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15.5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89.8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89</v>
      </c>
      <c r="V12" s="282">
        <f t="shared" ca="1" si="1"/>
        <v>88.3</v>
      </c>
      <c r="W12" s="284">
        <f t="shared" ca="1" si="1"/>
        <v>89.4</v>
      </c>
      <c r="X12" s="733">
        <f t="shared" ca="1" si="1"/>
        <v>1613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83.5</v>
      </c>
      <c r="D13" s="282">
        <f t="shared" ca="1" si="3"/>
        <v>82.3</v>
      </c>
      <c r="E13" s="282">
        <f t="shared" ca="1" si="3"/>
        <v>82.4</v>
      </c>
      <c r="F13" s="282">
        <f t="shared" ca="1" si="3"/>
        <v>12.4</v>
      </c>
      <c r="G13" s="282">
        <f t="shared" ca="1" si="3"/>
        <v>84.9</v>
      </c>
      <c r="H13" s="282">
        <f t="shared" ca="1" si="3"/>
        <v>82.4</v>
      </c>
      <c r="I13" s="284">
        <f t="shared" ca="1" si="3"/>
        <v>83.3</v>
      </c>
      <c r="J13" s="285">
        <f t="shared" ca="1" si="3"/>
        <v>86.7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15.4</v>
      </c>
      <c r="N13" s="282">
        <f t="shared" ca="1" si="3"/>
        <v>89.5</v>
      </c>
      <c r="O13" s="282">
        <f t="shared" ca="1" si="3"/>
        <v>88.7</v>
      </c>
      <c r="P13" s="282">
        <f t="shared" ca="1" si="3"/>
        <v>90.3</v>
      </c>
      <c r="Q13" s="281">
        <f t="shared" ca="1" si="3"/>
        <v>89.8</v>
      </c>
      <c r="R13" s="282">
        <f t="shared" ca="1" si="3"/>
        <v>88.2</v>
      </c>
      <c r="S13" s="282">
        <f t="shared" ca="1" si="3"/>
        <v>88.2</v>
      </c>
      <c r="T13" s="282">
        <f t="shared" ca="1" si="3"/>
        <v>18</v>
      </c>
      <c r="U13" s="282">
        <f t="shared" ca="1" si="3"/>
        <v>89</v>
      </c>
      <c r="V13" s="282">
        <f t="shared" ca="1" si="3"/>
        <v>88.3</v>
      </c>
      <c r="W13" s="284">
        <f t="shared" ca="1" si="3"/>
        <v>89.4</v>
      </c>
      <c r="X13" s="733">
        <f t="shared" ca="1" si="3"/>
        <v>1611.9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82.3</v>
      </c>
      <c r="E14" s="282">
        <f t="shared" ca="1" si="4"/>
        <v>82.4</v>
      </c>
      <c r="F14" s="282">
        <f t="shared" ca="1" si="4"/>
        <v>12.3</v>
      </c>
      <c r="G14" s="282">
        <f t="shared" ca="1" si="4"/>
        <v>84.9</v>
      </c>
      <c r="H14" s="282">
        <f t="shared" ca="1" si="4"/>
        <v>82.4</v>
      </c>
      <c r="I14" s="284">
        <f t="shared" ca="1" si="4"/>
        <v>83.3</v>
      </c>
      <c r="J14" s="285">
        <f t="shared" ca="1" si="4"/>
        <v>86.7</v>
      </c>
      <c r="K14" s="282">
        <f t="shared" ca="1" si="4"/>
        <v>88.4</v>
      </c>
      <c r="L14" s="282">
        <f t="shared" ca="1" si="4"/>
        <v>90.8</v>
      </c>
      <c r="M14" s="282">
        <f t="shared" ca="1" si="4"/>
        <v>15.4</v>
      </c>
      <c r="N14" s="282">
        <f t="shared" ca="1" si="4"/>
        <v>89.5</v>
      </c>
      <c r="O14" s="282">
        <f t="shared" ca="1" si="4"/>
        <v>88.7</v>
      </c>
      <c r="P14" s="282">
        <f t="shared" ca="1" si="4"/>
        <v>90.3</v>
      </c>
      <c r="Q14" s="281">
        <f t="shared" ca="1" si="4"/>
        <v>89.8</v>
      </c>
      <c r="R14" s="282">
        <f t="shared" ca="1" si="4"/>
        <v>88.2</v>
      </c>
      <c r="S14" s="282">
        <f t="shared" ca="1" si="4"/>
        <v>88.2</v>
      </c>
      <c r="T14" s="282">
        <f t="shared" ca="1" si="4"/>
        <v>18</v>
      </c>
      <c r="U14" s="282">
        <f t="shared" ca="1" si="4"/>
        <v>89</v>
      </c>
      <c r="V14" s="282">
        <f t="shared" ca="1" si="4"/>
        <v>88.3</v>
      </c>
      <c r="W14" s="284">
        <f t="shared" ca="1" si="4"/>
        <v>89.4</v>
      </c>
      <c r="X14" s="733">
        <f t="shared" ca="1" si="4"/>
        <v>1611.8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88" t="s">
        <v>9</v>
      </c>
      <c r="B18" s="1089"/>
      <c r="C18" s="736">
        <f t="shared" ref="C18:X18" ca="1" si="8">INDIRECT("'SEM " &amp; $R$5 &amp; "'!" &amp; ADDRESS(ROW(B15), COLUMN(B15)))</f>
        <v>334.2</v>
      </c>
      <c r="D18" s="737">
        <f t="shared" ca="1" si="8"/>
        <v>329.6</v>
      </c>
      <c r="E18" s="737">
        <f t="shared" ca="1" si="8"/>
        <v>330.1</v>
      </c>
      <c r="F18" s="737">
        <f t="shared" ca="1" si="8"/>
        <v>50.3</v>
      </c>
      <c r="G18" s="737">
        <f t="shared" ca="1" si="8"/>
        <v>339.70000000000005</v>
      </c>
      <c r="H18" s="737">
        <f t="shared" ca="1" si="8"/>
        <v>330.40000000000003</v>
      </c>
      <c r="I18" s="738">
        <f t="shared" ca="1" si="8"/>
        <v>333.6</v>
      </c>
      <c r="J18" s="736">
        <f t="shared" ca="1" si="8"/>
        <v>347.2</v>
      </c>
      <c r="K18" s="737">
        <f t="shared" ca="1" si="8"/>
        <v>353.79999999999995</v>
      </c>
      <c r="L18" s="737">
        <f t="shared" ca="1" si="8"/>
        <v>363.2</v>
      </c>
      <c r="M18" s="737">
        <f t="shared" ca="1" si="8"/>
        <v>62</v>
      </c>
      <c r="N18" s="737">
        <f t="shared" ca="1" si="8"/>
        <v>357.8</v>
      </c>
      <c r="O18" s="737">
        <f t="shared" ca="1" si="8"/>
        <v>355.2</v>
      </c>
      <c r="P18" s="738">
        <f t="shared" ca="1" si="8"/>
        <v>361.1</v>
      </c>
      <c r="Q18" s="736">
        <f t="shared" ca="1" si="8"/>
        <v>359.3</v>
      </c>
      <c r="R18" s="737">
        <f t="shared" ca="1" si="8"/>
        <v>352.9</v>
      </c>
      <c r="S18" s="737">
        <f t="shared" ca="1" si="8"/>
        <v>352.9</v>
      </c>
      <c r="T18" s="737">
        <f t="shared" ca="1" si="8"/>
        <v>72.599999999999994</v>
      </c>
      <c r="U18" s="737">
        <f t="shared" ca="1" si="8"/>
        <v>356.3</v>
      </c>
      <c r="V18" s="737">
        <f t="shared" ca="1" si="8"/>
        <v>353.6</v>
      </c>
      <c r="W18" s="738">
        <f t="shared" ca="1" si="8"/>
        <v>357.9</v>
      </c>
      <c r="X18" s="735">
        <f t="shared" ca="1" si="8"/>
        <v>6453.7</v>
      </c>
    </row>
    <row r="19" spans="1:28" ht="48" customHeight="1" thickBot="1" x14ac:dyDescent="0.6">
      <c r="A19" s="1084" t="s">
        <v>50</v>
      </c>
      <c r="B19" s="1085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535</v>
      </c>
      <c r="F19" s="740">
        <f t="shared" ca="1" si="9"/>
        <v>80</v>
      </c>
      <c r="G19" s="740">
        <f t="shared" ca="1" si="9"/>
        <v>552</v>
      </c>
      <c r="H19" s="740">
        <f t="shared" ca="1" si="9"/>
        <v>536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101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583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117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10482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6"/>
      <c r="N20" s="1086"/>
      <c r="O20" s="1086"/>
      <c r="P20" s="1086"/>
      <c r="Q20" s="1087"/>
      <c r="R20" s="1087"/>
      <c r="S20" s="1087"/>
      <c r="T20" s="1087"/>
      <c r="U20" s="1087"/>
      <c r="V20" s="1087"/>
      <c r="W20" s="1087"/>
      <c r="X20" s="108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5" t="s">
        <v>27</v>
      </c>
      <c r="B22" s="1096"/>
      <c r="C22" s="1097" t="s">
        <v>8</v>
      </c>
      <c r="D22" s="1098"/>
      <c r="E22" s="1098"/>
      <c r="F22" s="1098"/>
      <c r="G22" s="1098"/>
      <c r="H22" s="1098"/>
      <c r="I22" s="1099"/>
      <c r="J22" s="446"/>
      <c r="K22" s="445"/>
      <c r="L22" s="1100" t="s">
        <v>49</v>
      </c>
      <c r="M22" s="1101"/>
      <c r="N22" s="1097" t="s">
        <v>8</v>
      </c>
      <c r="O22" s="1098"/>
      <c r="P22" s="1098"/>
      <c r="Q22" s="1098"/>
      <c r="R22" s="1098"/>
      <c r="S22" s="1098"/>
      <c r="T22" s="1099"/>
      <c r="U22" s="548"/>
      <c r="V22" s="549"/>
      <c r="W22" s="549"/>
      <c r="X22" s="550"/>
      <c r="Y22" s="549"/>
    </row>
    <row r="23" spans="1:28" ht="48" customHeight="1" thickBot="1" x14ac:dyDescent="0.6">
      <c r="A23" s="1082" t="s">
        <v>48</v>
      </c>
      <c r="B23" s="108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2" t="s">
        <v>48</v>
      </c>
      <c r="M23" s="108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76.400000000000006</v>
      </c>
      <c r="D26" s="282">
        <f t="shared" ca="1" si="15"/>
        <v>74.400000000000006</v>
      </c>
      <c r="E26" s="282">
        <f t="shared" ca="1" si="15"/>
        <v>3.6</v>
      </c>
      <c r="F26" s="282">
        <f t="shared" ca="1" si="15"/>
        <v>81.7</v>
      </c>
      <c r="G26" s="282">
        <f t="shared" ca="1" si="15"/>
        <v>83.2</v>
      </c>
      <c r="H26" s="284">
        <f t="shared" ca="1" si="15"/>
        <v>83.8</v>
      </c>
      <c r="I26" s="731">
        <f t="shared" ca="1" si="15"/>
        <v>403.1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76.400000000000006</v>
      </c>
      <c r="D27" s="282">
        <f t="shared" ca="1" si="18"/>
        <v>74.400000000000006</v>
      </c>
      <c r="E27" s="282">
        <f t="shared" ca="1" si="18"/>
        <v>3.6</v>
      </c>
      <c r="F27" s="282">
        <f t="shared" ca="1" si="18"/>
        <v>81.7</v>
      </c>
      <c r="G27" s="282">
        <f t="shared" ca="1" si="18"/>
        <v>83.2</v>
      </c>
      <c r="H27" s="284">
        <f t="shared" ca="1" si="18"/>
        <v>83.8</v>
      </c>
      <c r="I27" s="731">
        <f t="shared" ca="1" si="18"/>
        <v>403.1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5.8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30.999999999999996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0.5</v>
      </c>
      <c r="Q28" s="282">
        <f t="shared" ca="1" si="21"/>
        <v>6.6</v>
      </c>
      <c r="R28" s="282">
        <f t="shared" ca="1" si="21"/>
        <v>6.6</v>
      </c>
      <c r="S28" s="282">
        <f t="shared" ca="1" si="21"/>
        <v>6.3</v>
      </c>
      <c r="T28" s="483">
        <f t="shared" ca="1" si="21"/>
        <v>31.599999999999998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5.9</v>
      </c>
      <c r="O29" s="282">
        <f t="shared" ca="1" si="23"/>
        <v>5.8</v>
      </c>
      <c r="P29" s="282">
        <f t="shared" ca="1" si="23"/>
        <v>0.5</v>
      </c>
      <c r="Q29" s="282">
        <f t="shared" ca="1" si="23"/>
        <v>6.6</v>
      </c>
      <c r="R29" s="282">
        <f t="shared" ca="1" si="23"/>
        <v>6.6</v>
      </c>
      <c r="S29" s="282">
        <f t="shared" ca="1" si="23"/>
        <v>6.3</v>
      </c>
      <c r="T29" s="483">
        <f t="shared" ca="1" si="23"/>
        <v>31.7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5.9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6.6</v>
      </c>
      <c r="R30" s="282">
        <f t="shared" ca="1" si="25"/>
        <v>6.6</v>
      </c>
      <c r="S30" s="282">
        <f t="shared" ca="1" si="25"/>
        <v>6.3</v>
      </c>
      <c r="T30" s="483">
        <f t="shared" ca="1" si="25"/>
        <v>31.7</v>
      </c>
      <c r="U30" s="573"/>
      <c r="V30" s="553"/>
      <c r="W30" s="551"/>
      <c r="X30" s="552"/>
      <c r="Y30" s="549"/>
    </row>
    <row r="31" spans="1:28" ht="48" customHeight="1" thickBot="1" x14ac:dyDescent="0.6">
      <c r="A31" s="1088" t="s">
        <v>9</v>
      </c>
      <c r="B31" s="1089"/>
      <c r="C31" s="727">
        <f t="shared" ref="C31:I31" ca="1" si="26">INDIRECT("'SEM " &amp; $R$5 &amp; "'!" &amp; ADDRESS(ROW(B37), COLUMN(B37)))</f>
        <v>305.3</v>
      </c>
      <c r="D31" s="728">
        <f t="shared" ca="1" si="26"/>
        <v>297.60000000000002</v>
      </c>
      <c r="E31" s="728">
        <f t="shared" ca="1" si="26"/>
        <v>14.299999999999999</v>
      </c>
      <c r="F31" s="728">
        <f t="shared" ca="1" si="26"/>
        <v>325.5</v>
      </c>
      <c r="G31" s="728">
        <f t="shared" ca="1" si="26"/>
        <v>331.59999999999997</v>
      </c>
      <c r="H31" s="728">
        <f t="shared" ca="1" si="26"/>
        <v>334.90000000000003</v>
      </c>
      <c r="I31" s="726">
        <f t="shared" ca="1" si="26"/>
        <v>1609.2</v>
      </c>
      <c r="J31" s="450"/>
      <c r="K31" s="450"/>
      <c r="L31" s="1088" t="s">
        <v>9</v>
      </c>
      <c r="M31" s="1089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3.4</v>
      </c>
      <c r="Q31" s="737">
        <f t="shared" ca="1" si="27"/>
        <v>45.5</v>
      </c>
      <c r="R31" s="737">
        <f t="shared" ca="1" si="27"/>
        <v>45.500000000000007</v>
      </c>
      <c r="S31" s="758">
        <f t="shared" ca="1" si="27"/>
        <v>43.699999999999996</v>
      </c>
      <c r="T31" s="726">
        <f t="shared" ca="1" si="27"/>
        <v>218.89999999999998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84" t="s">
        <v>50</v>
      </c>
      <c r="B32" s="1085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541</v>
      </c>
      <c r="H32" s="741">
        <f t="shared" ca="1" si="28"/>
        <v>548</v>
      </c>
      <c r="I32" s="729">
        <f t="shared" ca="1" si="28"/>
        <v>2629</v>
      </c>
      <c r="J32" s="450"/>
      <c r="K32" s="450"/>
      <c r="L32" s="1084" t="s">
        <v>50</v>
      </c>
      <c r="M32" s="1085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0" t="s">
        <v>19</v>
      </c>
      <c r="B35" s="1091"/>
      <c r="C35" s="1092" t="s">
        <v>113</v>
      </c>
      <c r="D35" s="1093"/>
      <c r="E35" s="1093"/>
      <c r="F35" s="1093"/>
      <c r="G35" s="1093"/>
      <c r="H35" s="1093"/>
      <c r="I35" s="1094"/>
      <c r="J35" s="1092" t="s">
        <v>63</v>
      </c>
      <c r="K35" s="1093"/>
      <c r="L35" s="1093"/>
      <c r="M35" s="1093"/>
      <c r="N35" s="1093"/>
      <c r="O35" s="1093"/>
      <c r="P35" s="1094"/>
      <c r="Q35" s="1092" t="s">
        <v>8</v>
      </c>
      <c r="R35" s="1093"/>
      <c r="S35" s="1093"/>
      <c r="T35" s="1093"/>
      <c r="U35" s="1093"/>
      <c r="V35" s="1093"/>
      <c r="W35" s="1093"/>
      <c r="X35" s="1094"/>
      <c r="Y35" s="434"/>
    </row>
    <row r="36" spans="1:25" ht="48" customHeight="1" thickBot="1" x14ac:dyDescent="0.6">
      <c r="A36" s="1082" t="s">
        <v>48</v>
      </c>
      <c r="B36" s="108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6.7</v>
      </c>
      <c r="H38" s="282">
        <f t="shared" ca="1" si="31"/>
        <v>6.7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129.20000000000002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7.2</v>
      </c>
      <c r="K39" s="561">
        <f t="shared" ca="1" si="33"/>
        <v>7.2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7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130.10000000000002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7.3</v>
      </c>
      <c r="R40" s="282">
        <f t="shared" ca="1" si="34"/>
        <v>7.3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130.30000000000001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6.7</v>
      </c>
      <c r="I41" s="283">
        <f t="shared" ca="1" si="35"/>
        <v>7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7.3</v>
      </c>
      <c r="P41" s="474">
        <f t="shared" ca="1" si="35"/>
        <v>7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7.2</v>
      </c>
      <c r="T41" s="282">
        <f t="shared" ca="1" si="35"/>
        <v>1.5</v>
      </c>
      <c r="U41" s="282">
        <f t="shared" ca="1" si="35"/>
        <v>7.2</v>
      </c>
      <c r="V41" s="282">
        <f t="shared" ca="1" si="35"/>
        <v>7.2</v>
      </c>
      <c r="W41" s="283">
        <f t="shared" ca="1" si="35"/>
        <v>6.8</v>
      </c>
      <c r="X41" s="484">
        <f t="shared" ca="1" si="35"/>
        <v>131.10000000000002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6.8</v>
      </c>
      <c r="I42" s="283">
        <f t="shared" ca="1" si="36"/>
        <v>7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7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7.2</v>
      </c>
      <c r="T42" s="282">
        <f t="shared" ca="1" si="36"/>
        <v>1.5</v>
      </c>
      <c r="U42" s="282">
        <f t="shared" ca="1" si="36"/>
        <v>7.2</v>
      </c>
      <c r="V42" s="282">
        <f t="shared" ca="1" si="36"/>
        <v>7.3</v>
      </c>
      <c r="W42" s="283">
        <f t="shared" ca="1" si="36"/>
        <v>6.8</v>
      </c>
      <c r="X42" s="484">
        <f t="shared" ca="1" si="36"/>
        <v>131.30000000000001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6.8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1.6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131.5</v>
      </c>
      <c r="Y43" s="573"/>
    </row>
    <row r="44" spans="1:25" ht="48" customHeight="1" thickBot="1" x14ac:dyDescent="0.6">
      <c r="A44" s="1088" t="s">
        <v>9</v>
      </c>
      <c r="B44" s="1089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47.3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10.199999999999999</v>
      </c>
      <c r="U44" s="750">
        <f t="shared" ca="1" si="38"/>
        <v>49.900000000000006</v>
      </c>
      <c r="V44" s="750">
        <f t="shared" ca="1" si="38"/>
        <v>50.599999999999994</v>
      </c>
      <c r="W44" s="751">
        <f t="shared" ca="1" si="38"/>
        <v>47.199999999999996</v>
      </c>
      <c r="X44" s="566">
        <f t="shared" ca="1" si="38"/>
        <v>913.7</v>
      </c>
      <c r="Y44" s="434"/>
    </row>
    <row r="45" spans="1:25" ht="48" customHeight="1" thickBot="1" x14ac:dyDescent="0.6">
      <c r="A45" s="1084" t="s">
        <v>50</v>
      </c>
      <c r="B45" s="1085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9"/>
  <sheetViews>
    <sheetView tabSelected="1" topLeftCell="A16" zoomScale="85" zoomScaleNormal="85" workbookViewId="0">
      <pane xSplit="1" topLeftCell="L1" activePane="topRight" state="frozen"/>
      <selection pane="topRight" activeCell="U30" sqref="U30:U33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40" t="s">
        <v>2</v>
      </c>
      <c r="Q2" s="1040"/>
      <c r="R2" s="1040"/>
      <c r="S2" s="767"/>
      <c r="T2" s="767" t="s">
        <v>3</v>
      </c>
      <c r="U2" s="1040" t="s">
        <v>55</v>
      </c>
      <c r="V2" s="1040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4">
        <v>45805</v>
      </c>
      <c r="U3" s="1044"/>
      <c r="V3" s="1044">
        <f>T3+6</f>
        <v>45811</v>
      </c>
      <c r="W3" s="1044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1" t="s">
        <v>113</v>
      </c>
      <c r="C5" s="1042"/>
      <c r="D5" s="1042"/>
      <c r="E5" s="1042"/>
      <c r="F5" s="1042"/>
      <c r="G5" s="1042"/>
      <c r="H5" s="1042"/>
      <c r="I5" s="1027" t="s">
        <v>63</v>
      </c>
      <c r="J5" s="1028"/>
      <c r="K5" s="1028"/>
      <c r="L5" s="1028"/>
      <c r="M5" s="1028"/>
      <c r="N5" s="1028"/>
      <c r="O5" s="1043"/>
      <c r="P5" s="1029" t="s">
        <v>8</v>
      </c>
      <c r="Q5" s="1030"/>
      <c r="R5" s="1030"/>
      <c r="S5" s="1030"/>
      <c r="T5" s="1030"/>
      <c r="U5" s="1030"/>
      <c r="V5" s="1031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12.3</v>
      </c>
      <c r="F11" s="897">
        <v>84.9</v>
      </c>
      <c r="G11" s="897">
        <v>82.4</v>
      </c>
      <c r="H11" s="898">
        <v>83.3</v>
      </c>
      <c r="I11" s="899">
        <v>86.7</v>
      </c>
      <c r="J11" s="897">
        <v>88.4</v>
      </c>
      <c r="K11" s="897">
        <v>90.8</v>
      </c>
      <c r="L11" s="897">
        <v>15.4</v>
      </c>
      <c r="M11" s="897">
        <v>89.5</v>
      </c>
      <c r="N11" s="897">
        <v>88.7</v>
      </c>
      <c r="O11" s="897">
        <v>90.3</v>
      </c>
      <c r="P11" s="896">
        <v>89.8</v>
      </c>
      <c r="Q11" s="897">
        <v>88.2</v>
      </c>
      <c r="R11" s="897">
        <v>88.2</v>
      </c>
      <c r="S11" s="897">
        <v>18</v>
      </c>
      <c r="T11" s="897">
        <v>89</v>
      </c>
      <c r="U11" s="897">
        <v>88.3</v>
      </c>
      <c r="V11" s="898">
        <v>89.4</v>
      </c>
      <c r="W11" s="923">
        <f t="shared" si="0"/>
        <v>1611.8</v>
      </c>
      <c r="X11" s="800">
        <f t="shared" si="1"/>
        <v>-0.10000000000013642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-1611.8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x14ac:dyDescent="0.25">
      <c r="A15" s="785" t="s">
        <v>9</v>
      </c>
      <c r="B15" s="808">
        <f>SUM(B8:B14)</f>
        <v>334.2</v>
      </c>
      <c r="C15" s="809">
        <f>SUM(C8:C14)</f>
        <v>329.6</v>
      </c>
      <c r="D15" s="809">
        <f t="shared" ref="D15:V15" si="2">SUM(D8:D14)</f>
        <v>330.1</v>
      </c>
      <c r="E15" s="809">
        <f>SUM(E8:E14)</f>
        <v>50.3</v>
      </c>
      <c r="F15" s="809">
        <f t="shared" si="2"/>
        <v>339.70000000000005</v>
      </c>
      <c r="G15" s="809">
        <f t="shared" si="2"/>
        <v>330.40000000000003</v>
      </c>
      <c r="H15" s="810">
        <f t="shared" si="2"/>
        <v>333.6</v>
      </c>
      <c r="I15" s="808">
        <f t="shared" si="2"/>
        <v>347.2</v>
      </c>
      <c r="J15" s="809">
        <f t="shared" si="2"/>
        <v>353.79999999999995</v>
      </c>
      <c r="K15" s="809">
        <f t="shared" si="2"/>
        <v>363.2</v>
      </c>
      <c r="L15" s="809">
        <f t="shared" si="2"/>
        <v>62</v>
      </c>
      <c r="M15" s="809">
        <f t="shared" si="2"/>
        <v>357.8</v>
      </c>
      <c r="N15" s="809">
        <f t="shared" si="2"/>
        <v>355.2</v>
      </c>
      <c r="O15" s="810">
        <f t="shared" si="2"/>
        <v>361.1</v>
      </c>
      <c r="P15" s="808">
        <f t="shared" si="2"/>
        <v>359.3</v>
      </c>
      <c r="Q15" s="809">
        <f t="shared" si="2"/>
        <v>352.9</v>
      </c>
      <c r="R15" s="809">
        <f t="shared" si="2"/>
        <v>352.9</v>
      </c>
      <c r="S15" s="809">
        <f>SUM(S8:S14)</f>
        <v>72.599999999999994</v>
      </c>
      <c r="T15" s="809">
        <f t="shared" si="2"/>
        <v>356.3</v>
      </c>
      <c r="U15" s="809">
        <f t="shared" si="2"/>
        <v>353.6</v>
      </c>
      <c r="V15" s="810">
        <f t="shared" si="2"/>
        <v>357.9</v>
      </c>
      <c r="W15" s="811">
        <f>SUM(W8:W14)</f>
        <v>6453.7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87.956224275628969</v>
      </c>
    </row>
    <row r="17" spans="1:24" s="765" customFormat="1" ht="14.25" x14ac:dyDescent="0.25">
      <c r="A17" s="817" t="s">
        <v>12</v>
      </c>
      <c r="B17" s="818">
        <v>543</v>
      </c>
      <c r="C17" s="819">
        <v>536</v>
      </c>
      <c r="D17" s="819">
        <v>535</v>
      </c>
      <c r="E17" s="819">
        <v>80</v>
      </c>
      <c r="F17" s="819">
        <v>552</v>
      </c>
      <c r="G17" s="819">
        <v>536</v>
      </c>
      <c r="H17" s="820">
        <v>543</v>
      </c>
      <c r="I17" s="818">
        <v>565</v>
      </c>
      <c r="J17" s="819">
        <v>575</v>
      </c>
      <c r="K17" s="819">
        <v>590</v>
      </c>
      <c r="L17" s="819">
        <v>101</v>
      </c>
      <c r="M17" s="819">
        <v>581</v>
      </c>
      <c r="N17" s="819">
        <v>577</v>
      </c>
      <c r="O17" s="820">
        <v>586</v>
      </c>
      <c r="P17" s="818">
        <v>583</v>
      </c>
      <c r="Q17" s="819">
        <v>573</v>
      </c>
      <c r="R17" s="819">
        <v>573</v>
      </c>
      <c r="S17" s="819">
        <v>117</v>
      </c>
      <c r="T17" s="819">
        <v>579</v>
      </c>
      <c r="U17" s="819">
        <v>575</v>
      </c>
      <c r="V17" s="820">
        <v>582</v>
      </c>
      <c r="W17" s="821">
        <f>SUM(B17:V17)</f>
        <v>10482</v>
      </c>
    </row>
    <row r="18" spans="1:24" s="765" customFormat="1" ht="14.25" x14ac:dyDescent="0.25">
      <c r="A18" s="822" t="s">
        <v>13</v>
      </c>
      <c r="B18" s="794">
        <f>((((B16*7)*B17)/1000-B8)/6)</f>
        <v>83.570989999999867</v>
      </c>
      <c r="C18" s="795">
        <f t="shared" ref="C18:V18" si="3">((((C16*7)*C17)/1000-C8)/6)</f>
        <v>82.480479999999858</v>
      </c>
      <c r="D18" s="795">
        <f t="shared" si="3"/>
        <v>82.317549999999869</v>
      </c>
      <c r="E18" s="795">
        <f t="shared" si="3"/>
        <v>12.184399999999981</v>
      </c>
      <c r="F18" s="795">
        <f t="shared" si="3"/>
        <v>84.970693333333202</v>
      </c>
      <c r="G18" s="795">
        <f t="shared" si="3"/>
        <v>82.447146666666526</v>
      </c>
      <c r="H18" s="797">
        <f t="shared" si="3"/>
        <v>83.570989999999867</v>
      </c>
      <c r="I18" s="794">
        <f t="shared" si="3"/>
        <v>86.955449999999857</v>
      </c>
      <c r="J18" s="795">
        <f t="shared" si="3"/>
        <v>88.501416666666515</v>
      </c>
      <c r="K18" s="795">
        <f t="shared" si="3"/>
        <v>90.828699999999856</v>
      </c>
      <c r="L18" s="795">
        <f t="shared" si="3"/>
        <v>15.522596666666642</v>
      </c>
      <c r="M18" s="795">
        <f t="shared" si="3"/>
        <v>89.462329999999881</v>
      </c>
      <c r="N18" s="795">
        <f t="shared" si="3"/>
        <v>88.777276666666523</v>
      </c>
      <c r="O18" s="797">
        <f t="shared" si="3"/>
        <v>90.21031333333319</v>
      </c>
      <c r="P18" s="794">
        <f t="shared" si="3"/>
        <v>89.721523333333209</v>
      </c>
      <c r="Q18" s="795">
        <f t="shared" si="3"/>
        <v>88.192223333333189</v>
      </c>
      <c r="R18" s="795">
        <f t="shared" si="3"/>
        <v>88.192223333333189</v>
      </c>
      <c r="S18" s="795">
        <f t="shared" si="3"/>
        <v>17.962809999999973</v>
      </c>
      <c r="T18" s="795">
        <f t="shared" si="3"/>
        <v>89.103136666666543</v>
      </c>
      <c r="U18" s="795">
        <f t="shared" si="3"/>
        <v>88.484749999999849</v>
      </c>
      <c r="V18" s="797">
        <f t="shared" si="3"/>
        <v>89.575259999999844</v>
      </c>
      <c r="W18" s="802">
        <f>((W15*1000)/7)/W17</f>
        <v>87.956224275628969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577.58287999999925</v>
      </c>
      <c r="D19" s="795">
        <f t="shared" ref="D19:V19" si="4">((D17*D16)*7)/1000</f>
        <v>576.50529999999924</v>
      </c>
      <c r="E19" s="795">
        <f t="shared" si="4"/>
        <v>86.206399999999888</v>
      </c>
      <c r="F19" s="795">
        <f t="shared" si="4"/>
        <v>594.82415999999921</v>
      </c>
      <c r="G19" s="795">
        <f t="shared" si="4"/>
        <v>577.58287999999925</v>
      </c>
      <c r="H19" s="797">
        <f t="shared" si="4"/>
        <v>585.12593999999922</v>
      </c>
      <c r="I19" s="794">
        <f t="shared" si="4"/>
        <v>608.83269999999925</v>
      </c>
      <c r="J19" s="795">
        <f t="shared" si="4"/>
        <v>619.60849999999914</v>
      </c>
      <c r="K19" s="795">
        <f t="shared" si="4"/>
        <v>635.77219999999909</v>
      </c>
      <c r="L19" s="795">
        <f t="shared" si="4"/>
        <v>108.83557999999987</v>
      </c>
      <c r="M19" s="795">
        <f t="shared" si="4"/>
        <v>626.07397999999921</v>
      </c>
      <c r="N19" s="795">
        <f t="shared" si="4"/>
        <v>621.76365999999916</v>
      </c>
      <c r="O19" s="797">
        <f t="shared" si="4"/>
        <v>631.46187999999916</v>
      </c>
      <c r="P19" s="794">
        <f t="shared" si="4"/>
        <v>628.22913999999923</v>
      </c>
      <c r="Q19" s="795">
        <f t="shared" si="4"/>
        <v>617.45333999999912</v>
      </c>
      <c r="R19" s="795">
        <f t="shared" si="4"/>
        <v>617.45333999999912</v>
      </c>
      <c r="S19" s="795">
        <f t="shared" si="4"/>
        <v>126.07685999999984</v>
      </c>
      <c r="T19" s="795">
        <f t="shared" si="4"/>
        <v>623.91881999999919</v>
      </c>
      <c r="U19" s="795">
        <f t="shared" si="4"/>
        <v>619.60849999999914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87.924230465666923</v>
      </c>
      <c r="C20" s="826">
        <f t="shared" ref="C20:V20" si="5">+(C15/C17)/7*1000</f>
        <v>87.846481876332618</v>
      </c>
      <c r="D20" s="826">
        <f t="shared" si="5"/>
        <v>88.14419225634181</v>
      </c>
      <c r="E20" s="826">
        <f t="shared" si="5"/>
        <v>89.821428571428569</v>
      </c>
      <c r="F20" s="826">
        <f t="shared" si="5"/>
        <v>87.914078674948257</v>
      </c>
      <c r="G20" s="826">
        <f t="shared" si="5"/>
        <v>88.059701492537314</v>
      </c>
      <c r="H20" s="827">
        <f t="shared" si="5"/>
        <v>87.76637726913971</v>
      </c>
      <c r="I20" s="825">
        <f t="shared" si="5"/>
        <v>87.787610619469021</v>
      </c>
      <c r="J20" s="826">
        <f t="shared" si="5"/>
        <v>87.900621118012424</v>
      </c>
      <c r="K20" s="826">
        <f t="shared" si="5"/>
        <v>87.941888619854723</v>
      </c>
      <c r="L20" s="826">
        <f t="shared" si="5"/>
        <v>87.694483734087697</v>
      </c>
      <c r="M20" s="826">
        <f t="shared" si="5"/>
        <v>87.976395377428091</v>
      </c>
      <c r="N20" s="826">
        <f t="shared" si="5"/>
        <v>87.942560039613767</v>
      </c>
      <c r="O20" s="827">
        <f t="shared" si="5"/>
        <v>88.030229156509023</v>
      </c>
      <c r="P20" s="825">
        <f t="shared" si="5"/>
        <v>88.042146532712565</v>
      </c>
      <c r="Q20" s="826">
        <f t="shared" si="5"/>
        <v>87.983046621790052</v>
      </c>
      <c r="R20" s="826">
        <f t="shared" si="5"/>
        <v>87.983046621790052</v>
      </c>
      <c r="S20" s="826">
        <f t="shared" si="5"/>
        <v>88.644688644688628</v>
      </c>
      <c r="T20" s="826">
        <f t="shared" si="5"/>
        <v>87.910189982728838</v>
      </c>
      <c r="U20" s="826">
        <f t="shared" si="5"/>
        <v>87.850931677018636</v>
      </c>
      <c r="V20" s="827">
        <f t="shared" si="5"/>
        <v>87.849779086892482</v>
      </c>
      <c r="W20" s="40"/>
    </row>
    <row r="21" spans="1:24" x14ac:dyDescent="0.25">
      <c r="A21" s="765"/>
      <c r="B21" s="828">
        <f t="shared" ref="B21:V21" si="6">B19-B15</f>
        <v>250.92593999999923</v>
      </c>
      <c r="C21" s="828">
        <f t="shared" si="6"/>
        <v>247.98287999999923</v>
      </c>
      <c r="D21" s="828">
        <f t="shared" si="6"/>
        <v>246.40529999999922</v>
      </c>
      <c r="E21" s="828">
        <f t="shared" si="6"/>
        <v>35.906399999999891</v>
      </c>
      <c r="F21" s="828">
        <f t="shared" si="6"/>
        <v>255.12415999999916</v>
      </c>
      <c r="G21" s="828">
        <f t="shared" si="6"/>
        <v>247.18287999999922</v>
      </c>
      <c r="H21" s="828">
        <f t="shared" si="6"/>
        <v>251.5259399999992</v>
      </c>
      <c r="I21" s="828">
        <f t="shared" si="6"/>
        <v>261.63269999999926</v>
      </c>
      <c r="J21" s="828">
        <f t="shared" si="6"/>
        <v>265.80849999999919</v>
      </c>
      <c r="K21" s="828">
        <f t="shared" si="6"/>
        <v>272.5721999999991</v>
      </c>
      <c r="L21" s="828">
        <f t="shared" si="6"/>
        <v>46.835579999999865</v>
      </c>
      <c r="M21" s="828">
        <f t="shared" si="6"/>
        <v>268.2739799999992</v>
      </c>
      <c r="N21" s="828">
        <f t="shared" si="6"/>
        <v>266.56365999999917</v>
      </c>
      <c r="O21" s="828">
        <f t="shared" si="6"/>
        <v>270.36187999999913</v>
      </c>
      <c r="P21" s="828">
        <f t="shared" si="6"/>
        <v>268.92913999999922</v>
      </c>
      <c r="Q21" s="828">
        <f t="shared" si="6"/>
        <v>264.55333999999914</v>
      </c>
      <c r="R21" s="828">
        <f t="shared" si="6"/>
        <v>264.55333999999914</v>
      </c>
      <c r="S21" s="828">
        <f t="shared" si="6"/>
        <v>53.476859999999846</v>
      </c>
      <c r="T21" s="828">
        <f t="shared" si="6"/>
        <v>267.61881999999918</v>
      </c>
      <c r="U21" s="828">
        <f t="shared" si="6"/>
        <v>266.00849999999912</v>
      </c>
      <c r="V21" s="828">
        <f t="shared" si="6"/>
        <v>269.25155999999924</v>
      </c>
      <c r="W21" s="829"/>
      <c r="X21" s="829"/>
    </row>
    <row r="22" spans="1:24" x14ac:dyDescent="0.25">
      <c r="A22" s="765"/>
      <c r="B22" s="894">
        <f>(B21+B25)/$A$2</f>
        <v>41.791979999999747</v>
      </c>
      <c r="C22" s="894">
        <f t="shared" ref="C22:V22" si="7">(C21+C25)/$A$2</f>
        <v>41.190556666666417</v>
      </c>
      <c r="D22" s="894">
        <f t="shared" si="7"/>
        <v>41.094293333333077</v>
      </c>
      <c r="E22" s="894">
        <f t="shared" si="7"/>
        <v>5.5705199999999619</v>
      </c>
      <c r="F22" s="894">
        <f t="shared" si="7"/>
        <v>42.491386666666394</v>
      </c>
      <c r="G22" s="894">
        <f t="shared" si="7"/>
        <v>41.120153333333093</v>
      </c>
      <c r="H22" s="894">
        <f t="shared" si="7"/>
        <v>41.558646666666391</v>
      </c>
      <c r="I22" s="894">
        <f t="shared" si="7"/>
        <v>43.327566666666421</v>
      </c>
      <c r="J22" s="894">
        <f t="shared" si="7"/>
        <v>44.202833333333047</v>
      </c>
      <c r="K22" s="894">
        <f t="shared" si="7"/>
        <v>45.407399999999704</v>
      </c>
      <c r="L22" s="894">
        <f t="shared" si="7"/>
        <v>7.4581233333332904</v>
      </c>
      <c r="M22" s="894">
        <f t="shared" si="7"/>
        <v>44.724659999999751</v>
      </c>
      <c r="N22" s="894">
        <f t="shared" si="7"/>
        <v>44.387886666666368</v>
      </c>
      <c r="O22" s="894">
        <f t="shared" si="7"/>
        <v>45.137293333333048</v>
      </c>
      <c r="P22" s="894">
        <f t="shared" si="7"/>
        <v>44.855976666666407</v>
      </c>
      <c r="Q22" s="894">
        <f t="shared" si="7"/>
        <v>44.130709999999738</v>
      </c>
      <c r="R22" s="894">
        <f t="shared" si="7"/>
        <v>44.117779999999719</v>
      </c>
      <c r="S22" s="894">
        <f t="shared" si="7"/>
        <v>8.8810766666666154</v>
      </c>
      <c r="T22" s="894">
        <f t="shared" si="7"/>
        <v>44.389606666666403</v>
      </c>
      <c r="U22" s="894">
        <f t="shared" si="7"/>
        <v>44.052833333333048</v>
      </c>
      <c r="V22" s="894">
        <f t="shared" si="7"/>
        <v>44.767186666666397</v>
      </c>
      <c r="W22" s="830"/>
    </row>
    <row r="23" spans="1:24" x14ac:dyDescent="0.25">
      <c r="A23" s="765"/>
      <c r="B23" s="894">
        <f>B22 + SUMIF($A$8:$A$14, $A$3,B8:B14)</f>
        <v>125.29197999999974</v>
      </c>
      <c r="C23" s="894">
        <f t="shared" ref="C23:V23" si="8">C22 + SUMIF($A$8:$A$14, $A$3,C8:C14)</f>
        <v>123.49055666666641</v>
      </c>
      <c r="D23" s="894">
        <f t="shared" si="8"/>
        <v>123.79429333333309</v>
      </c>
      <c r="E23" s="894">
        <f t="shared" si="8"/>
        <v>18.070519999999963</v>
      </c>
      <c r="F23" s="894">
        <f t="shared" si="8"/>
        <v>127.39138666666639</v>
      </c>
      <c r="G23" s="894">
        <f t="shared" si="8"/>
        <v>123.8201533333331</v>
      </c>
      <c r="H23" s="894">
        <f t="shared" si="8"/>
        <v>124.85864666666639</v>
      </c>
      <c r="I23" s="894">
        <f t="shared" si="8"/>
        <v>130.02756666666642</v>
      </c>
      <c r="J23" s="894">
        <f t="shared" si="8"/>
        <v>132.60283333333305</v>
      </c>
      <c r="K23" s="894">
        <f t="shared" si="8"/>
        <v>136.20739999999969</v>
      </c>
      <c r="L23" s="894">
        <f t="shared" si="8"/>
        <v>22.95812333333329</v>
      </c>
      <c r="M23" s="894">
        <f t="shared" si="8"/>
        <v>134.22465999999974</v>
      </c>
      <c r="N23" s="894">
        <f t="shared" si="8"/>
        <v>133.08788666666638</v>
      </c>
      <c r="O23" s="894">
        <f t="shared" si="8"/>
        <v>135.43729333333306</v>
      </c>
      <c r="P23" s="894">
        <f t="shared" si="8"/>
        <v>134.65597666666639</v>
      </c>
      <c r="Q23" s="894">
        <f t="shared" si="8"/>
        <v>132.33070999999973</v>
      </c>
      <c r="R23" s="894">
        <f t="shared" si="8"/>
        <v>132.31777999999971</v>
      </c>
      <c r="S23" s="894">
        <f t="shared" si="8"/>
        <v>27.181076666666616</v>
      </c>
      <c r="T23" s="894">
        <f t="shared" si="8"/>
        <v>133.3896066666664</v>
      </c>
      <c r="U23" s="894">
        <f t="shared" si="8"/>
        <v>132.35283333333305</v>
      </c>
      <c r="V23" s="894">
        <f t="shared" si="8"/>
        <v>134.1671866666664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>
        <v>-0.17406000000073618</v>
      </c>
      <c r="C25" s="830">
        <v>-0.83954000000073847</v>
      </c>
      <c r="D25" s="830">
        <v>0.16045999999926153</v>
      </c>
      <c r="E25" s="830">
        <v>-2.4832800000001214</v>
      </c>
      <c r="F25" s="830">
        <v>-0.17584000000078959</v>
      </c>
      <c r="G25" s="830">
        <v>-0.46196000000065851</v>
      </c>
      <c r="H25" s="830">
        <v>-2.1740600000008499</v>
      </c>
      <c r="I25" s="830">
        <v>-1.6673000000007505</v>
      </c>
      <c r="J25" s="830">
        <v>-0.59150000000090586</v>
      </c>
      <c r="K25" s="830">
        <v>-0.12780000000088876</v>
      </c>
      <c r="L25" s="830">
        <v>-2.086840000000123</v>
      </c>
      <c r="M25" s="830">
        <v>7.3979999999323809E-2</v>
      </c>
      <c r="N25" s="830">
        <v>-0.23634000000095057</v>
      </c>
      <c r="O25" s="830">
        <v>0.46187999999915519</v>
      </c>
      <c r="P25" s="830">
        <v>0.20671999999922264</v>
      </c>
      <c r="Q25" s="830">
        <v>0.23091999999928703</v>
      </c>
      <c r="R25" s="830">
        <v>0.15333999999916159</v>
      </c>
      <c r="S25" s="830">
        <v>-0.19040000000015311</v>
      </c>
      <c r="T25" s="830">
        <v>-1.2811800000007452</v>
      </c>
      <c r="U25" s="830">
        <v>-1.6915000000008149</v>
      </c>
      <c r="V25" s="830">
        <v>-0.64844000000084634</v>
      </c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3" t="s">
        <v>8</v>
      </c>
      <c r="C27" s="1024"/>
      <c r="D27" s="1024"/>
      <c r="E27" s="1024"/>
      <c r="F27" s="1024"/>
      <c r="G27" s="1024"/>
      <c r="H27" s="832"/>
      <c r="J27" s="829"/>
      <c r="K27" s="829"/>
      <c r="L27" s="829"/>
      <c r="M27" s="1032" t="s">
        <v>18</v>
      </c>
      <c r="N27" s="1033"/>
      <c r="O27" s="1024" t="s">
        <v>8</v>
      </c>
      <c r="P27" s="1024"/>
      <c r="Q27" s="1024"/>
      <c r="R27" s="1024"/>
      <c r="S27" s="1024"/>
      <c r="T27" s="1024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36" t="s">
        <v>10</v>
      </c>
      <c r="N28" s="103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36" t="s">
        <v>10</v>
      </c>
      <c r="N29" s="1037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38" t="s">
        <v>51</v>
      </c>
      <c r="N30" s="1039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38" t="s">
        <v>24</v>
      </c>
      <c r="N31" s="1039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38" t="s">
        <v>20</v>
      </c>
      <c r="N32" s="1039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5">
        <v>81.7</v>
      </c>
      <c r="F33" s="795">
        <v>83.2</v>
      </c>
      <c r="G33" s="79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38" t="s">
        <v>28</v>
      </c>
      <c r="N33" s="1039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-403.1</v>
      </c>
      <c r="J34" s="839"/>
      <c r="K34" s="839"/>
      <c r="L34" s="839"/>
      <c r="M34" s="1038" t="s">
        <v>21</v>
      </c>
      <c r="N34" s="1039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888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38" t="s">
        <v>22</v>
      </c>
      <c r="N35" s="1039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38" t="s">
        <v>23</v>
      </c>
      <c r="N36" s="1039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305.3</v>
      </c>
      <c r="C37" s="906">
        <f t="shared" si="13"/>
        <v>297.60000000000002</v>
      </c>
      <c r="D37" s="906">
        <f>SUM(D30:D36)</f>
        <v>14.299999999999999</v>
      </c>
      <c r="E37" s="906">
        <f t="shared" si="13"/>
        <v>325.5</v>
      </c>
      <c r="F37" s="906">
        <f t="shared" si="13"/>
        <v>331.59999999999997</v>
      </c>
      <c r="G37" s="911">
        <f t="shared" si="13"/>
        <v>334.90000000000003</v>
      </c>
      <c r="H37" s="912">
        <f t="shared" si="9"/>
        <v>1609.2</v>
      </c>
      <c r="I37" s="848"/>
      <c r="J37" s="829"/>
      <c r="K37" s="829"/>
      <c r="L37" s="829"/>
      <c r="M37" s="1036" t="s">
        <v>9</v>
      </c>
      <c r="N37" s="1037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87.442264848122591</v>
      </c>
      <c r="I38" s="848"/>
      <c r="J38" s="829"/>
      <c r="K38" s="829"/>
      <c r="L38" s="829"/>
      <c r="M38" s="1045" t="s">
        <v>11</v>
      </c>
      <c r="N38" s="1046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24</v>
      </c>
      <c r="E39" s="819">
        <v>530</v>
      </c>
      <c r="F39" s="819">
        <v>541</v>
      </c>
      <c r="G39" s="820">
        <v>548</v>
      </c>
      <c r="H39" s="854">
        <f>SUM(B39:G39)</f>
        <v>2629</v>
      </c>
      <c r="I39" s="848"/>
      <c r="J39" s="765"/>
      <c r="K39" s="765"/>
      <c r="L39" s="829"/>
      <c r="M39" s="1047" t="s">
        <v>12</v>
      </c>
      <c r="N39" s="1048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76.283376666666655</v>
      </c>
      <c r="C40" s="795">
        <f t="shared" ref="C40:G40" si="15">((((C38*7)*C39)/1000-C30)/6)</f>
        <v>74.427230000000009</v>
      </c>
      <c r="D40" s="795">
        <f t="shared" si="15"/>
        <v>3.6956266666666671</v>
      </c>
      <c r="E40" s="795">
        <f t="shared" si="15"/>
        <v>81.093699999999998</v>
      </c>
      <c r="F40" s="795">
        <f t="shared" si="15"/>
        <v>82.788223333333335</v>
      </c>
      <c r="G40" s="797">
        <f t="shared" si="15"/>
        <v>83.786253333333335</v>
      </c>
      <c r="H40" s="858">
        <f>((H37*1000)/H39)/7</f>
        <v>87.442264848122591</v>
      </c>
      <c r="I40" s="859"/>
      <c r="J40" s="859"/>
      <c r="K40" s="765"/>
      <c r="L40" s="829"/>
      <c r="M40" s="1049" t="s">
        <v>13</v>
      </c>
      <c r="N40" s="1050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17">((C39*C38)*7)/1000</f>
        <v>520.96338000000003</v>
      </c>
      <c r="D41" s="795">
        <f t="shared" si="17"/>
        <v>25.673759999999998</v>
      </c>
      <c r="E41" s="795">
        <f t="shared" si="17"/>
        <v>566.96219999999994</v>
      </c>
      <c r="F41" s="795">
        <f t="shared" si="17"/>
        <v>578.72933999999998</v>
      </c>
      <c r="G41" s="797">
        <f t="shared" si="17"/>
        <v>586.21752000000004</v>
      </c>
      <c r="H41" s="862"/>
      <c r="I41" s="766"/>
      <c r="J41" s="766"/>
      <c r="K41" s="765"/>
      <c r="L41" s="829"/>
      <c r="M41" s="1051" t="s">
        <v>14</v>
      </c>
      <c r="N41" s="1052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87.403378184941303</v>
      </c>
      <c r="C42" s="826">
        <f t="shared" si="19"/>
        <v>87.298327955412148</v>
      </c>
      <c r="D42" s="826">
        <f t="shared" si="19"/>
        <v>85.11904761904762</v>
      </c>
      <c r="E42" s="826">
        <f t="shared" si="19"/>
        <v>87.735849056603783</v>
      </c>
      <c r="F42" s="826">
        <f t="shared" si="19"/>
        <v>87.562714549775535</v>
      </c>
      <c r="G42" s="827">
        <f t="shared" si="19"/>
        <v>87.304483837330565</v>
      </c>
      <c r="H42" s="864"/>
      <c r="I42" s="765"/>
      <c r="J42" s="765"/>
      <c r="K42" s="859" t="s">
        <v>133</v>
      </c>
      <c r="L42" s="829"/>
      <c r="M42" s="1053" t="s">
        <v>15</v>
      </c>
      <c r="N42" s="1054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228.50025999999997</v>
      </c>
      <c r="C43" s="828">
        <f t="shared" si="21"/>
        <v>223.36338000000001</v>
      </c>
      <c r="D43" s="828">
        <f t="shared" si="21"/>
        <v>11.373759999999999</v>
      </c>
      <c r="E43" s="828">
        <f t="shared" si="21"/>
        <v>241.46219999999994</v>
      </c>
      <c r="F43" s="828">
        <f t="shared" si="21"/>
        <v>247.12934000000001</v>
      </c>
      <c r="G43" s="828">
        <f t="shared" si="21"/>
        <v>251.31752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38.200086666666657</v>
      </c>
      <c r="C45" s="894">
        <f t="shared" ref="C45:G45" si="23">(C43+C47)/$A$2</f>
        <v>37.22112666666667</v>
      </c>
      <c r="D45" s="894">
        <f>(D43+D47)/$A$2</f>
        <v>1.7629633333333325</v>
      </c>
      <c r="E45" s="894">
        <f t="shared" si="23"/>
        <v>40.860646666666661</v>
      </c>
      <c r="F45" s="894">
        <f t="shared" si="23"/>
        <v>41.809779999999996</v>
      </c>
      <c r="G45" s="894">
        <f t="shared" si="23"/>
        <v>41.939173333333343</v>
      </c>
      <c r="I45" s="765"/>
      <c r="J45" s="765"/>
      <c r="K45" s="765"/>
      <c r="L45" s="765"/>
      <c r="M45" s="829"/>
      <c r="N45" s="829"/>
      <c r="O45" s="894">
        <f t="shared" ref="O45:T45" si="24">(O43+O47)/$A$2</f>
        <v>5.5833333333327557E-3</v>
      </c>
      <c r="P45" s="894">
        <f t="shared" si="24"/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x14ac:dyDescent="0.25">
      <c r="A46" s="765"/>
      <c r="B46" s="894">
        <f>B45 + SUMIF($A$30:$A$36, $A$3,B30:B36)</f>
        <v>114.60008666666667</v>
      </c>
      <c r="C46" s="894">
        <f t="shared" ref="C46:F46" si="25">C45 + SUMIF($A$30:$A$36, $A$3,C30:C36)</f>
        <v>111.62112666666667</v>
      </c>
      <c r="D46" s="894">
        <f t="shared" si="25"/>
        <v>5.3629633333333331</v>
      </c>
      <c r="E46" s="894">
        <f t="shared" si="25"/>
        <v>122.56064666666666</v>
      </c>
      <c r="F46" s="894">
        <f t="shared" si="25"/>
        <v>125.00978000000001</v>
      </c>
      <c r="G46" s="894">
        <f>G45 + SUMIF($A$30:$A$36, $A$3,G30:G36)</f>
        <v>125.73917333333334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x14ac:dyDescent="0.25">
      <c r="A47" s="765"/>
      <c r="B47" s="829">
        <v>0.70025999999995747</v>
      </c>
      <c r="C47" s="829">
        <v>-3.6619999999970787E-2</v>
      </c>
      <c r="D47" s="829">
        <v>-0.79598000000000368</v>
      </c>
      <c r="E47" s="829">
        <v>3.7016800000000103</v>
      </c>
      <c r="F47" s="829">
        <v>3.7293399999999792</v>
      </c>
      <c r="G47" s="829">
        <v>0.31752000000005864</v>
      </c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5" t="s">
        <v>113</v>
      </c>
      <c r="C49" s="1026"/>
      <c r="D49" s="1026"/>
      <c r="E49" s="1026"/>
      <c r="F49" s="1026"/>
      <c r="G49" s="1026"/>
      <c r="H49" s="1026"/>
      <c r="I49" s="1027" t="s">
        <v>63</v>
      </c>
      <c r="J49" s="1028"/>
      <c r="K49" s="1028"/>
      <c r="L49" s="1028"/>
      <c r="M49" s="1028"/>
      <c r="N49" s="1028"/>
      <c r="O49" s="1028"/>
      <c r="P49" s="1029" t="s">
        <v>8</v>
      </c>
      <c r="Q49" s="1030"/>
      <c r="R49" s="1030"/>
      <c r="S49" s="1030"/>
      <c r="T49" s="1030"/>
      <c r="U49" s="1030"/>
      <c r="V49" s="1031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7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8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8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8"/>
        <v>130.10000000000002</v>
      </c>
      <c r="X54" s="800">
        <f t="shared" ref="X54:X58" si="29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8"/>
        <v>130.30000000000001</v>
      </c>
      <c r="X55" s="800">
        <f t="shared" si="29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872">
        <f t="shared" si="28"/>
        <v>131.10000000000002</v>
      </c>
      <c r="X56" s="800">
        <f t="shared" si="29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8"/>
        <v>131.30000000000001</v>
      </c>
      <c r="X57" s="800">
        <f t="shared" si="29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6.8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8"/>
        <v>131.5</v>
      </c>
      <c r="X58" s="800">
        <f t="shared" si="29"/>
        <v>0.19999999999998863</v>
      </c>
      <c r="Y58" s="800"/>
    </row>
    <row r="59" spans="1:25" x14ac:dyDescent="0.25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0">SUM(D52:D58)</f>
        <v>47.599999999999994</v>
      </c>
      <c r="E59" s="850">
        <f t="shared" si="30"/>
        <v>9.1</v>
      </c>
      <c r="F59" s="850">
        <f t="shared" si="30"/>
        <v>47.599999999999994</v>
      </c>
      <c r="G59" s="850">
        <f t="shared" si="30"/>
        <v>47.3</v>
      </c>
      <c r="H59" s="876">
        <f t="shared" si="30"/>
        <v>48.5</v>
      </c>
      <c r="I59" s="877">
        <f t="shared" si="30"/>
        <v>50.2</v>
      </c>
      <c r="J59" s="850">
        <f t="shared" si="30"/>
        <v>50.2</v>
      </c>
      <c r="K59" s="850">
        <f t="shared" si="30"/>
        <v>51.199999999999996</v>
      </c>
      <c r="L59" s="850">
        <f t="shared" si="30"/>
        <v>10.199999999999999</v>
      </c>
      <c r="M59" s="850">
        <f t="shared" si="30"/>
        <v>48.8</v>
      </c>
      <c r="N59" s="850">
        <f t="shared" si="30"/>
        <v>50.699999999999996</v>
      </c>
      <c r="O59" s="878">
        <f t="shared" si="30"/>
        <v>48.5</v>
      </c>
      <c r="P59" s="808">
        <f t="shared" si="30"/>
        <v>50.8</v>
      </c>
      <c r="Q59" s="809">
        <f t="shared" si="30"/>
        <v>50.8</v>
      </c>
      <c r="R59" s="809">
        <f t="shared" si="30"/>
        <v>49.900000000000006</v>
      </c>
      <c r="S59" s="809">
        <f t="shared" si="30"/>
        <v>10.199999999999999</v>
      </c>
      <c r="T59" s="809">
        <f t="shared" si="30"/>
        <v>49.900000000000006</v>
      </c>
      <c r="U59" s="809">
        <f t="shared" si="30"/>
        <v>50.599999999999994</v>
      </c>
      <c r="V59" s="810">
        <f t="shared" si="30"/>
        <v>47.199999999999996</v>
      </c>
      <c r="W59" s="879">
        <f>SUM(W52:W58)</f>
        <v>913.7</v>
      </c>
    </row>
    <row r="60" spans="1:25" x14ac:dyDescent="0.25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162.14729370008874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42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805</v>
      </c>
    </row>
    <row r="62" spans="1:25" x14ac:dyDescent="0.25">
      <c r="A62" s="822" t="s">
        <v>13</v>
      </c>
      <c r="B62" s="794">
        <f t="shared" ref="B62:V62" si="31">((((B60*7)*B61)/1000-B52-B53)/5)</f>
        <v>7.0025000000000004</v>
      </c>
      <c r="C62" s="794">
        <f t="shared" si="31"/>
        <v>6.5</v>
      </c>
      <c r="D62" s="794">
        <f t="shared" si="31"/>
        <v>6.805600000000001</v>
      </c>
      <c r="E62" s="794">
        <f t="shared" si="31"/>
        <v>1.2944</v>
      </c>
      <c r="F62" s="794">
        <f t="shared" si="31"/>
        <v>6.8056000000000001</v>
      </c>
      <c r="G62" s="794">
        <f t="shared" si="31"/>
        <v>6.7468000000000004</v>
      </c>
      <c r="H62" s="794">
        <f t="shared" si="31"/>
        <v>6.9522000000000004</v>
      </c>
      <c r="I62" s="794">
        <f t="shared" si="31"/>
        <v>7.2007999999999992</v>
      </c>
      <c r="J62" s="794">
        <f t="shared" si="31"/>
        <v>7.2007999999999992</v>
      </c>
      <c r="K62" s="794">
        <f t="shared" si="31"/>
        <v>7.3175000000000008</v>
      </c>
      <c r="L62" s="794">
        <f t="shared" si="31"/>
        <v>1.4675</v>
      </c>
      <c r="M62" s="794">
        <f t="shared" si="31"/>
        <v>6.9924000000000008</v>
      </c>
      <c r="N62" s="794">
        <f t="shared" si="31"/>
        <v>7.2629999999999999</v>
      </c>
      <c r="O62" s="886">
        <f t="shared" si="31"/>
        <v>6.9522000000000004</v>
      </c>
      <c r="P62" s="794">
        <f t="shared" si="31"/>
        <v>7.2839999999999989</v>
      </c>
      <c r="Q62" s="794">
        <f t="shared" si="31"/>
        <v>7.2839999999999989</v>
      </c>
      <c r="R62" s="794">
        <f t="shared" si="31"/>
        <v>7.1592000000000002</v>
      </c>
      <c r="S62" s="794">
        <f t="shared" si="31"/>
        <v>1.4811999999999999</v>
      </c>
      <c r="T62" s="794">
        <f t="shared" si="31"/>
        <v>7.1592000000000002</v>
      </c>
      <c r="U62" s="794">
        <f t="shared" si="31"/>
        <v>7.2314999999999987</v>
      </c>
      <c r="V62" s="887">
        <f t="shared" si="31"/>
        <v>6.7573999999999987</v>
      </c>
      <c r="W62" s="888">
        <f>((W59*1000)/7)/W61</f>
        <v>162.14729370008874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2">((D61*D60)*7)/1000</f>
        <v>47.628</v>
      </c>
      <c r="E63" s="795">
        <f t="shared" si="32"/>
        <v>9.0719999999999992</v>
      </c>
      <c r="F63" s="795">
        <f t="shared" si="32"/>
        <v>47.628</v>
      </c>
      <c r="G63" s="795">
        <f t="shared" si="32"/>
        <v>47.334000000000003</v>
      </c>
      <c r="H63" s="797">
        <f t="shared" si="32"/>
        <v>48.460999999999999</v>
      </c>
      <c r="I63" s="798">
        <f t="shared" si="32"/>
        <v>50.204000000000001</v>
      </c>
      <c r="J63" s="795">
        <f t="shared" si="32"/>
        <v>50.204000000000001</v>
      </c>
      <c r="K63" s="795">
        <f t="shared" si="32"/>
        <v>51.1875</v>
      </c>
      <c r="L63" s="795">
        <f t="shared" si="32"/>
        <v>10.237500000000001</v>
      </c>
      <c r="M63" s="795">
        <f t="shared" si="32"/>
        <v>48.762</v>
      </c>
      <c r="N63" s="795">
        <f t="shared" si="32"/>
        <v>50.715000000000003</v>
      </c>
      <c r="O63" s="889">
        <f t="shared" si="32"/>
        <v>48.460999999999999</v>
      </c>
      <c r="P63" s="794">
        <f t="shared" si="32"/>
        <v>50.82</v>
      </c>
      <c r="Q63" s="795">
        <f t="shared" si="32"/>
        <v>50.82</v>
      </c>
      <c r="R63" s="795">
        <f t="shared" si="32"/>
        <v>49.896000000000001</v>
      </c>
      <c r="S63" s="795">
        <f t="shared" si="32"/>
        <v>10.206</v>
      </c>
      <c r="T63" s="795">
        <f t="shared" si="32"/>
        <v>49.896000000000001</v>
      </c>
      <c r="U63" s="795">
        <f t="shared" si="32"/>
        <v>50.557499999999997</v>
      </c>
      <c r="V63" s="797">
        <f t="shared" si="32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3">+(C59/C61)/7*1000</f>
        <v>162.5</v>
      </c>
      <c r="D64" s="826">
        <f t="shared" si="33"/>
        <v>161.90476190476193</v>
      </c>
      <c r="E64" s="826">
        <f>+(E59/E61)/7*1000</f>
        <v>162.5</v>
      </c>
      <c r="F64" s="826">
        <f t="shared" si="33"/>
        <v>161.90476190476193</v>
      </c>
      <c r="G64" s="826">
        <f t="shared" si="33"/>
        <v>160.8843537414966</v>
      </c>
      <c r="H64" s="827">
        <f t="shared" si="33"/>
        <v>161.12956810631229</v>
      </c>
      <c r="I64" s="890">
        <f t="shared" si="33"/>
        <v>162.98701298701297</v>
      </c>
      <c r="J64" s="826">
        <f t="shared" si="33"/>
        <v>162.98701298701297</v>
      </c>
      <c r="K64" s="826">
        <f t="shared" si="33"/>
        <v>162.53968253968253</v>
      </c>
      <c r="L64" s="826">
        <f t="shared" si="33"/>
        <v>161.90476190476193</v>
      </c>
      <c r="M64" s="826">
        <f t="shared" si="33"/>
        <v>162.12624584717608</v>
      </c>
      <c r="N64" s="826">
        <f t="shared" si="33"/>
        <v>160.95238095238093</v>
      </c>
      <c r="O64" s="891">
        <f t="shared" si="33"/>
        <v>161.12956810631229</v>
      </c>
      <c r="P64" s="825">
        <f t="shared" si="33"/>
        <v>164.93506493506493</v>
      </c>
      <c r="Q64" s="826">
        <f t="shared" si="33"/>
        <v>164.93506493506493</v>
      </c>
      <c r="R64" s="826">
        <f t="shared" si="33"/>
        <v>162.01298701298703</v>
      </c>
      <c r="S64" s="826">
        <f t="shared" si="33"/>
        <v>161.90476190476193</v>
      </c>
      <c r="T64" s="826">
        <f t="shared" si="33"/>
        <v>162.01298701298703</v>
      </c>
      <c r="U64" s="826">
        <f t="shared" si="33"/>
        <v>160.63492063492063</v>
      </c>
      <c r="V64" s="827">
        <f t="shared" si="33"/>
        <v>160.54421768707482</v>
      </c>
      <c r="W64" s="237"/>
    </row>
    <row r="65" spans="1:24" x14ac:dyDescent="0.25">
      <c r="A65" s="765"/>
      <c r="B65" s="828">
        <f t="shared" ref="B65:V65" si="34">B63-B59</f>
        <v>1.2500000000002842E-2</v>
      </c>
      <c r="C65" s="828">
        <f t="shared" si="34"/>
        <v>0</v>
      </c>
      <c r="D65" s="828">
        <f t="shared" si="34"/>
        <v>2.8000000000005798E-2</v>
      </c>
      <c r="E65" s="828">
        <f t="shared" si="34"/>
        <v>-2.8000000000000469E-2</v>
      </c>
      <c r="F65" s="828">
        <f t="shared" si="34"/>
        <v>2.8000000000005798E-2</v>
      </c>
      <c r="G65" s="828">
        <f t="shared" si="34"/>
        <v>3.4000000000006025E-2</v>
      </c>
      <c r="H65" s="828">
        <f t="shared" si="34"/>
        <v>-3.9000000000001478E-2</v>
      </c>
      <c r="I65" s="828">
        <f t="shared" si="34"/>
        <v>3.9999999999977831E-3</v>
      </c>
      <c r="J65" s="828">
        <f t="shared" si="34"/>
        <v>3.9999999999977831E-3</v>
      </c>
      <c r="K65" s="828">
        <f t="shared" si="34"/>
        <v>-1.2499999999995737E-2</v>
      </c>
      <c r="L65" s="828">
        <f t="shared" si="34"/>
        <v>3.7500000000001421E-2</v>
      </c>
      <c r="M65" s="828">
        <f t="shared" si="34"/>
        <v>-3.7999999999996703E-2</v>
      </c>
      <c r="N65" s="828">
        <f t="shared" si="34"/>
        <v>1.5000000000007674E-2</v>
      </c>
      <c r="O65" s="828">
        <f t="shared" si="34"/>
        <v>-3.9000000000001478E-2</v>
      </c>
      <c r="P65" s="828">
        <f t="shared" si="34"/>
        <v>2.0000000000003126E-2</v>
      </c>
      <c r="Q65" s="828">
        <f t="shared" si="34"/>
        <v>2.0000000000003126E-2</v>
      </c>
      <c r="R65" s="828">
        <f t="shared" si="34"/>
        <v>-4.0000000000048885E-3</v>
      </c>
      <c r="S65" s="828">
        <f t="shared" si="34"/>
        <v>6.0000000000002274E-3</v>
      </c>
      <c r="T65" s="828">
        <f t="shared" si="34"/>
        <v>-4.0000000000048885E-3</v>
      </c>
      <c r="U65" s="828">
        <f t="shared" si="34"/>
        <v>-4.2499999999996874E-2</v>
      </c>
      <c r="V65" s="828">
        <f t="shared" si="34"/>
        <v>-1.2999999999998124E-2</v>
      </c>
    </row>
    <row r="66" spans="1:24" x14ac:dyDescent="0.25">
      <c r="A66" s="765"/>
      <c r="B66" s="894">
        <f t="shared" ref="B66:V66" si="35">(B65+B68)/$A$2</f>
        <v>2.0833333333338069E-3</v>
      </c>
      <c r="C66" s="894">
        <f t="shared" si="35"/>
        <v>0</v>
      </c>
      <c r="D66" s="894">
        <f t="shared" si="35"/>
        <v>4.6666666666676333E-3</v>
      </c>
      <c r="E66" s="894">
        <f t="shared" si="35"/>
        <v>-4.6666666666667451E-3</v>
      </c>
      <c r="F66" s="894">
        <f t="shared" si="35"/>
        <v>4.6666666666676333E-3</v>
      </c>
      <c r="G66" s="894">
        <f t="shared" si="35"/>
        <v>5.6666666666676706E-3</v>
      </c>
      <c r="H66" s="894">
        <f t="shared" si="35"/>
        <v>-6.500000000000246E-3</v>
      </c>
      <c r="I66" s="894">
        <f t="shared" si="35"/>
        <v>6.6666666666629715E-4</v>
      </c>
      <c r="J66" s="894">
        <f t="shared" si="35"/>
        <v>6.6666666666629715E-4</v>
      </c>
      <c r="K66" s="894">
        <f t="shared" si="35"/>
        <v>-2.0833333333326229E-3</v>
      </c>
      <c r="L66" s="894">
        <f t="shared" si="35"/>
        <v>6.2500000000002371E-3</v>
      </c>
      <c r="M66" s="894">
        <f t="shared" si="35"/>
        <v>-6.3333333333327841E-3</v>
      </c>
      <c r="N66" s="894">
        <f t="shared" si="35"/>
        <v>2.500000000001279E-3</v>
      </c>
      <c r="O66" s="894">
        <f t="shared" si="35"/>
        <v>-6.500000000000246E-3</v>
      </c>
      <c r="P66" s="894">
        <f t="shared" si="35"/>
        <v>3.3333333333338544E-3</v>
      </c>
      <c r="Q66" s="894">
        <f t="shared" si="35"/>
        <v>3.3333333333338544E-3</v>
      </c>
      <c r="R66" s="894">
        <f t="shared" si="35"/>
        <v>-6.6666666666748142E-4</v>
      </c>
      <c r="S66" s="894">
        <f t="shared" si="35"/>
        <v>1.000000000000038E-3</v>
      </c>
      <c r="T66" s="894">
        <f t="shared" si="35"/>
        <v>-6.6666666666748142E-4</v>
      </c>
      <c r="U66" s="894">
        <f t="shared" si="35"/>
        <v>-7.0833333333328126E-3</v>
      </c>
      <c r="V66" s="894">
        <f t="shared" si="35"/>
        <v>-2.1666666666663539E-3</v>
      </c>
    </row>
    <row r="67" spans="1:24" x14ac:dyDescent="0.25">
      <c r="B67" s="894">
        <f>B66 + SUMIF($A$52:$A$58, $A$3,B52:B58)</f>
        <v>6.9020833333333345</v>
      </c>
      <c r="C67" s="894">
        <f t="shared" ref="C67:V67" si="36">C66 + SUMIF($A$52:$A$58, $A$3,C52:C58)</f>
        <v>6.5</v>
      </c>
      <c r="D67" s="894">
        <f t="shared" si="36"/>
        <v>6.8046666666666678</v>
      </c>
      <c r="E67" s="894">
        <f t="shared" si="36"/>
        <v>1.2953333333333332</v>
      </c>
      <c r="F67" s="894">
        <f t="shared" si="36"/>
        <v>6.7046666666666681</v>
      </c>
      <c r="G67" s="894">
        <f t="shared" si="36"/>
        <v>6.7056666666666676</v>
      </c>
      <c r="H67" s="894">
        <f t="shared" si="36"/>
        <v>6.7934999999999999</v>
      </c>
      <c r="I67" s="894">
        <f t="shared" si="36"/>
        <v>7.1006666666666662</v>
      </c>
      <c r="J67" s="894">
        <f t="shared" si="36"/>
        <v>7.1006666666666662</v>
      </c>
      <c r="K67" s="894">
        <f t="shared" si="36"/>
        <v>7.2979166666666675</v>
      </c>
      <c r="L67" s="894">
        <f t="shared" si="36"/>
        <v>1.4062500000000002</v>
      </c>
      <c r="M67" s="894">
        <f t="shared" si="36"/>
        <v>6.8936666666666673</v>
      </c>
      <c r="N67" s="894">
        <f t="shared" si="36"/>
        <v>7.2025000000000015</v>
      </c>
      <c r="O67" s="894">
        <f t="shared" si="36"/>
        <v>6.7934999999999999</v>
      </c>
      <c r="P67" s="894">
        <f t="shared" si="36"/>
        <v>7.203333333333334</v>
      </c>
      <c r="Q67" s="894">
        <f t="shared" si="36"/>
        <v>7.203333333333334</v>
      </c>
      <c r="R67" s="894">
        <f t="shared" si="36"/>
        <v>6.9993333333333325</v>
      </c>
      <c r="S67" s="894">
        <f t="shared" si="36"/>
        <v>1.401</v>
      </c>
      <c r="T67" s="894">
        <f t="shared" si="36"/>
        <v>6.9993333333333325</v>
      </c>
      <c r="U67" s="894">
        <f t="shared" si="36"/>
        <v>7.1929166666666671</v>
      </c>
      <c r="V67" s="894">
        <f t="shared" si="36"/>
        <v>6.6978333333333335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7"/>
      <c r="C1" s="1059" t="s">
        <v>36</v>
      </c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60"/>
      <c r="X1" s="1061" t="s">
        <v>37</v>
      </c>
      <c r="Y1" s="1062"/>
    </row>
    <row r="2" spans="1:28" x14ac:dyDescent="0.55000000000000004">
      <c r="A2" s="577"/>
      <c r="B2" s="1058"/>
      <c r="C2" s="1063" t="s">
        <v>38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4"/>
      <c r="X2" s="1066" t="s">
        <v>39</v>
      </c>
      <c r="Y2" s="1067"/>
    </row>
    <row r="3" spans="1:28" x14ac:dyDescent="0.55000000000000004">
      <c r="A3" s="577"/>
      <c r="B3" s="1058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65"/>
      <c r="X3" s="1066" t="s">
        <v>40</v>
      </c>
      <c r="Y3" s="106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56">
        <v>2</v>
      </c>
      <c r="D5" s="1056"/>
      <c r="E5" s="435"/>
      <c r="F5" s="435"/>
      <c r="G5" s="435" t="s">
        <v>42</v>
      </c>
      <c r="H5" s="1068" t="s">
        <v>54</v>
      </c>
      <c r="I5" s="106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69" t="s">
        <v>2</v>
      </c>
      <c r="D7" s="1069"/>
      <c r="E7" s="436"/>
      <c r="F7" s="436"/>
      <c r="G7" s="435" t="s">
        <v>45</v>
      </c>
      <c r="H7" s="1070">
        <v>45773</v>
      </c>
      <c r="I7" s="1070"/>
      <c r="J7" s="437"/>
      <c r="K7" s="437"/>
      <c r="L7" s="437"/>
      <c r="M7" s="437"/>
      <c r="N7" s="437"/>
      <c r="O7" s="437"/>
      <c r="P7" s="1055" t="s">
        <v>46</v>
      </c>
      <c r="Q7" s="1055"/>
      <c r="R7" s="1055"/>
      <c r="S7" s="1056" t="s">
        <v>116</v>
      </c>
      <c r="T7" s="1056"/>
      <c r="U7" s="1056"/>
      <c r="V7" s="1056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82" t="s">
        <v>48</v>
      </c>
      <c r="B10" s="108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8" t="s">
        <v>9</v>
      </c>
      <c r="B18" s="1089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4" t="s">
        <v>50</v>
      </c>
      <c r="B19" s="1085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6"/>
      <c r="N20" s="1086"/>
      <c r="O20" s="1086"/>
      <c r="P20" s="1086"/>
      <c r="Q20" s="1087"/>
      <c r="R20" s="1087"/>
      <c r="S20" s="1087"/>
      <c r="T20" s="1087"/>
      <c r="U20" s="1087"/>
      <c r="V20" s="1087"/>
      <c r="W20" s="1087"/>
      <c r="X20" s="108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5" t="s">
        <v>27</v>
      </c>
      <c r="B22" s="1096"/>
      <c r="C22" s="1097" t="s">
        <v>8</v>
      </c>
      <c r="D22" s="1098"/>
      <c r="E22" s="1098"/>
      <c r="F22" s="1098"/>
      <c r="G22" s="1098"/>
      <c r="H22" s="1098"/>
      <c r="I22" s="1099"/>
      <c r="J22" s="446"/>
      <c r="K22" s="445"/>
      <c r="L22" s="1100" t="s">
        <v>49</v>
      </c>
      <c r="M22" s="1101"/>
      <c r="N22" s="1097" t="s">
        <v>8</v>
      </c>
      <c r="O22" s="1098"/>
      <c r="P22" s="1098"/>
      <c r="Q22" s="1098"/>
      <c r="R22" s="1098"/>
      <c r="S22" s="1098"/>
      <c r="T22" s="1099"/>
      <c r="U22" s="548"/>
      <c r="V22" s="549"/>
      <c r="W22" s="549"/>
      <c r="X22" s="550"/>
      <c r="Y22" s="549"/>
    </row>
    <row r="23" spans="1:28" ht="48" customHeight="1" thickBot="1" x14ac:dyDescent="0.6">
      <c r="A23" s="1082" t="s">
        <v>48</v>
      </c>
      <c r="B23" s="108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2" t="s">
        <v>48</v>
      </c>
      <c r="M23" s="108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8" t="s">
        <v>9</v>
      </c>
      <c r="B31" s="1089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8" t="s">
        <v>9</v>
      </c>
      <c r="M31" s="1089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4" t="s">
        <v>50</v>
      </c>
      <c r="B32" s="1085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4" t="s">
        <v>50</v>
      </c>
      <c r="M32" s="1085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0" t="s">
        <v>19</v>
      </c>
      <c r="B35" s="1091"/>
      <c r="C35" s="1092" t="s">
        <v>113</v>
      </c>
      <c r="D35" s="1093"/>
      <c r="E35" s="1093"/>
      <c r="F35" s="1093"/>
      <c r="G35" s="1093"/>
      <c r="H35" s="1093"/>
      <c r="I35" s="1094"/>
      <c r="J35" s="1092" t="s">
        <v>63</v>
      </c>
      <c r="K35" s="1093"/>
      <c r="L35" s="1093"/>
      <c r="M35" s="1093"/>
      <c r="N35" s="1093"/>
      <c r="O35" s="1093"/>
      <c r="P35" s="1094"/>
      <c r="Q35" s="1092" t="s">
        <v>8</v>
      </c>
      <c r="R35" s="1093"/>
      <c r="S35" s="1093"/>
      <c r="T35" s="1093"/>
      <c r="U35" s="1093"/>
      <c r="V35" s="1093"/>
      <c r="W35" s="1093"/>
      <c r="X35" s="1094"/>
      <c r="Y35" s="434"/>
    </row>
    <row r="36" spans="1:25" ht="48" customHeight="1" thickBot="1" x14ac:dyDescent="0.6">
      <c r="A36" s="1082" t="s">
        <v>48</v>
      </c>
      <c r="B36" s="108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8" t="s">
        <v>9</v>
      </c>
      <c r="B44" s="1089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4" t="s">
        <v>50</v>
      </c>
      <c r="B45" s="1085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7"/>
      <c r="C1" s="1059" t="s">
        <v>36</v>
      </c>
      <c r="D1" s="1059"/>
      <c r="E1" s="1059"/>
      <c r="F1" s="1059"/>
      <c r="G1" s="1059"/>
      <c r="H1" s="1059"/>
      <c r="I1" s="1059"/>
      <c r="J1" s="1059"/>
      <c r="K1" s="1059"/>
      <c r="L1" s="1059"/>
      <c r="M1" s="1059"/>
      <c r="N1" s="1059"/>
      <c r="O1" s="1059"/>
      <c r="P1" s="1059"/>
      <c r="Q1" s="1059"/>
      <c r="R1" s="1059"/>
      <c r="S1" s="1059"/>
      <c r="T1" s="1059"/>
      <c r="U1" s="1059"/>
      <c r="V1" s="1059"/>
      <c r="W1" s="1060"/>
      <c r="X1" s="1061" t="s">
        <v>37</v>
      </c>
      <c r="Y1" s="1062"/>
    </row>
    <row r="2" spans="1:28" x14ac:dyDescent="0.55000000000000004">
      <c r="A2" s="577"/>
      <c r="B2" s="1058"/>
      <c r="C2" s="1063" t="s">
        <v>38</v>
      </c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4"/>
      <c r="X2" s="1066" t="s">
        <v>39</v>
      </c>
      <c r="Y2" s="1067"/>
    </row>
    <row r="3" spans="1:28" x14ac:dyDescent="0.55000000000000004">
      <c r="A3" s="577"/>
      <c r="B3" s="1058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65"/>
      <c r="X3" s="1066" t="s">
        <v>40</v>
      </c>
      <c r="Y3" s="1067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56">
        <v>2</v>
      </c>
      <c r="D5" s="1056"/>
      <c r="E5" s="435"/>
      <c r="F5" s="435"/>
      <c r="G5" s="435" t="s">
        <v>42</v>
      </c>
      <c r="H5" s="1068" t="s">
        <v>54</v>
      </c>
      <c r="I5" s="1068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69" t="s">
        <v>2</v>
      </c>
      <c r="D7" s="1069"/>
      <c r="E7" s="436"/>
      <c r="F7" s="436"/>
      <c r="G7" s="435" t="s">
        <v>45</v>
      </c>
      <c r="H7" s="1070">
        <v>45773</v>
      </c>
      <c r="I7" s="1070"/>
      <c r="J7" s="437"/>
      <c r="K7" s="437"/>
      <c r="L7" s="437"/>
      <c r="M7" s="437"/>
      <c r="N7" s="437"/>
      <c r="O7" s="437"/>
      <c r="P7" s="1055" t="s">
        <v>46</v>
      </c>
      <c r="Q7" s="1055"/>
      <c r="R7" s="1055"/>
      <c r="S7" s="1056" t="s">
        <v>116</v>
      </c>
      <c r="T7" s="1056"/>
      <c r="U7" s="1056"/>
      <c r="V7" s="1056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5" t="s">
        <v>47</v>
      </c>
      <c r="B9" s="1076"/>
      <c r="C9" s="1077" t="s">
        <v>65</v>
      </c>
      <c r="D9" s="1078"/>
      <c r="E9" s="1078"/>
      <c r="F9" s="1078"/>
      <c r="G9" s="1078"/>
      <c r="H9" s="1078"/>
      <c r="I9" s="1079"/>
      <c r="J9" s="1077" t="s">
        <v>63</v>
      </c>
      <c r="K9" s="1078"/>
      <c r="L9" s="1078"/>
      <c r="M9" s="1078"/>
      <c r="N9" s="1078"/>
      <c r="O9" s="1078"/>
      <c r="P9" s="1079"/>
      <c r="Q9" s="1080" t="s">
        <v>8</v>
      </c>
      <c r="R9" s="1081"/>
      <c r="S9" s="1081"/>
      <c r="T9" s="1081"/>
      <c r="U9" s="1081"/>
      <c r="V9" s="1081"/>
      <c r="W9" s="1081"/>
      <c r="X9" s="1079"/>
    </row>
    <row r="10" spans="1:28" ht="48" customHeight="1" thickBot="1" x14ac:dyDescent="0.6">
      <c r="A10" s="1082" t="s">
        <v>48</v>
      </c>
      <c r="B10" s="108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8" t="s">
        <v>9</v>
      </c>
      <c r="B18" s="1089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4" t="s">
        <v>50</v>
      </c>
      <c r="B19" s="1085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6"/>
      <c r="N20" s="1086"/>
      <c r="O20" s="1086"/>
      <c r="P20" s="1086"/>
      <c r="Q20" s="1087"/>
      <c r="R20" s="1087"/>
      <c r="S20" s="1087"/>
      <c r="T20" s="1087"/>
      <c r="U20" s="1087"/>
      <c r="V20" s="1087"/>
      <c r="W20" s="1087"/>
      <c r="X20" s="108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5" t="s">
        <v>27</v>
      </c>
      <c r="B22" s="1096"/>
      <c r="C22" s="1097" t="s">
        <v>8</v>
      </c>
      <c r="D22" s="1098"/>
      <c r="E22" s="1098"/>
      <c r="F22" s="1098"/>
      <c r="G22" s="1098"/>
      <c r="H22" s="1098"/>
      <c r="I22" s="1099"/>
      <c r="J22" s="446"/>
      <c r="K22" s="445"/>
      <c r="L22" s="1100" t="s">
        <v>49</v>
      </c>
      <c r="M22" s="1101"/>
      <c r="N22" s="1097" t="s">
        <v>8</v>
      </c>
      <c r="O22" s="1098"/>
      <c r="P22" s="1098"/>
      <c r="Q22" s="1098"/>
      <c r="R22" s="1098"/>
      <c r="S22" s="1098"/>
      <c r="T22" s="1099"/>
      <c r="U22" s="548"/>
      <c r="V22" s="549"/>
      <c r="W22" s="549"/>
      <c r="X22" s="550"/>
      <c r="Y22" s="549"/>
    </row>
    <row r="23" spans="1:28" ht="48" customHeight="1" thickBot="1" x14ac:dyDescent="0.6">
      <c r="A23" s="1082" t="s">
        <v>48</v>
      </c>
      <c r="B23" s="108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2" t="s">
        <v>48</v>
      </c>
      <c r="M23" s="108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8" t="s">
        <v>9</v>
      </c>
      <c r="B31" s="1089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8" t="s">
        <v>9</v>
      </c>
      <c r="M31" s="1089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4" t="s">
        <v>50</v>
      </c>
      <c r="B32" s="1085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4" t="s">
        <v>50</v>
      </c>
      <c r="M32" s="1085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0" t="s">
        <v>19</v>
      </c>
      <c r="B35" s="1091"/>
      <c r="C35" s="1092" t="s">
        <v>113</v>
      </c>
      <c r="D35" s="1093"/>
      <c r="E35" s="1093"/>
      <c r="F35" s="1093"/>
      <c r="G35" s="1093"/>
      <c r="H35" s="1093"/>
      <c r="I35" s="1094"/>
      <c r="J35" s="1092" t="s">
        <v>63</v>
      </c>
      <c r="K35" s="1093"/>
      <c r="L35" s="1093"/>
      <c r="M35" s="1093"/>
      <c r="N35" s="1093"/>
      <c r="O35" s="1093"/>
      <c r="P35" s="1094"/>
      <c r="Q35" s="1092" t="s">
        <v>8</v>
      </c>
      <c r="R35" s="1093"/>
      <c r="S35" s="1093"/>
      <c r="T35" s="1093"/>
      <c r="U35" s="1093"/>
      <c r="V35" s="1093"/>
      <c r="W35" s="1093"/>
      <c r="X35" s="1094"/>
      <c r="Y35" s="434"/>
    </row>
    <row r="36" spans="1:25" ht="48" customHeight="1" thickBot="1" x14ac:dyDescent="0.6">
      <c r="A36" s="1082" t="s">
        <v>48</v>
      </c>
      <c r="B36" s="108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8" t="s">
        <v>9</v>
      </c>
      <c r="B44" s="1089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4" t="s">
        <v>50</v>
      </c>
      <c r="B45" s="1085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2025-05-27T22:16:21Z</cp:lastPrinted>
  <dcterms:created xsi:type="dcterms:W3CDTF">2021-03-04T08:17:33Z</dcterms:created>
  <dcterms:modified xsi:type="dcterms:W3CDTF">2025-05-31T05:37:36Z</dcterms:modified>
</cp:coreProperties>
</file>