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14295" yWindow="0" windowWidth="14610" windowHeight="15585" tabRatio="787" firstSheet="77" activeTab="83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X13" i="186" s="1"/>
  <c r="W11" i="186"/>
  <c r="W10" i="186"/>
  <c r="W8" i="186"/>
  <c r="W7" i="186"/>
  <c r="V3" i="186"/>
  <c r="A2" i="186"/>
  <c r="V30" i="186" l="1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X65" i="182" s="1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O30" i="162"/>
  <c r="R37" i="162"/>
  <c r="H31" i="162"/>
  <c r="P31" i="162"/>
  <c r="E15" i="162"/>
  <c r="O25" i="162"/>
  <c r="J12" i="162"/>
  <c r="C12" i="162"/>
  <c r="X11" i="162"/>
  <c r="T12" i="162"/>
  <c r="T43" i="162"/>
  <c r="S26" i="162"/>
  <c r="P37" i="162"/>
  <c r="U17" i="162"/>
  <c r="D28" i="162"/>
  <c r="K45" i="162"/>
  <c r="R44" i="162"/>
  <c r="M45" i="162"/>
  <c r="W43" i="162"/>
  <c r="I11" i="162"/>
  <c r="N19" i="162"/>
  <c r="U41" i="162"/>
  <c r="N41" i="162"/>
  <c r="L39" i="162"/>
  <c r="S16" i="162"/>
  <c r="D39" i="162"/>
  <c r="I25" i="162"/>
  <c r="R11" i="162"/>
  <c r="N30" i="162"/>
  <c r="O17" i="162"/>
  <c r="P43" i="162"/>
  <c r="E29" i="162"/>
  <c r="E37" i="162"/>
  <c r="K11" i="162"/>
  <c r="L44" i="162"/>
  <c r="I45" i="162"/>
  <c r="S18" i="162"/>
  <c r="I16" i="162"/>
  <c r="U18" i="162"/>
  <c r="U16" i="162"/>
  <c r="S30" i="162"/>
  <c r="P26" i="162"/>
  <c r="J39" i="162"/>
  <c r="V44" i="162"/>
  <c r="X16" i="162"/>
  <c r="V15" i="162"/>
  <c r="R26" i="162"/>
  <c r="F32" i="162"/>
  <c r="K15" i="162"/>
  <c r="I39" i="162"/>
  <c r="V39" i="162"/>
  <c r="Q42" i="162"/>
  <c r="C41" i="162"/>
  <c r="E16" i="162"/>
  <c r="Q26" i="162"/>
  <c r="J16" i="162"/>
  <c r="T27" i="162"/>
  <c r="D14" i="162"/>
  <c r="C31" i="162"/>
  <c r="P40" i="162"/>
  <c r="H40" i="162"/>
  <c r="S37" i="162"/>
  <c r="Q39" i="162"/>
  <c r="G12" i="162"/>
  <c r="S24" i="162"/>
  <c r="N38" i="162"/>
  <c r="D42" i="162"/>
  <c r="J43" i="162"/>
  <c r="N37" i="162"/>
  <c r="M39" i="162"/>
  <c r="F39" i="162"/>
  <c r="Q25" i="162"/>
  <c r="T25" i="162"/>
  <c r="T26" i="162"/>
  <c r="G11" i="162"/>
  <c r="S15" i="162"/>
  <c r="N26" i="162"/>
  <c r="H24" i="162"/>
  <c r="T11" i="162"/>
  <c r="M38" i="162"/>
  <c r="H41" i="162"/>
  <c r="T38" i="162"/>
  <c r="U13" i="162"/>
  <c r="C30" i="162"/>
  <c r="M41" i="162"/>
  <c r="O27" i="162"/>
  <c r="U15" i="162"/>
  <c r="E38" i="162"/>
  <c r="E18" i="162"/>
  <c r="E25" i="162"/>
  <c r="O28" i="162"/>
  <c r="G19" i="162"/>
  <c r="F31" i="162"/>
  <c r="H39" i="162"/>
  <c r="U38" i="162"/>
  <c r="R40" i="162"/>
  <c r="I40" i="162"/>
  <c r="R39" i="162"/>
  <c r="I38" i="162"/>
  <c r="N17" i="162"/>
  <c r="F18" i="162"/>
  <c r="I30" i="162"/>
  <c r="X42" i="162"/>
  <c r="R24" i="162"/>
  <c r="V41" i="162"/>
  <c r="D32" i="162"/>
  <c r="G13" i="162"/>
  <c r="D30" i="162"/>
  <c r="R29" i="162"/>
  <c r="Q13" i="162"/>
  <c r="P15" i="162"/>
  <c r="T30" i="162"/>
  <c r="U40" i="162"/>
  <c r="I12" i="162"/>
  <c r="D29" i="162"/>
  <c r="E26" i="162"/>
  <c r="H30" i="162"/>
  <c r="I27" i="162"/>
  <c r="U14" i="162"/>
  <c r="H17" i="162"/>
  <c r="P16" i="162"/>
  <c r="V18" i="162"/>
  <c r="R28" i="162"/>
  <c r="H25" i="162"/>
  <c r="H42" i="162"/>
  <c r="W40" i="162"/>
  <c r="C16" i="162"/>
  <c r="N28" i="162"/>
  <c r="I18" i="162"/>
  <c r="H11" i="162"/>
  <c r="Q27" i="162"/>
  <c r="Q29" i="162"/>
  <c r="I41" i="162"/>
  <c r="D24" i="162"/>
  <c r="Q44" i="162"/>
  <c r="N43" i="162"/>
  <c r="R32" i="162"/>
  <c r="N16" i="162"/>
  <c r="Q30" i="162"/>
  <c r="D11" i="162"/>
  <c r="Q38" i="162"/>
  <c r="N14" i="162"/>
  <c r="J15" i="162"/>
  <c r="T37" i="162"/>
  <c r="N13" i="162"/>
  <c r="W39" i="162"/>
  <c r="S41" i="162"/>
  <c r="H43" i="162"/>
  <c r="J13" i="162"/>
  <c r="F24" i="162"/>
  <c r="T29" i="162"/>
  <c r="X17" i="162"/>
  <c r="V16" i="162"/>
  <c r="W14" i="162"/>
  <c r="E11" i="162"/>
  <c r="D37" i="162"/>
  <c r="V14" i="162"/>
  <c r="H44" i="162"/>
  <c r="V37" i="162"/>
  <c r="I43" i="162"/>
  <c r="H19" i="162"/>
  <c r="M16" i="162"/>
  <c r="I17" i="162"/>
  <c r="L45" i="162"/>
  <c r="P14" i="162"/>
  <c r="D19" i="162"/>
  <c r="Q41" i="162"/>
  <c r="T28" i="162"/>
  <c r="W38" i="162"/>
  <c r="N42" i="162"/>
  <c r="K41" i="162"/>
  <c r="M13" i="162"/>
  <c r="V43" i="162"/>
  <c r="D25" i="162"/>
  <c r="U42" i="162"/>
  <c r="N45" i="162"/>
  <c r="E24" i="162"/>
  <c r="J18" i="162"/>
  <c r="C32" i="162"/>
  <c r="J45" i="162"/>
  <c r="N32" i="162"/>
  <c r="G26" i="162"/>
  <c r="D41" i="162"/>
  <c r="P45" i="162"/>
  <c r="S38" i="162"/>
  <c r="E12" i="162"/>
  <c r="Q16" i="162"/>
  <c r="H28" i="162"/>
  <c r="U11" i="162"/>
  <c r="N25" i="162"/>
  <c r="E31" i="162"/>
  <c r="X37" i="162"/>
  <c r="L43" i="162"/>
  <c r="C39" i="162"/>
  <c r="G43" i="162"/>
  <c r="Q14" i="162"/>
  <c r="S42" i="162"/>
  <c r="F19" i="162"/>
  <c r="Q45" i="162"/>
  <c r="O45" i="162"/>
  <c r="Q11" i="162"/>
  <c r="G28" i="162"/>
  <c r="R18" i="162"/>
  <c r="I13" i="162"/>
  <c r="S25" i="162"/>
  <c r="E41" i="162"/>
  <c r="S19" i="162"/>
  <c r="M17" i="162"/>
  <c r="D27" i="162"/>
  <c r="H27" i="162"/>
  <c r="N27" i="162"/>
  <c r="I19" i="162"/>
  <c r="H26" i="162"/>
  <c r="P32" i="162"/>
  <c r="G39" i="162"/>
  <c r="G32" i="162"/>
  <c r="S43" i="162"/>
  <c r="P44" i="162"/>
  <c r="O38" i="162"/>
  <c r="F17" i="162"/>
  <c r="N31" i="162"/>
  <c r="C27" i="162"/>
  <c r="N24" i="162"/>
  <c r="L19" i="162"/>
  <c r="G41" i="162"/>
  <c r="E27" i="162"/>
  <c r="R19" i="162"/>
  <c r="T18" i="162"/>
  <c r="M43" i="162"/>
  <c r="S12" i="162"/>
  <c r="Q37" i="162"/>
  <c r="T17" i="162"/>
  <c r="Q31" i="162"/>
  <c r="W45" i="162"/>
  <c r="X38" i="162"/>
  <c r="Q28" i="162"/>
  <c r="G24" i="162"/>
  <c r="C13" i="162"/>
  <c r="F45" i="162"/>
  <c r="K37" i="162"/>
  <c r="X13" i="162"/>
  <c r="E42" i="162"/>
  <c r="P12" i="162"/>
  <c r="V13" i="162"/>
  <c r="D43" i="162"/>
  <c r="W11" i="162"/>
  <c r="R16" i="162"/>
  <c r="P27" i="162"/>
  <c r="S13" i="162"/>
  <c r="J17" i="162"/>
  <c r="R25" i="162"/>
  <c r="C42" i="162"/>
  <c r="E19" i="162"/>
  <c r="K14" i="162"/>
  <c r="Q15" i="162"/>
  <c r="E44" i="162"/>
  <c r="F28" i="162"/>
  <c r="E13" i="162"/>
  <c r="M44" i="162"/>
  <c r="O14" i="162"/>
  <c r="K44" i="162"/>
  <c r="X45" i="162"/>
  <c r="D18" i="162"/>
  <c r="E43" i="162"/>
  <c r="U19" i="162"/>
  <c r="C45" i="162"/>
  <c r="G15" i="162"/>
  <c r="D13" i="162"/>
  <c r="D38" i="162"/>
  <c r="S31" i="162"/>
  <c r="T14" i="162"/>
  <c r="V11" i="162"/>
  <c r="P13" i="162"/>
  <c r="F15" i="162"/>
  <c r="O18" i="162"/>
  <c r="C11" i="162"/>
  <c r="L40" i="162"/>
  <c r="Q24" i="162"/>
  <c r="L42" i="162"/>
  <c r="K39" i="162"/>
  <c r="O44" i="162"/>
  <c r="I15" i="162"/>
  <c r="F38" i="162"/>
  <c r="N18" i="162"/>
  <c r="L13" i="162"/>
  <c r="X41" i="162"/>
  <c r="V42" i="162"/>
  <c r="I26" i="162"/>
  <c r="K38" i="162"/>
  <c r="D17" i="162"/>
  <c r="K17" i="162"/>
  <c r="M37" i="162"/>
  <c r="L14" i="162"/>
  <c r="F37" i="162"/>
  <c r="T32" i="162"/>
  <c r="Q12" i="162"/>
  <c r="C24" i="162"/>
  <c r="G42" i="162"/>
  <c r="O19" i="162"/>
  <c r="X44" i="162"/>
  <c r="C40" i="162"/>
  <c r="H16" i="162"/>
  <c r="P28" i="162"/>
  <c r="W41" i="162"/>
  <c r="T39" i="162"/>
  <c r="S27" i="162"/>
  <c r="F11" i="162"/>
  <c r="P18" i="162"/>
  <c r="V38" i="162"/>
  <c r="S17" i="162"/>
  <c r="H15" i="162"/>
  <c r="K18" i="162"/>
  <c r="O13" i="162"/>
  <c r="T42" i="162"/>
  <c r="F12" i="162"/>
  <c r="G18" i="162"/>
  <c r="S44" i="162"/>
  <c r="G40" i="162"/>
  <c r="E39" i="162"/>
  <c r="D45" i="162"/>
  <c r="V12" i="162"/>
  <c r="O41" i="162"/>
  <c r="M14" i="162"/>
  <c r="L41" i="162"/>
  <c r="O16" i="162"/>
  <c r="C18" i="162"/>
  <c r="E28" i="162"/>
  <c r="C43" i="162"/>
  <c r="R42" i="162"/>
  <c r="R17" i="162"/>
  <c r="L16" i="162"/>
  <c r="X15" i="162"/>
  <c r="C19" i="162"/>
  <c r="I24" i="162"/>
  <c r="R14" i="162"/>
  <c r="Q40" i="162"/>
  <c r="P39" i="162"/>
  <c r="I44" i="162"/>
  <c r="O15" i="162"/>
  <c r="G38" i="162"/>
  <c r="P41" i="162"/>
  <c r="L18" i="162"/>
  <c r="N39" i="162"/>
  <c r="X14" i="162"/>
  <c r="K43" i="162"/>
  <c r="O42" i="162"/>
  <c r="G16" i="162"/>
  <c r="P17" i="162"/>
  <c r="D31" i="162"/>
  <c r="X18" i="162"/>
  <c r="C29" i="162"/>
  <c r="F25" i="162"/>
  <c r="M12" i="162"/>
  <c r="H18" i="162"/>
  <c r="E45" i="162"/>
  <c r="K16" i="162"/>
  <c r="M15" i="162"/>
  <c r="R45" i="162"/>
  <c r="P38" i="162"/>
  <c r="D44" i="162"/>
  <c r="L15" i="162"/>
  <c r="R41" i="162"/>
  <c r="R43" i="162"/>
  <c r="F30" i="162"/>
  <c r="C37" i="162"/>
  <c r="U43" i="162"/>
  <c r="R13" i="162"/>
  <c r="I37" i="162"/>
  <c r="V45" i="162"/>
  <c r="T45" i="162"/>
  <c r="P25" i="162"/>
  <c r="J19" i="162"/>
  <c r="F13" i="162"/>
  <c r="O43" i="162"/>
  <c r="G29" i="162"/>
  <c r="P29" i="162"/>
  <c r="F41" i="162"/>
  <c r="S14" i="162"/>
  <c r="I42" i="162"/>
  <c r="G17" i="162"/>
  <c r="C15" i="162"/>
  <c r="H13" i="162"/>
  <c r="R27" i="162"/>
  <c r="T19" i="162"/>
  <c r="J14" i="162"/>
  <c r="U45" i="162"/>
  <c r="C26" i="162"/>
  <c r="O31" i="162"/>
  <c r="P24" i="162"/>
  <c r="W13" i="162"/>
  <c r="V40" i="162"/>
  <c r="L17" i="162"/>
  <c r="S32" i="162"/>
  <c r="L37" i="162"/>
  <c r="P42" i="162"/>
  <c r="W37" i="162"/>
  <c r="G37" i="162"/>
  <c r="V19" i="162"/>
  <c r="C28" i="162"/>
  <c r="O37" i="162"/>
  <c r="E40" i="162"/>
  <c r="O12" i="162"/>
  <c r="T40" i="162"/>
  <c r="W17" i="162"/>
  <c r="E30" i="162"/>
  <c r="C38" i="162"/>
  <c r="O40" i="162"/>
  <c r="X43" i="162"/>
  <c r="D12" i="162"/>
  <c r="S40" i="162"/>
  <c r="Q43" i="162"/>
  <c r="C17" i="162"/>
  <c r="X12" i="162"/>
  <c r="W12" i="162"/>
  <c r="C25" i="162"/>
  <c r="F27" i="162"/>
  <c r="H37" i="162"/>
  <c r="W42" i="162"/>
  <c r="H14" i="162"/>
  <c r="T31" i="162"/>
  <c r="O24" i="162"/>
  <c r="U39" i="162"/>
  <c r="P19" i="162"/>
  <c r="O26" i="162"/>
  <c r="S39" i="162"/>
  <c r="N40" i="162"/>
  <c r="I31" i="162"/>
  <c r="F16" i="162"/>
  <c r="W44" i="162"/>
  <c r="Q18" i="162"/>
  <c r="H38" i="162"/>
  <c r="W16" i="162"/>
  <c r="M42" i="162"/>
  <c r="M40" i="162"/>
  <c r="S11" i="162"/>
  <c r="L38" i="162"/>
  <c r="J38" i="162"/>
  <c r="G27" i="162"/>
  <c r="Q19" i="162"/>
  <c r="N12" i="162"/>
  <c r="T13" i="162"/>
  <c r="G44" i="162"/>
  <c r="M19" i="162"/>
  <c r="F14" i="162"/>
  <c r="K12" i="162"/>
  <c r="M11" i="162"/>
  <c r="J37" i="162"/>
  <c r="H29" i="162"/>
  <c r="K40" i="162"/>
  <c r="N15" i="162"/>
  <c r="R15" i="162"/>
  <c r="I32" i="162"/>
  <c r="J11" i="162"/>
  <c r="O32" i="162"/>
  <c r="T41" i="162"/>
  <c r="S45" i="162"/>
  <c r="H12" i="162"/>
  <c r="D16" i="162"/>
  <c r="M18" i="162"/>
  <c r="J40" i="162"/>
  <c r="E14" i="162"/>
  <c r="E32" i="162"/>
  <c r="C14" i="162"/>
  <c r="G31" i="162"/>
  <c r="R30" i="162"/>
  <c r="T44" i="162"/>
  <c r="T15" i="162"/>
  <c r="W19" i="162"/>
  <c r="F29" i="162"/>
  <c r="L11" i="162"/>
  <c r="L12" i="162"/>
  <c r="X19" i="162"/>
  <c r="G30" i="162"/>
  <c r="H45" i="162"/>
  <c r="N44" i="162"/>
  <c r="G14" i="162"/>
  <c r="F26" i="162"/>
  <c r="C44" i="162"/>
  <c r="N29" i="162"/>
  <c r="F44" i="162"/>
  <c r="G45" i="162"/>
  <c r="X39" i="162"/>
  <c r="R31" i="162"/>
  <c r="F43" i="162"/>
  <c r="U44" i="162"/>
  <c r="P11" i="162"/>
  <c r="S29" i="162"/>
  <c r="K13" i="162"/>
  <c r="D40" i="162"/>
  <c r="J44" i="162"/>
  <c r="O39" i="162"/>
  <c r="U37" i="162"/>
  <c r="N11" i="162"/>
  <c r="I14" i="162"/>
  <c r="F42" i="162"/>
  <c r="I28" i="162"/>
  <c r="K42" i="162"/>
  <c r="G25" i="162"/>
  <c r="Q17" i="162"/>
  <c r="V17" i="162"/>
  <c r="K19" i="162"/>
  <c r="X40" i="162"/>
  <c r="D26" i="162"/>
  <c r="F40" i="162"/>
  <c r="O29" i="162"/>
  <c r="W18" i="162"/>
  <c r="Q32" i="162"/>
  <c r="E17" i="162"/>
  <c r="T16" i="162"/>
  <c r="S28" i="162"/>
  <c r="R38" i="162"/>
  <c r="I29" i="162"/>
  <c r="H32" i="162"/>
  <c r="J41" i="162"/>
  <c r="D15" i="162"/>
  <c r="T24" i="162"/>
  <c r="O11" i="162"/>
  <c r="R12" i="162"/>
  <c r="J42" i="162"/>
  <c r="W15" i="162"/>
  <c r="P30" i="162"/>
  <c r="U12" i="162"/>
  <c r="X19" i="182" l="1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K16" i="180"/>
  <c r="C14" i="180"/>
  <c r="K45" i="180"/>
  <c r="H45" i="180"/>
  <c r="U37" i="179"/>
  <c r="M41" i="179"/>
  <c r="G25" i="179"/>
  <c r="O37" i="179"/>
  <c r="O17" i="179"/>
  <c r="W42" i="179"/>
  <c r="T39" i="180"/>
  <c r="T13" i="179"/>
  <c r="G15" i="179"/>
  <c r="N17" i="179"/>
  <c r="K19" i="179"/>
  <c r="F40" i="180"/>
  <c r="V12" i="180"/>
  <c r="N16" i="179"/>
  <c r="P25" i="179"/>
  <c r="F14" i="180"/>
  <c r="R37" i="180"/>
  <c r="L41" i="180"/>
  <c r="F41" i="180"/>
  <c r="M41" i="180"/>
  <c r="T42" i="179"/>
  <c r="O26" i="180"/>
  <c r="K13" i="180"/>
  <c r="I19" i="179"/>
  <c r="F41" i="179"/>
  <c r="U14" i="179"/>
  <c r="Q27" i="179"/>
  <c r="S15" i="180"/>
  <c r="W43" i="179"/>
  <c r="V39" i="179"/>
  <c r="S27" i="179"/>
  <c r="U13" i="179"/>
  <c r="P39" i="180"/>
  <c r="R45" i="179"/>
  <c r="S32" i="180"/>
  <c r="E40" i="180"/>
  <c r="D32" i="180"/>
  <c r="Q17" i="179"/>
  <c r="V45" i="180"/>
  <c r="I15" i="179"/>
  <c r="O29" i="179"/>
  <c r="K40" i="180"/>
  <c r="H28" i="179"/>
  <c r="L13" i="180"/>
  <c r="I41" i="180"/>
  <c r="D45" i="180"/>
  <c r="W40" i="180"/>
  <c r="R24" i="180"/>
  <c r="N11" i="180"/>
  <c r="G13" i="179"/>
  <c r="Q25" i="179"/>
  <c r="L42" i="179"/>
  <c r="K38" i="180"/>
  <c r="L43" i="179"/>
  <c r="C42" i="180"/>
  <c r="D26" i="179"/>
  <c r="R40" i="180"/>
  <c r="F45" i="179"/>
  <c r="V39" i="180"/>
  <c r="L41" i="179"/>
  <c r="G17" i="179"/>
  <c r="C28" i="180"/>
  <c r="R13" i="179"/>
  <c r="O42" i="179"/>
  <c r="U12" i="180"/>
  <c r="G17" i="180"/>
  <c r="U17" i="180"/>
  <c r="T38" i="180"/>
  <c r="J19" i="180"/>
  <c r="N27" i="179"/>
  <c r="V19" i="179"/>
  <c r="M11" i="179"/>
  <c r="F39" i="179"/>
  <c r="G43" i="180"/>
  <c r="Q39" i="179"/>
  <c r="R41" i="180"/>
  <c r="H41" i="179"/>
  <c r="T45" i="180"/>
  <c r="V16" i="179"/>
  <c r="M40" i="180"/>
  <c r="Q13" i="180"/>
  <c r="G38" i="179"/>
  <c r="Q32" i="179"/>
  <c r="C13" i="179"/>
  <c r="E19" i="180"/>
  <c r="N45" i="179"/>
  <c r="K42" i="180"/>
  <c r="I17" i="180"/>
  <c r="U38" i="179"/>
  <c r="T45" i="179"/>
  <c r="D25" i="180"/>
  <c r="W37" i="179"/>
  <c r="L11" i="179"/>
  <c r="O29" i="180"/>
  <c r="H28" i="180"/>
  <c r="W13" i="179"/>
  <c r="O15" i="180"/>
  <c r="M15" i="179"/>
  <c r="O40" i="180"/>
  <c r="P27" i="180"/>
  <c r="F28" i="180"/>
  <c r="C29" i="180"/>
  <c r="L15" i="180"/>
  <c r="P30" i="180"/>
  <c r="S32" i="179"/>
  <c r="M39" i="179"/>
  <c r="W39" i="180"/>
  <c r="Q19" i="180"/>
  <c r="F30" i="180"/>
  <c r="N19" i="180"/>
  <c r="O38" i="179"/>
  <c r="G37" i="179"/>
  <c r="E42" i="180"/>
  <c r="D28" i="180"/>
  <c r="E26" i="180"/>
  <c r="I45" i="180"/>
  <c r="T11" i="179"/>
  <c r="I45" i="179"/>
  <c r="N42" i="180"/>
  <c r="G26" i="180"/>
  <c r="C16" i="179"/>
  <c r="G40" i="179"/>
  <c r="O41" i="179"/>
  <c r="D12" i="180"/>
  <c r="V15" i="179"/>
  <c r="R13" i="180"/>
  <c r="H43" i="180"/>
  <c r="R40" i="179"/>
  <c r="C16" i="180"/>
  <c r="U39" i="180"/>
  <c r="V37" i="180"/>
  <c r="D24" i="180"/>
  <c r="P38" i="180"/>
  <c r="T16" i="180"/>
  <c r="R43" i="180"/>
  <c r="G19" i="179"/>
  <c r="P13" i="179"/>
  <c r="I12" i="180"/>
  <c r="R11" i="180"/>
  <c r="R17" i="180"/>
  <c r="F15" i="180"/>
  <c r="U19" i="179"/>
  <c r="N37" i="180"/>
  <c r="R26" i="179"/>
  <c r="V14" i="179"/>
  <c r="K12" i="180"/>
  <c r="D41" i="179"/>
  <c r="O19" i="179"/>
  <c r="E29" i="179"/>
  <c r="L43" i="180"/>
  <c r="S38" i="180"/>
  <c r="V38" i="180"/>
  <c r="I11" i="180"/>
  <c r="I41" i="179"/>
  <c r="L37" i="180"/>
  <c r="Q30" i="179"/>
  <c r="P25" i="180"/>
  <c r="E41" i="180"/>
  <c r="C32" i="180"/>
  <c r="I37" i="180"/>
  <c r="D27" i="179"/>
  <c r="P41" i="180"/>
  <c r="F29" i="179"/>
  <c r="I14" i="180"/>
  <c r="M16" i="180"/>
  <c r="M12" i="180"/>
  <c r="C39" i="179"/>
  <c r="E45" i="180"/>
  <c r="Q38" i="179"/>
  <c r="N41" i="179"/>
  <c r="S45" i="179"/>
  <c r="S26" i="180"/>
  <c r="J42" i="179"/>
  <c r="P11" i="180"/>
  <c r="M16" i="179"/>
  <c r="G32" i="179"/>
  <c r="F19" i="180"/>
  <c r="R15" i="179"/>
  <c r="G16" i="179"/>
  <c r="P32" i="180"/>
  <c r="O30" i="180"/>
  <c r="I40" i="180"/>
  <c r="O38" i="180"/>
  <c r="K14" i="180"/>
  <c r="W16" i="179"/>
  <c r="C30" i="179"/>
  <c r="R27" i="179"/>
  <c r="J37" i="179"/>
  <c r="W40" i="179"/>
  <c r="R29" i="179"/>
  <c r="N13" i="179"/>
  <c r="O43" i="179"/>
  <c r="E28" i="180"/>
  <c r="O24" i="179"/>
  <c r="D37" i="179"/>
  <c r="O39" i="180"/>
  <c r="O32" i="179"/>
  <c r="C17" i="180"/>
  <c r="J13" i="179"/>
  <c r="P24" i="179"/>
  <c r="V37" i="179"/>
  <c r="H19" i="180"/>
  <c r="E14" i="179"/>
  <c r="R38" i="179"/>
  <c r="U39" i="179"/>
  <c r="R29" i="180"/>
  <c r="W14" i="180"/>
  <c r="V16" i="180"/>
  <c r="I12" i="179"/>
  <c r="S24" i="180"/>
  <c r="R27" i="180"/>
  <c r="S29" i="180"/>
  <c r="R15" i="180"/>
  <c r="L11" i="180"/>
  <c r="F26" i="179"/>
  <c r="O16" i="180"/>
  <c r="P17" i="179"/>
  <c r="F12" i="180"/>
  <c r="E14" i="180"/>
  <c r="I40" i="179"/>
  <c r="R45" i="180"/>
  <c r="U19" i="180"/>
  <c r="F43" i="179"/>
  <c r="J13" i="180"/>
  <c r="G24" i="180"/>
  <c r="C26" i="179"/>
  <c r="P29" i="180"/>
  <c r="P41" i="179"/>
  <c r="H38" i="180"/>
  <c r="D39" i="179"/>
  <c r="O13" i="180"/>
  <c r="T37" i="179"/>
  <c r="J42" i="180"/>
  <c r="D37" i="180"/>
  <c r="R12" i="179"/>
  <c r="S15" i="179"/>
  <c r="G19" i="180"/>
  <c r="W17" i="179"/>
  <c r="P12" i="180"/>
  <c r="Q45" i="179"/>
  <c r="H24" i="179"/>
  <c r="S30" i="179"/>
  <c r="E40" i="179"/>
  <c r="T12" i="180"/>
  <c r="M43" i="180"/>
  <c r="O45" i="180"/>
  <c r="E13" i="180"/>
  <c r="K43" i="179"/>
  <c r="D40" i="180"/>
  <c r="F45" i="180"/>
  <c r="J41" i="180"/>
  <c r="F27" i="179"/>
  <c r="O14" i="180"/>
  <c r="C13" i="180"/>
  <c r="G39" i="179"/>
  <c r="W41" i="179"/>
  <c r="L40" i="180"/>
  <c r="H38" i="179"/>
  <c r="P37" i="179"/>
  <c r="K41" i="179"/>
  <c r="H13" i="179"/>
  <c r="G15" i="180"/>
  <c r="C45" i="179"/>
  <c r="U12" i="179"/>
  <c r="S43" i="179"/>
  <c r="H32" i="179"/>
  <c r="P27" i="179"/>
  <c r="W12" i="180"/>
  <c r="P16" i="180"/>
  <c r="E11" i="180"/>
  <c r="M42" i="180"/>
  <c r="T14" i="180"/>
  <c r="C42" i="179"/>
  <c r="V41" i="179"/>
  <c r="T39" i="179"/>
  <c r="D29" i="179"/>
  <c r="Q13" i="179"/>
  <c r="U17" i="179"/>
  <c r="D32" i="179"/>
  <c r="D16" i="179"/>
  <c r="Q42" i="179"/>
  <c r="W15" i="179"/>
  <c r="H24" i="180"/>
  <c r="P16" i="179"/>
  <c r="P28" i="179"/>
  <c r="E43" i="180"/>
  <c r="G14" i="179"/>
  <c r="D14" i="179"/>
  <c r="J15" i="179"/>
  <c r="S24" i="179"/>
  <c r="G42" i="179"/>
  <c r="K12" i="179"/>
  <c r="P12" i="179"/>
  <c r="T17" i="179"/>
  <c r="F32" i="180"/>
  <c r="U42" i="180"/>
  <c r="G26" i="179"/>
  <c r="N17" i="180"/>
  <c r="R16" i="179"/>
  <c r="P17" i="180"/>
  <c r="G11" i="180"/>
  <c r="G27" i="179"/>
  <c r="P40" i="180"/>
  <c r="S28" i="179"/>
  <c r="H29" i="179"/>
  <c r="T15" i="179"/>
  <c r="D29" i="180"/>
  <c r="H14" i="180"/>
  <c r="F12" i="179"/>
  <c r="D13" i="180"/>
  <c r="N30" i="180"/>
  <c r="F24" i="179"/>
  <c r="I16" i="179"/>
  <c r="R17" i="179"/>
  <c r="F15" i="179"/>
  <c r="T41" i="180"/>
  <c r="P42" i="180"/>
  <c r="U11" i="179"/>
  <c r="O30" i="179"/>
  <c r="L39" i="180"/>
  <c r="D19" i="180"/>
  <c r="P43" i="179"/>
  <c r="M13" i="180"/>
  <c r="K17" i="179"/>
  <c r="T19" i="180"/>
  <c r="J40" i="179"/>
  <c r="H15" i="180"/>
  <c r="D45" i="179"/>
  <c r="N30" i="179"/>
  <c r="P26" i="180"/>
  <c r="R39" i="179"/>
  <c r="O45" i="179"/>
  <c r="D42" i="180"/>
  <c r="H32" i="180"/>
  <c r="P26" i="179"/>
  <c r="R32" i="180"/>
  <c r="J39" i="179"/>
  <c r="N14" i="180"/>
  <c r="C14" i="179"/>
  <c r="K14" i="179"/>
  <c r="W17" i="180"/>
  <c r="K41" i="180"/>
  <c r="M17" i="179"/>
  <c r="E24" i="179"/>
  <c r="J16" i="179"/>
  <c r="D41" i="180"/>
  <c r="V45" i="179"/>
  <c r="D42" i="179"/>
  <c r="L16" i="179"/>
  <c r="C24" i="179"/>
  <c r="S37" i="179"/>
  <c r="V13" i="179"/>
  <c r="V17" i="179"/>
  <c r="G11" i="179"/>
  <c r="O28" i="179"/>
  <c r="T12" i="179"/>
  <c r="O28" i="180"/>
  <c r="E17" i="180"/>
  <c r="D43" i="180"/>
  <c r="W39" i="179"/>
  <c r="R41" i="179"/>
  <c r="P39" i="179"/>
  <c r="Q29" i="179"/>
  <c r="N28" i="179"/>
  <c r="S13" i="179"/>
  <c r="Q19" i="179"/>
  <c r="J12" i="179"/>
  <c r="C43" i="180"/>
  <c r="R14" i="180"/>
  <c r="H41" i="180"/>
  <c r="F39" i="180"/>
  <c r="L37" i="179"/>
  <c r="M15" i="180"/>
  <c r="M38" i="180"/>
  <c r="L16" i="180"/>
  <c r="D12" i="179"/>
  <c r="M45" i="179"/>
  <c r="E19" i="179"/>
  <c r="C38" i="179"/>
  <c r="D38" i="179"/>
  <c r="J38" i="179"/>
  <c r="W45" i="180"/>
  <c r="L38" i="179"/>
  <c r="N32" i="179"/>
  <c r="F28" i="179"/>
  <c r="N39" i="180"/>
  <c r="G29" i="180"/>
  <c r="E11" i="179"/>
  <c r="R32" i="179"/>
  <c r="E27" i="179"/>
  <c r="I38" i="180"/>
  <c r="U11" i="180"/>
  <c r="F25" i="180"/>
  <c r="O25" i="179"/>
  <c r="R14" i="179"/>
  <c r="L42" i="180"/>
  <c r="F14" i="179"/>
  <c r="P13" i="180"/>
  <c r="O26" i="179"/>
  <c r="R24" i="179"/>
  <c r="O15" i="179"/>
  <c r="P37" i="180"/>
  <c r="T41" i="179"/>
  <c r="E15" i="179"/>
  <c r="N40" i="180"/>
  <c r="N26" i="180"/>
  <c r="Q26" i="179"/>
  <c r="J14" i="179"/>
  <c r="E45" i="179"/>
  <c r="K15" i="180"/>
  <c r="N19" i="179"/>
  <c r="C27" i="180"/>
  <c r="O13" i="179"/>
  <c r="Q37" i="179"/>
  <c r="J12" i="180"/>
  <c r="P45" i="179"/>
  <c r="S37" i="180"/>
  <c r="P38" i="179"/>
  <c r="N37" i="179"/>
  <c r="U41" i="179"/>
  <c r="Q15" i="180"/>
  <c r="J11" i="179"/>
  <c r="F29" i="180"/>
  <c r="F19" i="179"/>
  <c r="W12" i="179"/>
  <c r="C25" i="179"/>
  <c r="G29" i="179"/>
  <c r="S16" i="180"/>
  <c r="C40" i="180"/>
  <c r="I15" i="180"/>
  <c r="D17" i="180"/>
  <c r="G41" i="180"/>
  <c r="U45" i="179"/>
  <c r="G37" i="180"/>
  <c r="H30" i="180"/>
  <c r="J14" i="180"/>
  <c r="U13" i="180"/>
  <c r="O41" i="180"/>
  <c r="K38" i="179"/>
  <c r="K37" i="180"/>
  <c r="Q41" i="179"/>
  <c r="F37" i="179"/>
  <c r="F38" i="179"/>
  <c r="P19" i="179"/>
  <c r="V14" i="180"/>
  <c r="F13" i="179"/>
  <c r="C15" i="179"/>
  <c r="C39" i="180"/>
  <c r="T19" i="179"/>
  <c r="T40" i="180"/>
  <c r="P19" i="180"/>
  <c r="J16" i="180"/>
  <c r="N12" i="180"/>
  <c r="N26" i="179"/>
  <c r="V17" i="180"/>
  <c r="T43" i="180"/>
  <c r="O40" i="179"/>
  <c r="D26" i="180"/>
  <c r="C40" i="179"/>
  <c r="N38" i="180"/>
  <c r="O11" i="179"/>
  <c r="O16" i="179"/>
  <c r="F17" i="179"/>
  <c r="Q42" i="180"/>
  <c r="D14" i="180"/>
  <c r="Q40" i="180"/>
  <c r="J41" i="179"/>
  <c r="V11" i="180"/>
  <c r="U43" i="180"/>
  <c r="I16" i="180"/>
  <c r="Q12" i="179"/>
  <c r="U14" i="180"/>
  <c r="N43" i="180"/>
  <c r="N29" i="180"/>
  <c r="N13" i="180"/>
  <c r="L12" i="179"/>
  <c r="F11" i="179"/>
  <c r="Q30" i="180"/>
  <c r="U16" i="180"/>
  <c r="E24" i="180"/>
  <c r="E41" i="179"/>
  <c r="F17" i="180"/>
  <c r="F32" i="179"/>
  <c r="O37" i="180"/>
  <c r="S19" i="180"/>
  <c r="W37" i="180"/>
  <c r="Q17" i="180"/>
  <c r="O14" i="179"/>
  <c r="C17" i="179"/>
  <c r="C25" i="180"/>
  <c r="M19" i="179"/>
  <c r="Q25" i="180"/>
  <c r="I39" i="180"/>
  <c r="K17" i="180"/>
  <c r="D43" i="179"/>
  <c r="C26" i="180"/>
  <c r="Q14" i="180"/>
  <c r="G13" i="180"/>
  <c r="P15" i="180"/>
  <c r="H19" i="179"/>
  <c r="S40" i="180"/>
  <c r="R39" i="180"/>
  <c r="Q16" i="180"/>
  <c r="J38" i="180"/>
  <c r="C38" i="180"/>
  <c r="K39" i="180"/>
  <c r="L14" i="179"/>
  <c r="K43" i="180"/>
  <c r="L17" i="179"/>
  <c r="S25" i="180"/>
  <c r="R28" i="180"/>
  <c r="O24" i="180"/>
  <c r="S11" i="180"/>
  <c r="J11" i="180"/>
  <c r="S27" i="180"/>
  <c r="T11" i="180"/>
  <c r="F38" i="180"/>
  <c r="H29" i="180"/>
  <c r="F42" i="180"/>
  <c r="L14" i="180"/>
  <c r="K45" i="179"/>
  <c r="S14" i="179"/>
  <c r="R11" i="179"/>
  <c r="L40" i="179"/>
  <c r="Q12" i="180"/>
  <c r="D39" i="180"/>
  <c r="M17" i="180"/>
  <c r="E12" i="179"/>
  <c r="Q41" i="180"/>
  <c r="D17" i="179"/>
  <c r="M42" i="179"/>
  <c r="M37" i="179"/>
  <c r="G45" i="179"/>
  <c r="V19" i="180"/>
  <c r="C30" i="180"/>
  <c r="S26" i="179"/>
  <c r="D11" i="180"/>
  <c r="N45" i="180"/>
  <c r="L39" i="179"/>
  <c r="R19" i="179"/>
  <c r="W38" i="179"/>
  <c r="G12" i="180"/>
  <c r="H37" i="179"/>
  <c r="I38" i="179"/>
  <c r="K13" i="179"/>
  <c r="G12" i="179"/>
  <c r="R42" i="180"/>
  <c r="C45" i="180"/>
  <c r="N29" i="179"/>
  <c r="S14" i="180"/>
  <c r="G41" i="179"/>
  <c r="W19" i="180"/>
  <c r="E26" i="179"/>
  <c r="S29" i="179"/>
  <c r="J17" i="179"/>
  <c r="F42" i="179"/>
  <c r="H26" i="180"/>
  <c r="Q16" i="179"/>
  <c r="S42" i="179"/>
  <c r="W14" i="179"/>
  <c r="I42" i="179"/>
  <c r="L13" i="179"/>
  <c r="I39" i="179"/>
  <c r="T38" i="179"/>
  <c r="V42" i="180"/>
  <c r="P40" i="179"/>
  <c r="G38" i="180"/>
  <c r="U40" i="179"/>
  <c r="V42" i="179"/>
  <c r="H12" i="179"/>
  <c r="Q39" i="180"/>
  <c r="U16" i="179"/>
  <c r="H14" i="179"/>
  <c r="W38" i="180"/>
  <c r="W42" i="180"/>
  <c r="I42" i="180"/>
  <c r="I43" i="179"/>
  <c r="I13" i="180"/>
  <c r="H25" i="179"/>
  <c r="S28" i="180"/>
  <c r="N27" i="180"/>
  <c r="H40" i="180"/>
  <c r="J43" i="179"/>
  <c r="T37" i="180"/>
  <c r="P14" i="180"/>
  <c r="N41" i="180"/>
  <c r="D19" i="179"/>
  <c r="L45" i="179"/>
  <c r="V40" i="180"/>
  <c r="D25" i="179"/>
  <c r="F43" i="180"/>
  <c r="R19" i="180"/>
  <c r="D16" i="180"/>
  <c r="U15" i="180"/>
  <c r="M37" i="180"/>
  <c r="E16" i="180"/>
  <c r="G14" i="180"/>
  <c r="M19" i="180"/>
  <c r="F24" i="180"/>
  <c r="T43" i="179"/>
  <c r="R26" i="180"/>
  <c r="M38" i="179"/>
  <c r="K37" i="179"/>
  <c r="C32" i="179"/>
  <c r="G24" i="179"/>
  <c r="C37" i="179"/>
  <c r="S13" i="180"/>
  <c r="C11" i="180"/>
  <c r="S41" i="179"/>
  <c r="E37" i="179"/>
  <c r="V15" i="180"/>
  <c r="W41" i="180"/>
  <c r="S30" i="180"/>
  <c r="S42" i="180"/>
  <c r="N25" i="179"/>
  <c r="E43" i="179"/>
  <c r="H15" i="179"/>
  <c r="E17" i="179"/>
  <c r="V43" i="179"/>
  <c r="G28" i="179"/>
  <c r="L17" i="180"/>
  <c r="C12" i="180"/>
  <c r="H25" i="180"/>
  <c r="H17" i="180"/>
  <c r="T15" i="180"/>
  <c r="U45" i="180"/>
  <c r="S43" i="180"/>
  <c r="G16" i="180"/>
  <c r="V43" i="180"/>
  <c r="F25" i="179"/>
  <c r="F11" i="180"/>
  <c r="T13" i="180"/>
  <c r="H11" i="180"/>
  <c r="L19" i="179"/>
  <c r="V38" i="179"/>
  <c r="J39" i="180"/>
  <c r="E37" i="180"/>
  <c r="N38" i="179"/>
  <c r="N14" i="179"/>
  <c r="S17" i="179"/>
  <c r="N32" i="180"/>
  <c r="Q28" i="179"/>
  <c r="V41" i="180"/>
  <c r="Q38" i="180"/>
  <c r="C41" i="179"/>
  <c r="O12" i="179"/>
  <c r="Q45" i="180"/>
  <c r="J15" i="180"/>
  <c r="S38" i="179"/>
  <c r="H11" i="179"/>
  <c r="W16" i="180"/>
  <c r="W13" i="180"/>
  <c r="D27" i="180"/>
  <c r="Q40" i="179"/>
  <c r="C24" i="180"/>
  <c r="E32" i="180"/>
  <c r="R42" i="179"/>
  <c r="W11" i="180"/>
  <c r="D15" i="179"/>
  <c r="H13" i="180"/>
  <c r="R25" i="180"/>
  <c r="E28" i="179"/>
  <c r="O25" i="180"/>
  <c r="U40" i="180"/>
  <c r="L38" i="180"/>
  <c r="H43" i="179"/>
  <c r="S41" i="180"/>
  <c r="N11" i="179"/>
  <c r="P28" i="180"/>
  <c r="H27" i="180"/>
  <c r="D30" i="179"/>
  <c r="O43" i="180"/>
  <c r="T40" i="179"/>
  <c r="Q11" i="179"/>
  <c r="Q29" i="180"/>
  <c r="L12" i="180"/>
  <c r="N40" i="179"/>
  <c r="R28" i="179"/>
  <c r="H30" i="179"/>
  <c r="P32" i="179"/>
  <c r="C11" i="179"/>
  <c r="P42" i="179"/>
  <c r="L45" i="180"/>
  <c r="K19" i="180"/>
  <c r="F16" i="180"/>
  <c r="C29" i="179"/>
  <c r="H17" i="179"/>
  <c r="I37" i="179"/>
  <c r="G25" i="180"/>
  <c r="R37" i="179"/>
  <c r="O42" i="180"/>
  <c r="V11" i="179"/>
  <c r="F27" i="180"/>
  <c r="J40" i="180"/>
  <c r="D15" i="180"/>
  <c r="G39" i="180"/>
  <c r="R30" i="179"/>
  <c r="N15" i="179"/>
  <c r="R30" i="180"/>
  <c r="G30" i="180"/>
  <c r="U41" i="180"/>
  <c r="G28" i="180"/>
  <c r="C28" i="179"/>
  <c r="R12" i="180"/>
  <c r="D38" i="180"/>
  <c r="V13" i="180"/>
  <c r="R16" i="180"/>
  <c r="T16" i="179"/>
  <c r="C43" i="179"/>
  <c r="W45" i="179"/>
  <c r="D28" i="179"/>
  <c r="N28" i="180"/>
  <c r="N39" i="179"/>
  <c r="P11" i="179"/>
  <c r="H27" i="179"/>
  <c r="E30" i="179"/>
  <c r="S19" i="179"/>
  <c r="W15" i="180"/>
  <c r="K11" i="180"/>
  <c r="Q37" i="180"/>
  <c r="T14" i="179"/>
  <c r="D40" i="179"/>
  <c r="M13" i="179"/>
  <c r="E38" i="180"/>
  <c r="E32" i="179"/>
  <c r="P24" i="180"/>
  <c r="P43" i="180"/>
  <c r="D13" i="179"/>
  <c r="H37" i="180"/>
  <c r="S17" i="180"/>
  <c r="E39" i="179"/>
  <c r="O19" i="180"/>
  <c r="Q14" i="179"/>
  <c r="E25" i="180"/>
  <c r="F26" i="180"/>
  <c r="Q43" i="180"/>
  <c r="N15" i="180"/>
  <c r="F16" i="179"/>
  <c r="G27" i="180"/>
  <c r="F37" i="180"/>
  <c r="O17" i="180"/>
  <c r="H45" i="179"/>
  <c r="H16" i="180"/>
  <c r="O32" i="180"/>
  <c r="U43" i="179"/>
  <c r="M11" i="180"/>
  <c r="C19" i="179"/>
  <c r="C15" i="180"/>
  <c r="C41" i="180"/>
  <c r="C37" i="180"/>
  <c r="V12" i="179"/>
  <c r="Q24" i="180"/>
  <c r="E38" i="179"/>
  <c r="E25" i="179"/>
  <c r="M45" i="180"/>
  <c r="P45" i="180"/>
  <c r="E39" i="180"/>
  <c r="T42" i="180"/>
  <c r="Q26" i="180"/>
  <c r="M14" i="179"/>
  <c r="L19" i="180"/>
  <c r="W43" i="180"/>
  <c r="N12" i="179"/>
  <c r="I19" i="180"/>
  <c r="I17" i="179"/>
  <c r="W11" i="179"/>
  <c r="K16" i="179"/>
  <c r="K15" i="179"/>
  <c r="S12" i="179"/>
  <c r="F13" i="180"/>
  <c r="E12" i="180"/>
  <c r="K11" i="179"/>
  <c r="G42" i="180"/>
  <c r="E30" i="180"/>
  <c r="J45" i="179"/>
  <c r="H16" i="179"/>
  <c r="S11" i="179"/>
  <c r="L15" i="179"/>
  <c r="N24" i="179"/>
  <c r="H26" i="179"/>
  <c r="D30" i="180"/>
  <c r="N43" i="179"/>
  <c r="U38" i="180"/>
  <c r="K39" i="179"/>
  <c r="H39" i="179"/>
  <c r="I13" i="179"/>
  <c r="E27" i="180"/>
  <c r="Q15" i="179"/>
  <c r="M39" i="180"/>
  <c r="S40" i="179"/>
  <c r="R25" i="179"/>
  <c r="J43" i="180"/>
  <c r="P29" i="179"/>
  <c r="E16" i="179"/>
  <c r="Q28" i="180"/>
  <c r="O27" i="179"/>
  <c r="R43" i="179"/>
  <c r="U42" i="179"/>
  <c r="I14" i="179"/>
  <c r="V40" i="179"/>
  <c r="G40" i="180"/>
  <c r="N24" i="180"/>
  <c r="C27" i="179"/>
  <c r="S39" i="180"/>
  <c r="K40" i="179"/>
  <c r="N42" i="179"/>
  <c r="E29" i="180"/>
  <c r="K42" i="179"/>
  <c r="F40" i="179"/>
  <c r="C12" i="179"/>
  <c r="Q43" i="179"/>
  <c r="P30" i="179"/>
  <c r="H42" i="179"/>
  <c r="D24" i="179"/>
  <c r="E15" i="180"/>
  <c r="Q27" i="180"/>
  <c r="O12" i="180"/>
  <c r="U37" i="180"/>
  <c r="G45" i="180"/>
  <c r="T17" i="180"/>
  <c r="S25" i="179"/>
  <c r="J17" i="180"/>
  <c r="M14" i="180"/>
  <c r="I43" i="180"/>
  <c r="H39" i="180"/>
  <c r="E13" i="179"/>
  <c r="I11" i="179"/>
  <c r="O11" i="180"/>
  <c r="P15" i="179"/>
  <c r="J19" i="179"/>
  <c r="J37" i="180"/>
  <c r="E42" i="179"/>
  <c r="G30" i="179"/>
  <c r="Q32" i="180"/>
  <c r="F30" i="179"/>
  <c r="S12" i="180"/>
  <c r="N25" i="180"/>
  <c r="W19" i="179"/>
  <c r="M40" i="179"/>
  <c r="S45" i="180"/>
  <c r="G32" i="180"/>
  <c r="O27" i="180"/>
  <c r="S16" i="179"/>
  <c r="P14" i="179"/>
  <c r="O39" i="179"/>
  <c r="H42" i="180"/>
  <c r="H40" i="179"/>
  <c r="J45" i="180"/>
  <c r="N16" i="180"/>
  <c r="H12" i="180"/>
  <c r="Q24" i="179"/>
  <c r="C19" i="180"/>
  <c r="R38" i="180"/>
  <c r="G43" i="179"/>
  <c r="S39" i="179"/>
  <c r="D11" i="179"/>
  <c r="M12" i="179"/>
  <c r="Q11" i="180"/>
  <c r="M43" i="179"/>
  <c r="U15" i="179"/>
  <c r="Q18" i="180" l="1"/>
  <c r="D18" i="179"/>
  <c r="X19" i="180"/>
  <c r="Q31" i="179"/>
  <c r="T25" i="180"/>
  <c r="J44" i="180"/>
  <c r="O18" i="180"/>
  <c r="I18" i="179"/>
  <c r="U44" i="180"/>
  <c r="D31" i="179"/>
  <c r="X12" i="179"/>
  <c r="I27" i="179"/>
  <c r="T24" i="180"/>
  <c r="N31" i="180"/>
  <c r="T31" i="180" s="1"/>
  <c r="T24" i="179"/>
  <c r="N31" i="179"/>
  <c r="S18" i="179"/>
  <c r="K18" i="179"/>
  <c r="W18" i="179"/>
  <c r="Q31" i="180"/>
  <c r="X37" i="180"/>
  <c r="C44" i="180"/>
  <c r="X44" i="180" s="1"/>
  <c r="X41" i="180"/>
  <c r="X15" i="180"/>
  <c r="X19" i="179"/>
  <c r="M18" i="180"/>
  <c r="F44" i="180"/>
  <c r="H44" i="180"/>
  <c r="P31" i="180"/>
  <c r="Q44" i="180"/>
  <c r="K18" i="180"/>
  <c r="P18" i="179"/>
  <c r="T28" i="180"/>
  <c r="X43" i="179"/>
  <c r="I28" i="179"/>
  <c r="V18" i="179"/>
  <c r="R44" i="179"/>
  <c r="I44" i="179"/>
  <c r="I29" i="179"/>
  <c r="C18" i="179"/>
  <c r="X11" i="179"/>
  <c r="Q18" i="179"/>
  <c r="N18" i="179"/>
  <c r="W18" i="180"/>
  <c r="I24" i="180"/>
  <c r="I31" i="180" s="1"/>
  <c r="C31" i="180"/>
  <c r="H18" i="179"/>
  <c r="X41" i="179"/>
  <c r="T32" i="180"/>
  <c r="E44" i="180"/>
  <c r="H18" i="180"/>
  <c r="F18" i="180"/>
  <c r="X12" i="180"/>
  <c r="T25" i="179"/>
  <c r="E44" i="179"/>
  <c r="C18" i="180"/>
  <c r="X11" i="180"/>
  <c r="C44" i="179"/>
  <c r="X44" i="179" s="1"/>
  <c r="X37" i="179"/>
  <c r="G31" i="179"/>
  <c r="I32" i="179"/>
  <c r="K44" i="179"/>
  <c r="F31" i="180"/>
  <c r="M44" i="180"/>
  <c r="T44" i="180"/>
  <c r="T27" i="180"/>
  <c r="T29" i="179"/>
  <c r="X45" i="180"/>
  <c r="H44" i="179"/>
  <c r="D18" i="180"/>
  <c r="X18" i="180" s="1"/>
  <c r="I30" i="180"/>
  <c r="M44" i="179"/>
  <c r="R18" i="179"/>
  <c r="T18" i="180"/>
  <c r="J18" i="180"/>
  <c r="S18" i="180"/>
  <c r="O31" i="180"/>
  <c r="X38" i="180"/>
  <c r="I26" i="180"/>
  <c r="I25" i="180"/>
  <c r="X17" i="179"/>
  <c r="W44" i="180"/>
  <c r="O44" i="180"/>
  <c r="E31" i="180"/>
  <c r="F18" i="179"/>
  <c r="X18" i="179" s="1"/>
  <c r="T29" i="180"/>
  <c r="V18" i="180"/>
  <c r="O18" i="179"/>
  <c r="X40" i="179"/>
  <c r="T26" i="179"/>
  <c r="X39" i="180"/>
  <c r="X15" i="179"/>
  <c r="F44" i="179"/>
  <c r="K44" i="180"/>
  <c r="G44" i="180"/>
  <c r="X40" i="180"/>
  <c r="I25" i="179"/>
  <c r="J18" i="179"/>
  <c r="N44" i="179"/>
  <c r="S44" i="180"/>
  <c r="Q44" i="179"/>
  <c r="I27" i="180"/>
  <c r="T26" i="180"/>
  <c r="P44" i="180"/>
  <c r="R31" i="179"/>
  <c r="U18" i="180"/>
  <c r="E18" i="179"/>
  <c r="T32" i="179"/>
  <c r="X38" i="179"/>
  <c r="L44" i="179"/>
  <c r="X43" i="180"/>
  <c r="T28" i="179"/>
  <c r="G18" i="179"/>
  <c r="S44" i="179"/>
  <c r="I24" i="179"/>
  <c r="C31" i="179"/>
  <c r="E31" i="179"/>
  <c r="X14" i="179"/>
  <c r="T30" i="179"/>
  <c r="U18" i="179"/>
  <c r="F31" i="179"/>
  <c r="T30" i="180"/>
  <c r="G18" i="180"/>
  <c r="S31" i="179"/>
  <c r="H31" i="180"/>
  <c r="X42" i="179"/>
  <c r="E18" i="180"/>
  <c r="X45" i="179"/>
  <c r="P44" i="179"/>
  <c r="X13" i="180"/>
  <c r="H31" i="179"/>
  <c r="D44" i="180"/>
  <c r="T44" i="179"/>
  <c r="I26" i="179"/>
  <c r="G31" i="180"/>
  <c r="L18" i="180"/>
  <c r="S31" i="180"/>
  <c r="V44" i="179"/>
  <c r="P31" i="179"/>
  <c r="X17" i="180"/>
  <c r="D44" i="179"/>
  <c r="O31" i="179"/>
  <c r="T31" i="179" s="1"/>
  <c r="J44" i="179"/>
  <c r="I30" i="179"/>
  <c r="P18" i="180"/>
  <c r="X39" i="179"/>
  <c r="I44" i="180"/>
  <c r="I32" i="180"/>
  <c r="L44" i="180"/>
  <c r="I18" i="180"/>
  <c r="N44" i="180"/>
  <c r="R18" i="180"/>
  <c r="D31" i="180"/>
  <c r="V44" i="180"/>
  <c r="X16" i="180"/>
  <c r="X16" i="179"/>
  <c r="T18" i="179"/>
  <c r="G44" i="179"/>
  <c r="I29" i="180"/>
  <c r="L18" i="179"/>
  <c r="W44" i="179"/>
  <c r="X13" i="179"/>
  <c r="M18" i="179"/>
  <c r="T27" i="179"/>
  <c r="I28" i="180"/>
  <c r="X42" i="180"/>
  <c r="N18" i="180"/>
  <c r="R31" i="180"/>
  <c r="R44" i="180"/>
  <c r="O44" i="179"/>
  <c r="U44" i="179"/>
  <c r="X14" i="180"/>
  <c r="I31" i="179"/>
  <c r="O73" i="155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<sst xmlns="http://schemas.openxmlformats.org/spreadsheetml/2006/main" count="7217" uniqueCount="137">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</sst>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1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94" t="s">
        <v>5</v>
      </c>
      <c r="N11" s="994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7" t="s">
        <v>17</v>
      </c>
      <c r="C15" s="998"/>
      <c r="D15" s="998"/>
      <c r="E15" s="998"/>
      <c r="F15" s="998"/>
      <c r="G15" s="998"/>
      <c r="H15" s="998"/>
      <c r="I15" s="998"/>
      <c r="J15" s="998"/>
      <c r="K15" s="998"/>
      <c r="L15" s="998" t="s">
        <v>8</v>
      </c>
      <c r="M15" s="998"/>
      <c r="N15" s="998"/>
      <c r="O15" s="998"/>
      <c r="P15" s="998"/>
      <c r="Q15" s="998"/>
      <c r="R15" s="998"/>
      <c r="S15" s="998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5" t="s">
        <v>17</v>
      </c>
      <c r="C36" s="996"/>
      <c r="D36" s="996"/>
      <c r="E36" s="996"/>
      <c r="F36" s="996"/>
      <c r="G36" s="996"/>
      <c r="H36" s="75"/>
      <c r="L36" s="44"/>
      <c r="M36" s="88" t="s">
        <v>18</v>
      </c>
      <c r="N36" s="988" t="s">
        <v>17</v>
      </c>
      <c r="O36" s="988"/>
      <c r="P36" s="988"/>
      <c r="Q36" s="988"/>
      <c r="R36" s="989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3" t="s">
        <v>27</v>
      </c>
      <c r="L37" s="99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0"/>
      <c r="M54" s="990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8" t="s">
        <v>30</v>
      </c>
      <c r="C55" s="988"/>
      <c r="D55" s="988"/>
      <c r="E55" s="988"/>
      <c r="F55" s="989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94" t="s">
        <v>52</v>
      </c>
      <c r="N11" s="994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7" t="s">
        <v>17</v>
      </c>
      <c r="C15" s="998"/>
      <c r="D15" s="998"/>
      <c r="E15" s="998"/>
      <c r="F15" s="998"/>
      <c r="G15" s="998"/>
      <c r="H15" s="998"/>
      <c r="I15" s="998"/>
      <c r="J15" s="998"/>
      <c r="K15" s="998"/>
      <c r="L15" s="998" t="s">
        <v>8</v>
      </c>
      <c r="M15" s="998"/>
      <c r="N15" s="998"/>
      <c r="O15" s="998"/>
      <c r="P15" s="998"/>
      <c r="Q15" s="998"/>
      <c r="R15" s="998"/>
      <c r="S15" s="998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5" t="s">
        <v>17</v>
      </c>
      <c r="C36" s="996"/>
      <c r="D36" s="996"/>
      <c r="E36" s="996"/>
      <c r="F36" s="996"/>
      <c r="G36" s="996"/>
      <c r="H36" s="75"/>
      <c r="L36" s="44"/>
      <c r="M36" s="88" t="s">
        <v>18</v>
      </c>
      <c r="N36" s="988" t="s">
        <v>17</v>
      </c>
      <c r="O36" s="988"/>
      <c r="P36" s="988"/>
      <c r="Q36" s="988"/>
      <c r="R36" s="989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3" t="s">
        <v>27</v>
      </c>
      <c r="L37" s="99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0"/>
      <c r="M54" s="990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8" t="s">
        <v>30</v>
      </c>
      <c r="C55" s="988"/>
      <c r="D55" s="988"/>
      <c r="E55" s="988"/>
      <c r="F55" s="989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94" t="s">
        <v>53</v>
      </c>
      <c r="N11" s="994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7" t="s">
        <v>17</v>
      </c>
      <c r="C15" s="998"/>
      <c r="D15" s="998"/>
      <c r="E15" s="998"/>
      <c r="F15" s="998"/>
      <c r="G15" s="998"/>
      <c r="H15" s="998"/>
      <c r="I15" s="998"/>
      <c r="J15" s="998"/>
      <c r="K15" s="998"/>
      <c r="L15" s="998" t="s">
        <v>8</v>
      </c>
      <c r="M15" s="998"/>
      <c r="N15" s="998"/>
      <c r="O15" s="998"/>
      <c r="P15" s="998"/>
      <c r="Q15" s="998"/>
      <c r="R15" s="998"/>
      <c r="S15" s="998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5" t="s">
        <v>17</v>
      </c>
      <c r="C36" s="996"/>
      <c r="D36" s="996"/>
      <c r="E36" s="996"/>
      <c r="F36" s="996"/>
      <c r="G36" s="996"/>
      <c r="H36" s="75"/>
      <c r="L36" s="44"/>
      <c r="M36" s="88" t="s">
        <v>18</v>
      </c>
      <c r="N36" s="988" t="s">
        <v>17</v>
      </c>
      <c r="O36" s="988"/>
      <c r="P36" s="988"/>
      <c r="Q36" s="988"/>
      <c r="R36" s="989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3" t="s">
        <v>27</v>
      </c>
      <c r="L37" s="99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0"/>
      <c r="M54" s="990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8" t="s">
        <v>30</v>
      </c>
      <c r="C55" s="988"/>
      <c r="D55" s="988"/>
      <c r="E55" s="988"/>
      <c r="F55" s="989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35</v>
      </c>
      <c r="U9" s="9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94" t="s">
        <v>56</v>
      </c>
      <c r="N11" s="994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00" t="s">
        <v>8</v>
      </c>
      <c r="C15" s="1000"/>
      <c r="D15" s="1000"/>
      <c r="E15" s="1000"/>
      <c r="F15" s="1000"/>
      <c r="G15" s="1000"/>
      <c r="H15" s="1000"/>
      <c r="I15" s="1000"/>
      <c r="J15" s="1001"/>
      <c r="K15" s="997" t="s">
        <v>29</v>
      </c>
      <c r="L15" s="998"/>
      <c r="M15" s="998"/>
      <c r="N15" s="998"/>
      <c r="O15" s="1002"/>
      <c r="P15" s="997" t="s">
        <v>31</v>
      </c>
      <c r="Q15" s="998"/>
      <c r="R15" s="998"/>
      <c r="S15" s="998"/>
      <c r="T15" s="998"/>
      <c r="U15" s="1002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5" t="s">
        <v>17</v>
      </c>
      <c r="C36" s="996"/>
      <c r="D36" s="996"/>
      <c r="E36" s="996"/>
      <c r="F36" s="996"/>
      <c r="G36" s="996"/>
      <c r="H36" s="75"/>
      <c r="L36" s="44"/>
      <c r="M36" s="88" t="s">
        <v>18</v>
      </c>
      <c r="N36" s="988" t="s">
        <v>17</v>
      </c>
      <c r="O36" s="988"/>
      <c r="P36" s="988"/>
      <c r="Q36" s="988"/>
      <c r="R36" s="989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9"/>
      <c r="L37" s="999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0"/>
      <c r="M54" s="990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8" t="s">
        <v>30</v>
      </c>
      <c r="C55" s="988"/>
      <c r="D55" s="988"/>
      <c r="E55" s="988"/>
      <c r="F55" s="989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56</v>
      </c>
      <c r="Q11" s="994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8" t="s">
        <v>17</v>
      </c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174"/>
      <c r="N15" s="174"/>
      <c r="O15" s="998" t="s">
        <v>8</v>
      </c>
      <c r="P15" s="998"/>
      <c r="Q15" s="998"/>
      <c r="R15" s="998"/>
      <c r="S15" s="998"/>
      <c r="T15" s="998"/>
      <c r="U15" s="998"/>
      <c r="V15" s="99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17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988" t="s">
        <v>17</v>
      </c>
      <c r="R36" s="988"/>
      <c r="S36" s="988"/>
      <c r="T36" s="988"/>
      <c r="U36" s="989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3" t="s">
        <v>27</v>
      </c>
      <c r="M37" s="993"/>
      <c r="N37" s="993"/>
      <c r="O37" s="993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0"/>
      <c r="P54" s="99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8" t="s">
        <v>30</v>
      </c>
      <c r="C55" s="988"/>
      <c r="D55" s="988"/>
      <c r="E55" s="988"/>
      <c r="F55" s="98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57</v>
      </c>
      <c r="Q11" s="994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8" t="s">
        <v>17</v>
      </c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174"/>
      <c r="N15" s="174"/>
      <c r="O15" s="998" t="s">
        <v>8</v>
      </c>
      <c r="P15" s="998"/>
      <c r="Q15" s="998"/>
      <c r="R15" s="998"/>
      <c r="S15" s="998"/>
      <c r="T15" s="998"/>
      <c r="U15" s="998"/>
      <c r="V15" s="99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17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988" t="s">
        <v>17</v>
      </c>
      <c r="R36" s="988"/>
      <c r="S36" s="988"/>
      <c r="T36" s="988"/>
      <c r="U36" s="989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3" t="s">
        <v>27</v>
      </c>
      <c r="M37" s="993"/>
      <c r="N37" s="993"/>
      <c r="O37" s="993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0"/>
      <c r="P54" s="99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8" t="s">
        <v>30</v>
      </c>
      <c r="C55" s="988"/>
      <c r="D55" s="988"/>
      <c r="E55" s="988"/>
      <c r="F55" s="98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59</v>
      </c>
      <c r="Q11" s="994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8" t="s">
        <v>17</v>
      </c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174"/>
      <c r="N15" s="174"/>
      <c r="O15" s="998" t="s">
        <v>8</v>
      </c>
      <c r="P15" s="998"/>
      <c r="Q15" s="998"/>
      <c r="R15" s="998"/>
      <c r="S15" s="998"/>
      <c r="T15" s="998"/>
      <c r="U15" s="998"/>
      <c r="V15" s="99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3" t="s">
        <v>27</v>
      </c>
      <c r="M37" s="993"/>
      <c r="N37" s="993"/>
      <c r="O37" s="993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0"/>
      <c r="P54" s="99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8" t="s">
        <v>17</v>
      </c>
      <c r="C55" s="988"/>
      <c r="D55" s="988"/>
      <c r="E55" s="988"/>
      <c r="F55" s="98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58</v>
      </c>
      <c r="Q11" s="994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8" t="s">
        <v>17</v>
      </c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174"/>
      <c r="N15" s="174"/>
      <c r="O15" s="998" t="s">
        <v>8</v>
      </c>
      <c r="P15" s="998"/>
      <c r="Q15" s="998"/>
      <c r="R15" s="998"/>
      <c r="S15" s="998"/>
      <c r="T15" s="998"/>
      <c r="U15" s="998"/>
      <c r="V15" s="99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0"/>
      <c r="P54" s="99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8" t="s">
        <v>17</v>
      </c>
      <c r="C55" s="988"/>
      <c r="D55" s="988"/>
      <c r="E55" s="988"/>
      <c r="F55" s="98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60</v>
      </c>
      <c r="Q11" s="994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8" t="s">
        <v>17</v>
      </c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174"/>
      <c r="N15" s="174"/>
      <c r="O15" s="998" t="s">
        <v>8</v>
      </c>
      <c r="P15" s="998"/>
      <c r="Q15" s="998"/>
      <c r="R15" s="998"/>
      <c r="S15" s="998"/>
      <c r="T15" s="998"/>
      <c r="U15" s="998"/>
      <c r="V15" s="99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0"/>
      <c r="P54" s="99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8" t="s">
        <v>17</v>
      </c>
      <c r="C55" s="988"/>
      <c r="D55" s="988"/>
      <c r="E55" s="988"/>
      <c r="F55" s="98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60</v>
      </c>
      <c r="Q11" s="994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8" t="s">
        <v>17</v>
      </c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174"/>
      <c r="N15" s="174"/>
      <c r="O15" s="998" t="s">
        <v>8</v>
      </c>
      <c r="P15" s="998"/>
      <c r="Q15" s="998"/>
      <c r="R15" s="998"/>
      <c r="S15" s="998"/>
      <c r="T15" s="998"/>
      <c r="U15" s="998"/>
      <c r="V15" s="99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0"/>
      <c r="P54" s="99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8" t="s">
        <v>17</v>
      </c>
      <c r="C55" s="988"/>
      <c r="D55" s="988"/>
      <c r="E55" s="988"/>
      <c r="F55" s="98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61</v>
      </c>
      <c r="Q11" s="994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1"/>
      <c r="L15" s="1010" t="s">
        <v>63</v>
      </c>
      <c r="M15" s="1000"/>
      <c r="N15" s="1000"/>
      <c r="O15" s="1001"/>
      <c r="P15" s="1010" t="s">
        <v>8</v>
      </c>
      <c r="Q15" s="1000"/>
      <c r="R15" s="1000"/>
      <c r="S15" s="1000"/>
      <c r="T15" s="1000"/>
      <c r="U15" s="1000"/>
      <c r="V15" s="1000"/>
      <c r="W15" s="1000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7" t="s">
        <v>8</v>
      </c>
      <c r="C36" s="1008"/>
      <c r="D36" s="1008"/>
      <c r="E36" s="1008"/>
      <c r="F36" s="1008"/>
      <c r="G36" s="1008"/>
      <c r="H36" s="1008"/>
      <c r="I36" s="1008"/>
      <c r="J36" s="1009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0"/>
      <c r="P54" s="99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7" t="s">
        <v>63</v>
      </c>
      <c r="C55" s="1008"/>
      <c r="D55" s="1008"/>
      <c r="E55" s="1008"/>
      <c r="F55" s="1008"/>
      <c r="G55" s="1008"/>
      <c r="H55" s="1009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64</v>
      </c>
      <c r="Q11" s="994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1"/>
      <c r="L15" s="1010" t="s">
        <v>63</v>
      </c>
      <c r="M15" s="1000"/>
      <c r="N15" s="1001"/>
      <c r="O15" s="1010" t="s">
        <v>8</v>
      </c>
      <c r="P15" s="1000"/>
      <c r="Q15" s="1000"/>
      <c r="R15" s="1000"/>
      <c r="S15" s="1000"/>
      <c r="T15" s="1000"/>
      <c r="U15" s="1000"/>
      <c r="V15" s="1000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7" t="s">
        <v>8</v>
      </c>
      <c r="C36" s="1008"/>
      <c r="D36" s="1008"/>
      <c r="E36" s="1008"/>
      <c r="F36" s="1008"/>
      <c r="G36" s="1008"/>
      <c r="H36" s="1008"/>
      <c r="I36" s="1008"/>
      <c r="J36" s="1009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0"/>
      <c r="P54" s="99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7" t="s">
        <v>63</v>
      </c>
      <c r="C55" s="1008"/>
      <c r="D55" s="1008"/>
      <c r="E55" s="1008"/>
      <c r="F55" s="1008"/>
      <c r="G55" s="1008"/>
      <c r="H55" s="1009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66</v>
      </c>
      <c r="Q11" s="994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1"/>
      <c r="L15" s="1010" t="s">
        <v>63</v>
      </c>
      <c r="M15" s="1000"/>
      <c r="N15" s="1001"/>
      <c r="O15" s="1010" t="s">
        <v>8</v>
      </c>
      <c r="P15" s="1000"/>
      <c r="Q15" s="1000"/>
      <c r="R15" s="1000"/>
      <c r="S15" s="1000"/>
      <c r="T15" s="1000"/>
      <c r="U15" s="1000"/>
      <c r="V15" s="1000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7" t="s">
        <v>8</v>
      </c>
      <c r="C36" s="1008"/>
      <c r="D36" s="1008"/>
      <c r="E36" s="1008"/>
      <c r="F36" s="1008"/>
      <c r="G36" s="1008"/>
      <c r="H36" s="1008"/>
      <c r="I36" s="1008"/>
      <c r="J36" s="1009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0"/>
      <c r="P54" s="99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7" t="s">
        <v>63</v>
      </c>
      <c r="C55" s="1008"/>
      <c r="D55" s="1008"/>
      <c r="E55" s="1008"/>
      <c r="F55" s="1008"/>
      <c r="G55" s="1008"/>
      <c r="H55" s="1009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67</v>
      </c>
      <c r="Q11" s="994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1010" t="s">
        <v>63</v>
      </c>
      <c r="M15" s="1000"/>
      <c r="N15" s="1000"/>
      <c r="O15" s="1001"/>
      <c r="P15" s="997" t="s">
        <v>8</v>
      </c>
      <c r="Q15" s="998"/>
      <c r="R15" s="998"/>
      <c r="S15" s="998"/>
      <c r="T15" s="998"/>
      <c r="U15" s="998"/>
      <c r="V15" s="998"/>
      <c r="W15" s="998"/>
      <c r="X15" s="1002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7" t="s">
        <v>8</v>
      </c>
      <c r="C36" s="1008"/>
      <c r="D36" s="1008"/>
      <c r="E36" s="1008"/>
      <c r="F36" s="1008"/>
      <c r="G36" s="1008"/>
      <c r="H36" s="1008"/>
      <c r="I36" s="1008"/>
      <c r="J36" s="1009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0"/>
      <c r="P54" s="99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7" t="s">
        <v>63</v>
      </c>
      <c r="C55" s="1008"/>
      <c r="D55" s="1008"/>
      <c r="E55" s="1008"/>
      <c r="F55" s="1008"/>
      <c r="G55" s="1009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68</v>
      </c>
      <c r="Q11" s="99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1010" t="s">
        <v>63</v>
      </c>
      <c r="M15" s="1000"/>
      <c r="N15" s="1000"/>
      <c r="O15" s="1001"/>
      <c r="P15" s="1010" t="s">
        <v>8</v>
      </c>
      <c r="Q15" s="1000"/>
      <c r="R15" s="1000"/>
      <c r="S15" s="1000"/>
      <c r="T15" s="1000"/>
      <c r="U15" s="1000"/>
      <c r="V15" s="1000"/>
      <c r="W15" s="1000"/>
      <c r="X15" s="1000"/>
      <c r="Y15" s="1001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7" t="s">
        <v>8</v>
      </c>
      <c r="C36" s="1008"/>
      <c r="D36" s="1008"/>
      <c r="E36" s="1008"/>
      <c r="F36" s="1008"/>
      <c r="G36" s="1008"/>
      <c r="H36" s="1008"/>
      <c r="I36" s="1008"/>
      <c r="J36" s="1009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990"/>
      <c r="P56" s="990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07" t="s">
        <v>63</v>
      </c>
      <c r="C57" s="1008"/>
      <c r="D57" s="1008"/>
      <c r="E57" s="1008"/>
      <c r="F57" s="1008"/>
      <c r="G57" s="1009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68</v>
      </c>
      <c r="Q11" s="99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1010" t="s">
        <v>63</v>
      </c>
      <c r="M15" s="1000"/>
      <c r="N15" s="1000"/>
      <c r="O15" s="1001"/>
      <c r="P15" s="1010" t="s">
        <v>8</v>
      </c>
      <c r="Q15" s="1000"/>
      <c r="R15" s="1000"/>
      <c r="S15" s="1000"/>
      <c r="T15" s="1000"/>
      <c r="U15" s="1000"/>
      <c r="V15" s="1000"/>
      <c r="W15" s="1000"/>
      <c r="X15" s="1000"/>
      <c r="Y15" s="1001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7" t="s">
        <v>63</v>
      </c>
      <c r="C56" s="1008"/>
      <c r="D56" s="1008"/>
      <c r="E56" s="1008"/>
      <c r="F56" s="1008"/>
      <c r="G56" s="100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68</v>
      </c>
      <c r="Q11" s="99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1010" t="s">
        <v>8</v>
      </c>
      <c r="R15" s="1000"/>
      <c r="S15" s="1000"/>
      <c r="T15" s="1000"/>
      <c r="U15" s="1000"/>
      <c r="V15" s="1000"/>
      <c r="W15" s="1000"/>
      <c r="X15" s="1000"/>
      <c r="Y15" s="100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7" t="s">
        <v>63</v>
      </c>
      <c r="C56" s="1008"/>
      <c r="D56" s="1008"/>
      <c r="E56" s="1008"/>
      <c r="F56" s="1008"/>
      <c r="G56" s="100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68</v>
      </c>
      <c r="Q11" s="99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11" t="s">
        <v>73</v>
      </c>
      <c r="M14" s="1011"/>
      <c r="N14" s="1011"/>
      <c r="O14" s="1011"/>
      <c r="P14" s="1011"/>
      <c r="Q14" s="1012" t="s">
        <v>71</v>
      </c>
      <c r="R14" s="1012"/>
      <c r="S14" s="1012"/>
      <c r="T14" s="1012"/>
      <c r="U14" s="1012"/>
      <c r="V14" s="1012"/>
      <c r="W14" s="1012"/>
      <c r="X14" s="1012"/>
      <c r="Y14" s="101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1010" t="s">
        <v>8</v>
      </c>
      <c r="R15" s="1000"/>
      <c r="S15" s="1000"/>
      <c r="T15" s="1000"/>
      <c r="U15" s="1000"/>
      <c r="V15" s="1000"/>
      <c r="W15" s="1000"/>
      <c r="X15" s="1000"/>
      <c r="Y15" s="100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74</v>
      </c>
      <c r="Q11" s="994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1010" t="s">
        <v>8</v>
      </c>
      <c r="R15" s="1000"/>
      <c r="S15" s="1000"/>
      <c r="T15" s="1000"/>
      <c r="U15" s="1000"/>
      <c r="V15" s="1000"/>
      <c r="W15" s="1000"/>
      <c r="X15" s="1000"/>
      <c r="Y15" s="100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75</v>
      </c>
      <c r="Q11" s="994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1010" t="s">
        <v>8</v>
      </c>
      <c r="R15" s="1000"/>
      <c r="S15" s="1000"/>
      <c r="T15" s="1000"/>
      <c r="U15" s="1000"/>
      <c r="V15" s="1000"/>
      <c r="W15" s="1000"/>
      <c r="X15" s="1000"/>
      <c r="Y15" s="100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76</v>
      </c>
      <c r="Q11" s="994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1010" t="s">
        <v>8</v>
      </c>
      <c r="R15" s="1000"/>
      <c r="S15" s="1000"/>
      <c r="T15" s="1000"/>
      <c r="U15" s="1000"/>
      <c r="V15" s="1000"/>
      <c r="W15" s="1000"/>
      <c r="X15" s="1000"/>
      <c r="Y15" s="100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77</v>
      </c>
      <c r="Q11" s="994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7" t="s">
        <v>8</v>
      </c>
      <c r="R15" s="998"/>
      <c r="S15" s="998"/>
      <c r="T15" s="998"/>
      <c r="U15" s="998"/>
      <c r="V15" s="998"/>
      <c r="W15" s="998"/>
      <c r="X15" s="998"/>
      <c r="Y15" s="99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78</v>
      </c>
      <c r="Q11" s="99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1010" t="s">
        <v>8</v>
      </c>
      <c r="R15" s="1000"/>
      <c r="S15" s="1000"/>
      <c r="T15" s="1000"/>
      <c r="U15" s="1000"/>
      <c r="V15" s="1000"/>
      <c r="W15" s="1000"/>
      <c r="X15" s="1000"/>
      <c r="Y15" s="100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78</v>
      </c>
      <c r="Q11" s="99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7" t="s">
        <v>8</v>
      </c>
      <c r="R15" s="998"/>
      <c r="S15" s="998"/>
      <c r="T15" s="998"/>
      <c r="U15" s="998"/>
      <c r="V15" s="998"/>
      <c r="W15" s="998"/>
      <c r="X15" s="998"/>
      <c r="Y15" s="998"/>
      <c r="Z15" s="99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78</v>
      </c>
      <c r="Q11" s="99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7" t="s">
        <v>8</v>
      </c>
      <c r="R15" s="998"/>
      <c r="S15" s="998"/>
      <c r="T15" s="998"/>
      <c r="U15" s="998"/>
      <c r="V15" s="998"/>
      <c r="W15" s="998"/>
      <c r="X15" s="998"/>
      <c r="Y15" s="998"/>
      <c r="Z15" s="99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14" t="s">
        <v>87</v>
      </c>
      <c r="AC28" s="101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78</v>
      </c>
      <c r="Q11" s="99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7" t="s">
        <v>8</v>
      </c>
      <c r="R15" s="998"/>
      <c r="S15" s="998"/>
      <c r="T15" s="998"/>
      <c r="U15" s="998"/>
      <c r="V15" s="998"/>
      <c r="W15" s="998"/>
      <c r="X15" s="998"/>
      <c r="Y15" s="998"/>
      <c r="Z15" s="99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14" t="s">
        <v>87</v>
      </c>
      <c r="AC28" s="101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88</v>
      </c>
      <c r="Q11" s="99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7" t="s">
        <v>8</v>
      </c>
      <c r="R15" s="998"/>
      <c r="S15" s="998"/>
      <c r="T15" s="998"/>
      <c r="U15" s="998"/>
      <c r="V15" s="998"/>
      <c r="W15" s="998"/>
      <c r="X15" s="998"/>
      <c r="Y15" s="998"/>
      <c r="Z15" s="99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88</v>
      </c>
      <c r="Q11" s="99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7" t="s">
        <v>8</v>
      </c>
      <c r="R15" s="998"/>
      <c r="S15" s="998"/>
      <c r="T15" s="998"/>
      <c r="U15" s="998"/>
      <c r="V15" s="998"/>
      <c r="W15" s="998"/>
      <c r="X15" s="998"/>
      <c r="Y15" s="998"/>
      <c r="Z15" s="99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88</v>
      </c>
      <c r="Q11" s="99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7" t="s">
        <v>8</v>
      </c>
      <c r="R15" s="998"/>
      <c r="S15" s="998"/>
      <c r="T15" s="998"/>
      <c r="U15" s="998"/>
      <c r="V15" s="998"/>
      <c r="W15" s="998"/>
      <c r="X15" s="998"/>
      <c r="Y15" s="998"/>
      <c r="Z15" s="99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0"/>
      <c r="P55" s="99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88</v>
      </c>
      <c r="Q11" s="99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7" t="s">
        <v>8</v>
      </c>
      <c r="R15" s="998"/>
      <c r="S15" s="998"/>
      <c r="T15" s="998"/>
      <c r="U15" s="998"/>
      <c r="V15" s="998"/>
      <c r="W15" s="998"/>
      <c r="X15" s="998"/>
      <c r="Y15" s="998"/>
      <c r="Z15" s="99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90"/>
      <c r="P55" s="99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 t="s">
        <v>88</v>
      </c>
      <c r="Q11" s="99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7" t="s">
        <v>8</v>
      </c>
      <c r="R15" s="998"/>
      <c r="S15" s="998"/>
      <c r="T15" s="998"/>
      <c r="U15" s="998"/>
      <c r="V15" s="998"/>
      <c r="W15" s="998"/>
      <c r="X15" s="998"/>
      <c r="Y15" s="998"/>
      <c r="Z15" s="99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90"/>
      <c r="P55" s="99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21</v>
      </c>
      <c r="Q11" s="994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7" t="s">
        <v>8</v>
      </c>
      <c r="R15" s="998"/>
      <c r="S15" s="998"/>
      <c r="T15" s="998"/>
      <c r="U15" s="998"/>
      <c r="V15" s="998"/>
      <c r="W15" s="998"/>
      <c r="X15" s="998"/>
      <c r="Y15" s="998"/>
      <c r="Z15" s="99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0"/>
      <c r="P55" s="99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22</v>
      </c>
      <c r="Q11" s="994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997" t="s">
        <v>63</v>
      </c>
      <c r="M15" s="998"/>
      <c r="N15" s="998"/>
      <c r="O15" s="998"/>
      <c r="P15" s="1002"/>
      <c r="Q15" s="998" t="s">
        <v>8</v>
      </c>
      <c r="R15" s="998"/>
      <c r="S15" s="998"/>
      <c r="T15" s="998"/>
      <c r="U15" s="998"/>
      <c r="V15" s="998"/>
      <c r="W15" s="998"/>
      <c r="X15" s="998"/>
      <c r="Y15" s="998"/>
      <c r="Z15" s="99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0"/>
      <c r="P55" s="99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22</v>
      </c>
      <c r="Q11" s="994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16" t="s">
        <v>17</v>
      </c>
      <c r="C15" s="1017"/>
      <c r="D15" s="1017"/>
      <c r="E15" s="1017"/>
      <c r="F15" s="1017"/>
      <c r="G15" s="1017"/>
      <c r="H15" s="1017"/>
      <c r="I15" s="1017"/>
      <c r="J15" s="1017"/>
      <c r="K15" s="1017"/>
      <c r="L15" s="1018" t="s">
        <v>63</v>
      </c>
      <c r="M15" s="1019"/>
      <c r="N15" s="1019"/>
      <c r="O15" s="1019"/>
      <c r="P15" s="1020"/>
      <c r="Q15" s="1019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0"/>
      <c r="P55" s="99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92" t="s">
        <v>55</v>
      </c>
      <c r="X9" s="99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22</v>
      </c>
      <c r="Q11" s="994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10" t="s">
        <v>17</v>
      </c>
      <c r="C15" s="1000"/>
      <c r="D15" s="1000"/>
      <c r="E15" s="1000"/>
      <c r="F15" s="1000"/>
      <c r="G15" s="1000"/>
      <c r="H15" s="1000"/>
      <c r="I15" s="1000"/>
      <c r="J15" s="1000"/>
      <c r="K15" s="1000"/>
      <c r="L15" s="1010" t="s">
        <v>63</v>
      </c>
      <c r="M15" s="1000"/>
      <c r="N15" s="1000"/>
      <c r="O15" s="1000"/>
      <c r="P15" s="1001"/>
      <c r="Q15" s="1000" t="s">
        <v>8</v>
      </c>
      <c r="R15" s="1000"/>
      <c r="S15" s="1000"/>
      <c r="T15" s="1000"/>
      <c r="U15" s="1000"/>
      <c r="V15" s="1000"/>
      <c r="W15" s="1000"/>
      <c r="X15" s="1000"/>
      <c r="Y15" s="1000"/>
      <c r="Z15" s="1000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7" t="s">
        <v>8</v>
      </c>
      <c r="C35" s="1008"/>
      <c r="D35" s="1008"/>
      <c r="E35" s="1008"/>
      <c r="F35" s="1008"/>
      <c r="G35" s="1008"/>
      <c r="H35" s="1008"/>
      <c r="I35" s="1008"/>
      <c r="J35" s="1009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0"/>
      <c r="P55" s="99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21" t="s">
        <v>112</v>
      </c>
      <c r="I59" s="102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21"/>
      <c r="I60" s="102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23</v>
      </c>
      <c r="Q11" s="994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7" t="s">
        <v>8</v>
      </c>
      <c r="C36" s="1008"/>
      <c r="D36" s="1008"/>
      <c r="E36" s="1008"/>
      <c r="F36" s="1008"/>
      <c r="G36" s="1008"/>
      <c r="H36" s="1008"/>
      <c r="I36" s="1008"/>
      <c r="J36" s="1009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0"/>
      <c r="P56" s="99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23</v>
      </c>
      <c r="Q11" s="994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7" t="s">
        <v>8</v>
      </c>
      <c r="C36" s="1008"/>
      <c r="D36" s="1008"/>
      <c r="E36" s="1008"/>
      <c r="F36" s="1008"/>
      <c r="G36" s="1008"/>
      <c r="H36" s="1008"/>
      <c r="I36" s="1008"/>
      <c r="J36" s="1009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0"/>
      <c r="P56" s="99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24</v>
      </c>
      <c r="Q11" s="994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7" t="s">
        <v>8</v>
      </c>
      <c r="C36" s="1008"/>
      <c r="D36" s="1008"/>
      <c r="E36" s="1008"/>
      <c r="F36" s="1008"/>
      <c r="G36" s="1008"/>
      <c r="H36" s="1008"/>
      <c r="I36" s="1008"/>
      <c r="J36" s="1009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0"/>
      <c r="P56" s="99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25</v>
      </c>
      <c r="Q11" s="994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0"/>
      <c r="P56" s="99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26</v>
      </c>
      <c r="Q11" s="994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0"/>
      <c r="P56" s="99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27</v>
      </c>
      <c r="Q11" s="994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0"/>
      <c r="P56" s="99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28</v>
      </c>
      <c r="Q11" s="994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0"/>
      <c r="P56" s="99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29</v>
      </c>
      <c r="Q11" s="994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0"/>
      <c r="P56" s="99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30</v>
      </c>
      <c r="Q11" s="994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0"/>
      <c r="P56" s="99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30</v>
      </c>
      <c r="Q11" s="994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0"/>
      <c r="P56" s="99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30</v>
      </c>
      <c r="Q11" s="994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31</v>
      </c>
      <c r="Q11" s="994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32</v>
      </c>
      <c r="Q11" s="994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33</v>
      </c>
      <c r="Q11" s="994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34</v>
      </c>
      <c r="Q11" s="994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35</v>
      </c>
      <c r="Q11" s="994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36</v>
      </c>
      <c r="Q11" s="994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37</v>
      </c>
      <c r="Q11" s="994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37</v>
      </c>
      <c r="Q11" s="994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37</v>
      </c>
      <c r="Q11" s="994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37</v>
      </c>
      <c r="Q11" s="994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41</v>
      </c>
      <c r="Q11" s="994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42</v>
      </c>
      <c r="Q11" s="994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42</v>
      </c>
      <c r="Q11" s="994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44</v>
      </c>
      <c r="Q11" s="994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46</v>
      </c>
      <c r="Q11" s="994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46</v>
      </c>
      <c r="Q11" s="994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47</v>
      </c>
      <c r="Q11" s="994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48</v>
      </c>
      <c r="Q11" s="994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48</v>
      </c>
      <c r="Q11" s="994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48</v>
      </c>
      <c r="Q11" s="994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50</v>
      </c>
      <c r="Q11" s="994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50</v>
      </c>
      <c r="Q11" s="994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50</v>
      </c>
      <c r="Q11" s="994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1004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50</v>
      </c>
      <c r="Q11" s="994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7" t="s">
        <v>8</v>
      </c>
      <c r="P36" s="1008"/>
      <c r="Q36" s="1008"/>
      <c r="R36" s="1008"/>
      <c r="S36" s="1008"/>
      <c r="T36" s="1008"/>
      <c r="U36" s="1008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50</v>
      </c>
      <c r="Q11" s="994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7" t="s">
        <v>8</v>
      </c>
      <c r="P36" s="1008"/>
      <c r="Q36" s="1008"/>
      <c r="R36" s="1008"/>
      <c r="S36" s="1008"/>
      <c r="T36" s="1008"/>
      <c r="U36" s="1008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52</v>
      </c>
      <c r="Q11" s="994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7" t="s">
        <v>8</v>
      </c>
      <c r="P36" s="1008"/>
      <c r="Q36" s="1008"/>
      <c r="R36" s="1008"/>
      <c r="S36" s="1008"/>
      <c r="T36" s="1008"/>
      <c r="U36" s="1008"/>
      <c r="V36" s="100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53</v>
      </c>
      <c r="Q11" s="994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7" t="s">
        <v>8</v>
      </c>
      <c r="P36" s="1008"/>
      <c r="Q36" s="1008"/>
      <c r="R36" s="1008"/>
      <c r="S36" s="1008"/>
      <c r="T36" s="1008"/>
      <c r="U36" s="1008"/>
      <c r="V36" s="100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53</v>
      </c>
      <c r="Q11" s="994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7" t="s">
        <v>8</v>
      </c>
      <c r="P36" s="1008"/>
      <c r="Q36" s="1008"/>
      <c r="R36" s="1008"/>
      <c r="S36" s="1008"/>
      <c r="T36" s="1008"/>
      <c r="U36" s="1008"/>
      <c r="V36" s="1005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>
        <v>53</v>
      </c>
      <c r="Q11" s="994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/>
      <c r="Q11" s="994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/>
      <c r="Q11" s="994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/>
      <c r="Q11" s="994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1" t="s">
        <v>0</v>
      </c>
      <c r="B3" s="991"/>
      <c r="C3" s="9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92" t="s">
        <v>2</v>
      </c>
      <c r="F9" s="992"/>
      <c r="G9" s="9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92" t="s">
        <v>55</v>
      </c>
      <c r="U9" s="99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94"/>
      <c r="Q11" s="994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03" t="s">
        <v>8</v>
      </c>
      <c r="C38" s="1004"/>
      <c r="D38" s="1004"/>
      <c r="E38" s="1004"/>
      <c r="F38" s="1004"/>
      <c r="G38" s="1004"/>
      <c r="H38" s="481"/>
      <c r="I38" s="244"/>
      <c r="J38" s="42"/>
      <c r="K38" s="42"/>
      <c r="L38" s="42"/>
      <c r="M38" s="44"/>
      <c r="N38" s="88" t="s">
        <v>18</v>
      </c>
      <c r="O38" s="1003" t="s">
        <v>8</v>
      </c>
      <c r="P38" s="1004"/>
      <c r="Q38" s="1004"/>
      <c r="R38" s="1004"/>
      <c r="S38" s="1004"/>
      <c r="T38" s="1004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31" t="s">
        <v>113</v>
      </c>
      <c r="C59" s="1032"/>
      <c r="D59" s="1032"/>
      <c r="E59" s="1032"/>
      <c r="F59" s="1032"/>
      <c r="G59" s="1032"/>
      <c r="H59" s="1032"/>
      <c r="I59" s="1026" t="s">
        <v>63</v>
      </c>
      <c r="J59" s="1027"/>
      <c r="K59" s="1027"/>
      <c r="L59" s="1027"/>
      <c r="M59" s="1027"/>
      <c r="N59" s="1027"/>
      <c r="O59" s="1027"/>
      <c r="P59" s="1023" t="s">
        <v>8</v>
      </c>
      <c r="Q59" s="1024"/>
      <c r="R59" s="1024"/>
      <c r="S59" s="1024"/>
      <c r="T59" s="1024"/>
      <c r="U59" s="1024"/>
      <c r="V59" s="1025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44" t="s">
        <v>2</v>
      </c>
      <c r="Q2" s="1044"/>
      <c r="R2" s="1044"/>
      <c r="S2" s="767"/>
      <c r="T2" s="767" t="s">
        <v>3</v>
      </c>
      <c r="U2" s="1044" t="s">
        <v>55</v>
      </c>
      <c r="V2" s="104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3">
        <v>45777</v>
      </c>
      <c r="U3" s="1053"/>
      <c r="V3" s="1053">
        <f>T3+6</f>
        <v>45783</v>
      </c>
      <c r="W3" s="1053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45" t="s">
        <v>113</v>
      </c>
      <c r="C5" s="1046"/>
      <c r="D5" s="1046"/>
      <c r="E5" s="1046"/>
      <c r="F5" s="1046"/>
      <c r="G5" s="1046"/>
      <c r="H5" s="1046"/>
      <c r="I5" s="1047" t="s">
        <v>63</v>
      </c>
      <c r="J5" s="1048"/>
      <c r="K5" s="1048"/>
      <c r="L5" s="1048"/>
      <c r="M5" s="1048"/>
      <c r="N5" s="1048"/>
      <c r="O5" s="1049"/>
      <c r="P5" s="1050" t="s">
        <v>8</v>
      </c>
      <c r="Q5" s="1051"/>
      <c r="R5" s="1051"/>
      <c r="S5" s="1051"/>
      <c r="T5" s="1051"/>
      <c r="U5" s="1051"/>
      <c r="V5" s="1052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4" t="s">
        <v>8</v>
      </c>
      <c r="C27" s="1055"/>
      <c r="D27" s="1055"/>
      <c r="E27" s="1055"/>
      <c r="F27" s="1055"/>
      <c r="G27" s="1055"/>
      <c r="H27" s="832"/>
      <c r="J27" s="829"/>
      <c r="K27" s="829"/>
      <c r="L27" s="829"/>
      <c r="M27" s="1058" t="s">
        <v>18</v>
      </c>
      <c r="N27" s="1059"/>
      <c r="O27" s="1055" t="s">
        <v>8</v>
      </c>
      <c r="P27" s="1055"/>
      <c r="Q27" s="1055"/>
      <c r="R27" s="1055"/>
      <c r="S27" s="1055"/>
      <c r="T27" s="1055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60" t="s">
        <v>33</v>
      </c>
      <c r="N28" s="1061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62" t="s">
        <v>10</v>
      </c>
      <c r="N29" s="1063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64" t="s">
        <v>51</v>
      </c>
      <c r="N30" s="1065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64" t="s">
        <v>24</v>
      </c>
      <c r="N31" s="1065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64" t="s">
        <v>20</v>
      </c>
      <c r="N32" s="1065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64" t="s">
        <v>28</v>
      </c>
      <c r="N33" s="1065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64" t="s">
        <v>21</v>
      </c>
      <c r="N34" s="1065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64" t="s">
        <v>22</v>
      </c>
      <c r="N35" s="1065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64" t="s">
        <v>23</v>
      </c>
      <c r="N36" s="1065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62" t="s">
        <v>9</v>
      </c>
      <c r="N37" s="1063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34" t="s">
        <v>11</v>
      </c>
      <c r="N38" s="1035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36" t="s">
        <v>12</v>
      </c>
      <c r="N39" s="1037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38" t="s">
        <v>13</v>
      </c>
      <c r="N40" s="1039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40" t="s">
        <v>14</v>
      </c>
      <c r="N41" s="1041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42" t="s">
        <v>15</v>
      </c>
      <c r="N42" s="1043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56" t="s">
        <v>113</v>
      </c>
      <c r="C49" s="1057"/>
      <c r="D49" s="1057"/>
      <c r="E49" s="1057"/>
      <c r="F49" s="1057"/>
      <c r="G49" s="1057"/>
      <c r="H49" s="1057"/>
      <c r="I49" s="1047" t="s">
        <v>63</v>
      </c>
      <c r="J49" s="1048"/>
      <c r="K49" s="1048"/>
      <c r="L49" s="1048"/>
      <c r="M49" s="1048"/>
      <c r="N49" s="1048"/>
      <c r="O49" s="1048"/>
      <c r="P49" s="1050" t="s">
        <v>8</v>
      </c>
      <c r="Q49" s="1051"/>
      <c r="R49" s="1051"/>
      <c r="S49" s="1051"/>
      <c r="T49" s="1051"/>
      <c r="U49" s="1051"/>
      <c r="V49" s="1052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44" t="s">
        <v>2</v>
      </c>
      <c r="Q2" s="1044"/>
      <c r="R2" s="1044"/>
      <c r="S2" s="767"/>
      <c r="T2" s="767" t="s">
        <v>3</v>
      </c>
      <c r="U2" s="1044" t="s">
        <v>55</v>
      </c>
      <c r="V2" s="104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3">
        <v>45768</v>
      </c>
      <c r="U3" s="1053"/>
      <c r="V3" s="1053">
        <f>T3+6</f>
        <v>45774</v>
      </c>
      <c r="W3" s="1053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45" t="s">
        <v>113</v>
      </c>
      <c r="C5" s="1046"/>
      <c r="D5" s="1046"/>
      <c r="E5" s="1046"/>
      <c r="F5" s="1046"/>
      <c r="G5" s="1046"/>
      <c r="H5" s="1046"/>
      <c r="I5" s="1047" t="s">
        <v>63</v>
      </c>
      <c r="J5" s="1048"/>
      <c r="K5" s="1048"/>
      <c r="L5" s="1048"/>
      <c r="M5" s="1048"/>
      <c r="N5" s="1048"/>
      <c r="O5" s="1049"/>
      <c r="P5" s="1050" t="s">
        <v>8</v>
      </c>
      <c r="Q5" s="1051"/>
      <c r="R5" s="1051"/>
      <c r="S5" s="1051"/>
      <c r="T5" s="1051"/>
      <c r="U5" s="1051"/>
      <c r="V5" s="105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4" t="s">
        <v>8</v>
      </c>
      <c r="C27" s="1055"/>
      <c r="D27" s="1055"/>
      <c r="E27" s="1055"/>
      <c r="F27" s="1055"/>
      <c r="G27" s="1055"/>
      <c r="H27" s="832"/>
      <c r="J27" s="829"/>
      <c r="K27" s="829"/>
      <c r="L27" s="829"/>
      <c r="M27" s="1058" t="s">
        <v>18</v>
      </c>
      <c r="N27" s="1059"/>
      <c r="O27" s="1055" t="s">
        <v>8</v>
      </c>
      <c r="P27" s="1055"/>
      <c r="Q27" s="1055"/>
      <c r="R27" s="1055"/>
      <c r="S27" s="1055"/>
      <c r="T27" s="105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62" t="s">
        <v>10</v>
      </c>
      <c r="N28" s="1063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62" t="s">
        <v>10</v>
      </c>
      <c r="N29" s="1063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64" t="s">
        <v>51</v>
      </c>
      <c r="N30" s="1065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64" t="s">
        <v>24</v>
      </c>
      <c r="N31" s="1065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64" t="s">
        <v>20</v>
      </c>
      <c r="N32" s="1065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64" t="s">
        <v>28</v>
      </c>
      <c r="N33" s="1065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64" t="s">
        <v>21</v>
      </c>
      <c r="N34" s="1065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64" t="s">
        <v>22</v>
      </c>
      <c r="N35" s="1065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64" t="s">
        <v>23</v>
      </c>
      <c r="N36" s="1065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62" t="s">
        <v>9</v>
      </c>
      <c r="N37" s="1063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34" t="s">
        <v>11</v>
      </c>
      <c r="N38" s="1035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36" t="s">
        <v>12</v>
      </c>
      <c r="N39" s="1037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38" t="s">
        <v>13</v>
      </c>
      <c r="N40" s="1039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40" t="s">
        <v>14</v>
      </c>
      <c r="N41" s="1041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42" t="s">
        <v>15</v>
      </c>
      <c r="N42" s="1043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56" t="s">
        <v>113</v>
      </c>
      <c r="C49" s="1057"/>
      <c r="D49" s="1057"/>
      <c r="E49" s="1057"/>
      <c r="F49" s="1057"/>
      <c r="G49" s="1057"/>
      <c r="H49" s="1057"/>
      <c r="I49" s="1047" t="s">
        <v>63</v>
      </c>
      <c r="J49" s="1048"/>
      <c r="K49" s="1048"/>
      <c r="L49" s="1048"/>
      <c r="M49" s="1048"/>
      <c r="N49" s="1048"/>
      <c r="O49" s="1048"/>
      <c r="P49" s="1050" t="s">
        <v>8</v>
      </c>
      <c r="Q49" s="1051"/>
      <c r="R49" s="1051"/>
      <c r="S49" s="1051"/>
      <c r="T49" s="1051"/>
      <c r="U49" s="1051"/>
      <c r="V49" s="105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31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44" t="s">
        <v>2</v>
      </c>
      <c r="Q2" s="1044"/>
      <c r="R2" s="1044"/>
      <c r="S2" s="767"/>
      <c r="T2" s="767" t="s">
        <v>3</v>
      </c>
      <c r="U2" s="1044" t="s">
        <v>55</v>
      </c>
      <c r="V2" s="1044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3">
        <v>45805</v>
      </c>
      <c r="U3" s="1053"/>
      <c r="V3" s="1053">
        <f>T3+6</f>
        <v>45811</v>
      </c>
      <c r="W3" s="1053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45" t="s">
        <v>113</v>
      </c>
      <c r="C5" s="1046"/>
      <c r="D5" s="1046"/>
      <c r="E5" s="1046"/>
      <c r="F5" s="1046"/>
      <c r="G5" s="1046"/>
      <c r="H5" s="1046"/>
      <c r="I5" s="1047" t="s">
        <v>63</v>
      </c>
      <c r="J5" s="1048"/>
      <c r="K5" s="1048"/>
      <c r="L5" s="1048"/>
      <c r="M5" s="1048"/>
      <c r="N5" s="1048"/>
      <c r="O5" s="1049"/>
      <c r="P5" s="1050" t="s">
        <v>8</v>
      </c>
      <c r="Q5" s="1051"/>
      <c r="R5" s="1051"/>
      <c r="S5" s="1051"/>
      <c r="T5" s="1051"/>
      <c r="U5" s="1051"/>
      <c r="V5" s="105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4" t="s">
        <v>8</v>
      </c>
      <c r="C27" s="1055"/>
      <c r="D27" s="1055"/>
      <c r="E27" s="1055"/>
      <c r="F27" s="1055"/>
      <c r="G27" s="1055"/>
      <c r="H27" s="832"/>
      <c r="J27" s="829"/>
      <c r="K27" s="829"/>
      <c r="L27" s="829"/>
      <c r="M27" s="1058" t="s">
        <v>18</v>
      </c>
      <c r="N27" s="1059"/>
      <c r="O27" s="1055" t="s">
        <v>8</v>
      </c>
      <c r="P27" s="1055"/>
      <c r="Q27" s="1055"/>
      <c r="R27" s="1055"/>
      <c r="S27" s="1055"/>
      <c r="T27" s="105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62" t="s">
        <v>10</v>
      </c>
      <c r="N28" s="1063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62" t="s">
        <v>10</v>
      </c>
      <c r="N29" s="1063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64" t="s">
        <v>51</v>
      </c>
      <c r="N30" s="1065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64" t="s">
        <v>24</v>
      </c>
      <c r="N31" s="1065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64" t="s">
        <v>20</v>
      </c>
      <c r="N32" s="1065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64" t="s">
        <v>28</v>
      </c>
      <c r="N33" s="1065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64" t="s">
        <v>21</v>
      </c>
      <c r="N34" s="1065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64" t="s">
        <v>22</v>
      </c>
      <c r="N35" s="1065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1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64" t="s">
        <v>23</v>
      </c>
      <c r="N36" s="1065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5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62" t="s">
        <v>9</v>
      </c>
      <c r="N37" s="1063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34" t="s">
        <v>11</v>
      </c>
      <c r="N38" s="1035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36" t="s">
        <v>12</v>
      </c>
      <c r="N39" s="1037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38" t="s">
        <v>13</v>
      </c>
      <c r="N40" s="1039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40" t="s">
        <v>14</v>
      </c>
      <c r="N41" s="1041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42" t="s">
        <v>15</v>
      </c>
      <c r="N42" s="1043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56" t="s">
        <v>113</v>
      </c>
      <c r="C49" s="1057"/>
      <c r="D49" s="1057"/>
      <c r="E49" s="1057"/>
      <c r="F49" s="1057"/>
      <c r="G49" s="1057"/>
      <c r="H49" s="1057"/>
      <c r="I49" s="1047" t="s">
        <v>63</v>
      </c>
      <c r="J49" s="1048"/>
      <c r="K49" s="1048"/>
      <c r="L49" s="1048"/>
      <c r="M49" s="1048"/>
      <c r="N49" s="1048"/>
      <c r="O49" s="1048"/>
      <c r="P49" s="1050" t="s">
        <v>8</v>
      </c>
      <c r="Q49" s="1051"/>
      <c r="R49" s="1051"/>
      <c r="S49" s="1051"/>
      <c r="T49" s="1051"/>
      <c r="U49" s="1051"/>
      <c r="V49" s="105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R19" sqref="R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5"/>
      <c r="C1" s="1097" t="s">
        <v>36</v>
      </c>
      <c r="D1" s="1097"/>
      <c r="E1" s="1097"/>
      <c r="F1" s="1097"/>
      <c r="G1" s="1097"/>
      <c r="H1" s="1097"/>
      <c r="I1" s="1097"/>
      <c r="J1" s="1097"/>
      <c r="K1" s="1097"/>
      <c r="L1" s="1097"/>
      <c r="M1" s="1097"/>
      <c r="N1" s="1097"/>
      <c r="O1" s="1097"/>
      <c r="P1" s="1097"/>
      <c r="Q1" s="1097"/>
      <c r="R1" s="1097"/>
      <c r="S1" s="1097"/>
      <c r="T1" s="1097"/>
      <c r="U1" s="1097"/>
      <c r="V1" s="1097"/>
      <c r="W1" s="1098"/>
      <c r="X1" s="1099" t="s">
        <v>37</v>
      </c>
      <c r="Y1" s="1100"/>
    </row>
    <row r="2" spans="1:28" x14ac:dyDescent="0.55000000000000004">
      <c r="A2" s="577"/>
      <c r="B2" s="1096"/>
      <c r="C2" s="1101" t="s">
        <v>38</v>
      </c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2"/>
      <c r="X2" s="1104" t="s">
        <v>39</v>
      </c>
      <c r="Y2" s="1105"/>
    </row>
    <row r="3" spans="1:28" x14ac:dyDescent="0.55000000000000004">
      <c r="A3" s="577"/>
      <c r="B3" s="1096"/>
      <c r="C3" s="1094"/>
      <c r="D3" s="1094"/>
      <c r="E3" s="1094"/>
      <c r="F3" s="1094"/>
      <c r="G3" s="1094"/>
      <c r="H3" s="1094"/>
      <c r="I3" s="1094"/>
      <c r="J3" s="1094"/>
      <c r="K3" s="1094"/>
      <c r="L3" s="1094"/>
      <c r="M3" s="1094"/>
      <c r="N3" s="1094"/>
      <c r="O3" s="1094"/>
      <c r="P3" s="1094"/>
      <c r="Q3" s="1094"/>
      <c r="R3" s="1094"/>
      <c r="S3" s="1094"/>
      <c r="T3" s="1094"/>
      <c r="U3" s="1094"/>
      <c r="V3" s="1094"/>
      <c r="W3" s="1103"/>
      <c r="X3" s="1104" t="s">
        <v>40</v>
      </c>
      <c r="Y3" s="1105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94">
        <v>2</v>
      </c>
      <c r="D5" s="1094"/>
      <c r="E5" s="435"/>
      <c r="F5" s="435"/>
      <c r="G5" s="435" t="s">
        <v>42</v>
      </c>
      <c r="H5" s="1106" t="s">
        <v>54</v>
      </c>
      <c r="I5" s="1106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09" t="s">
        <v>135</v>
      </c>
      <c r="Y6" s="1110"/>
      <c r="Z6" s="917"/>
    </row>
    <row r="7" spans="1:28" ht="39" customHeight="1" thickBot="1" x14ac:dyDescent="0.6">
      <c r="A7" s="577"/>
      <c r="B7" s="580" t="s">
        <v>44</v>
      </c>
      <c r="C7" s="1107" t="s">
        <v>2</v>
      </c>
      <c r="D7" s="1107"/>
      <c r="E7" s="436"/>
      <c r="F7" s="436"/>
      <c r="G7" s="435" t="s">
        <v>45</v>
      </c>
      <c r="H7" s="1108">
        <v>45805</v>
      </c>
      <c r="I7" s="1108"/>
      <c r="J7" s="437"/>
      <c r="K7" s="437"/>
      <c r="L7" s="437"/>
      <c r="M7" s="437"/>
      <c r="N7" s="437"/>
      <c r="O7" s="437"/>
      <c r="P7" s="1093" t="s">
        <v>46</v>
      </c>
      <c r="Q7" s="1093"/>
      <c r="R7" s="1093"/>
      <c r="S7" s="1094" t="s">
        <v>116</v>
      </c>
      <c r="T7" s="1094"/>
      <c r="U7" s="1094"/>
      <c r="V7" s="1094"/>
      <c r="W7" s="438"/>
      <c r="X7" s="1111">
        <v>45805</v>
      </c>
      <c r="Y7" s="1112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84" t="s">
        <v>48</v>
      </c>
      <c r="B10" s="1085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45805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>B11+1</f>
        <v>45806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82.5</v>
      </c>
      <c r="E12" s="282">
        <f t="shared" ca="1" si="1"/>
        <v>81.900000000000006</v>
      </c>
      <c r="F12" s="282">
        <f t="shared" ca="1" si="1"/>
        <v>12.4</v>
      </c>
      <c r="G12" s="282">
        <f t="shared" ca="1" si="1"/>
        <v>84.7</v>
      </c>
      <c r="H12" s="282">
        <f t="shared" ca="1" si="1"/>
        <v>81.900000000000006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88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88.4</v>
      </c>
      <c r="W12" s="284">
        <f t="shared" ca="1" si="1"/>
        <v>89.6</v>
      </c>
      <c r="X12" s="733">
        <f t="shared" ca="1" si="1"/>
        <v>1609.2999999999997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45807</v>
      </c>
      <c r="C13" s="281">
        <f t="shared" ref="C13:X13" ca="1" si="3">INDIRECT("'SEM " &amp; $R$5 &amp; "'!" &amp; ADDRESS(ROW(B10), COLUMN(B10)))</f>
        <v>0</v>
      </c>
      <c r="D13" s="282">
        <f t="shared" ca="1" si="3"/>
        <v>0</v>
      </c>
      <c r="E13" s="282">
        <f t="shared" ca="1" si="3"/>
        <v>0</v>
      </c>
      <c r="F13" s="282">
        <f t="shared" ca="1" si="3"/>
        <v>0</v>
      </c>
      <c r="G13" s="282">
        <f t="shared" ca="1" si="3"/>
        <v>0</v>
      </c>
      <c r="H13" s="282">
        <f t="shared" ca="1" si="3"/>
        <v>0</v>
      </c>
      <c r="I13" s="284">
        <f t="shared" ca="1" si="3"/>
        <v>0</v>
      </c>
      <c r="J13" s="285">
        <f t="shared" ca="1" si="3"/>
        <v>0</v>
      </c>
      <c r="K13" s="282">
        <f t="shared" ca="1" si="3"/>
        <v>0</v>
      </c>
      <c r="L13" s="282">
        <f t="shared" ca="1" si="3"/>
        <v>0</v>
      </c>
      <c r="M13" s="282">
        <f t="shared" ca="1" si="3"/>
        <v>0</v>
      </c>
      <c r="N13" s="282">
        <f t="shared" ca="1" si="3"/>
        <v>0</v>
      </c>
      <c r="O13" s="282">
        <f t="shared" ca="1" si="3"/>
        <v>0</v>
      </c>
      <c r="P13" s="282">
        <f t="shared" ca="1" si="3"/>
        <v>0</v>
      </c>
      <c r="Q13" s="281">
        <f t="shared" ca="1" si="3"/>
        <v>0</v>
      </c>
      <c r="R13" s="282">
        <f t="shared" ca="1" si="3"/>
        <v>0</v>
      </c>
      <c r="S13" s="282">
        <f t="shared" ca="1" si="3"/>
        <v>0</v>
      </c>
      <c r="T13" s="282">
        <f t="shared" ca="1" si="3"/>
        <v>0</v>
      </c>
      <c r="U13" s="282">
        <f t="shared" ca="1" si="3"/>
        <v>0</v>
      </c>
      <c r="V13" s="282">
        <f t="shared" ca="1" si="3"/>
        <v>0</v>
      </c>
      <c r="W13" s="284">
        <f t="shared" ca="1" si="3"/>
        <v>0</v>
      </c>
      <c r="X13" s="733">
        <f t="shared" ca="1" si="3"/>
        <v>0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45808</v>
      </c>
      <c r="C14" s="281">
        <f t="shared" ref="C14:X14" ca="1" si="4">INDIRECT("'SEM " &amp; $R$5 &amp; "'!" &amp; ADDRESS(ROW(B11), COLUMN(B11)))</f>
        <v>0</v>
      </c>
      <c r="D14" s="282">
        <f t="shared" ca="1" si="4"/>
        <v>0</v>
      </c>
      <c r="E14" s="282">
        <f t="shared" ca="1" si="4"/>
        <v>0</v>
      </c>
      <c r="F14" s="282">
        <f t="shared" ca="1" si="4"/>
        <v>0</v>
      </c>
      <c r="G14" s="282">
        <f t="shared" ca="1" si="4"/>
        <v>0</v>
      </c>
      <c r="H14" s="282">
        <f t="shared" ca="1" si="4"/>
        <v>0</v>
      </c>
      <c r="I14" s="284">
        <f t="shared" ca="1" si="4"/>
        <v>0</v>
      </c>
      <c r="J14" s="285">
        <f t="shared" ca="1" si="4"/>
        <v>0</v>
      </c>
      <c r="K14" s="282">
        <f t="shared" ca="1" si="4"/>
        <v>0</v>
      </c>
      <c r="L14" s="282">
        <f t="shared" ca="1" si="4"/>
        <v>0</v>
      </c>
      <c r="M14" s="282">
        <f t="shared" ca="1" si="4"/>
        <v>0</v>
      </c>
      <c r="N14" s="282">
        <f t="shared" ca="1" si="4"/>
        <v>0</v>
      </c>
      <c r="O14" s="282">
        <f t="shared" ca="1" si="4"/>
        <v>0</v>
      </c>
      <c r="P14" s="282">
        <f t="shared" ca="1" si="4"/>
        <v>0</v>
      </c>
      <c r="Q14" s="281">
        <f t="shared" ca="1" si="4"/>
        <v>0</v>
      </c>
      <c r="R14" s="282">
        <f t="shared" ca="1" si="4"/>
        <v>0</v>
      </c>
      <c r="S14" s="282">
        <f t="shared" ca="1" si="4"/>
        <v>0</v>
      </c>
      <c r="T14" s="282">
        <f t="shared" ca="1" si="4"/>
        <v>0</v>
      </c>
      <c r="U14" s="282">
        <f t="shared" ca="1" si="4"/>
        <v>0</v>
      </c>
      <c r="V14" s="282">
        <f t="shared" ca="1" si="4"/>
        <v>0</v>
      </c>
      <c r="W14" s="284">
        <f t="shared" ca="1" si="4"/>
        <v>0</v>
      </c>
      <c r="X14" s="733">
        <f t="shared" ca="1" si="4"/>
        <v>0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45809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45810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45811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66" t="s">
        <v>9</v>
      </c>
      <c r="B18" s="1067"/>
      <c r="C18" s="736">
        <f t="shared" ref="C18:X18" ca="1" si="8">INDIRECT("'SEM " &amp; $R$5 &amp; "'!" &amp; ADDRESS(ROW(B15), COLUMN(B15)))</f>
        <v>166.8</v>
      </c>
      <c r="D18" s="737">
        <f t="shared" ca="1" si="8"/>
        <v>164.8</v>
      </c>
      <c r="E18" s="737">
        <f t="shared" ca="1" si="8"/>
        <v>163.80000000000001</v>
      </c>
      <c r="F18" s="737">
        <f t="shared" ca="1" si="8"/>
        <v>24.5</v>
      </c>
      <c r="G18" s="737">
        <f t="shared" ca="1" si="8"/>
        <v>169.4</v>
      </c>
      <c r="H18" s="737">
        <f t="shared" ca="1" si="8"/>
        <v>163.80000000000001</v>
      </c>
      <c r="I18" s="738">
        <f t="shared" ca="1" si="8"/>
        <v>166.7</v>
      </c>
      <c r="J18" s="736">
        <f t="shared" ca="1" si="8"/>
        <v>172.9</v>
      </c>
      <c r="K18" s="737">
        <f t="shared" ca="1" si="8"/>
        <v>176.7</v>
      </c>
      <c r="L18" s="737">
        <f t="shared" ca="1" si="8"/>
        <v>181.6</v>
      </c>
      <c r="M18" s="737">
        <f t="shared" ca="1" si="8"/>
        <v>29.5</v>
      </c>
      <c r="N18" s="737">
        <f t="shared" ca="1" si="8"/>
        <v>178.7</v>
      </c>
      <c r="O18" s="737">
        <f t="shared" ca="1" si="8"/>
        <v>177.3</v>
      </c>
      <c r="P18" s="738">
        <f t="shared" ca="1" si="8"/>
        <v>180.2</v>
      </c>
      <c r="Q18" s="736">
        <f t="shared" ca="1" si="8"/>
        <v>179.3</v>
      </c>
      <c r="R18" s="737">
        <f t="shared" ca="1" si="8"/>
        <v>176.1</v>
      </c>
      <c r="S18" s="737">
        <f t="shared" ca="1" si="8"/>
        <v>176.1</v>
      </c>
      <c r="T18" s="737">
        <f t="shared" ca="1" si="8"/>
        <v>35.5</v>
      </c>
      <c r="U18" s="737">
        <f t="shared" ca="1" si="8"/>
        <v>178.2</v>
      </c>
      <c r="V18" s="737">
        <f t="shared" ca="1" si="8"/>
        <v>176.60000000000002</v>
      </c>
      <c r="W18" s="738">
        <f t="shared" ca="1" si="8"/>
        <v>179</v>
      </c>
      <c r="X18" s="735">
        <f t="shared" ca="1" si="8"/>
        <v>3217.4999999999995</v>
      </c>
    </row>
    <row r="19" spans="1:28" ht="48" customHeight="1" thickBot="1" x14ac:dyDescent="0.6">
      <c r="A19" s="1068" t="s">
        <v>50</v>
      </c>
      <c r="B19" s="1069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536</v>
      </c>
      <c r="E19" s="740">
        <f t="shared" ca="1" si="9"/>
        <v>532</v>
      </c>
      <c r="F19" s="740">
        <f t="shared" ca="1" si="9"/>
        <v>80</v>
      </c>
      <c r="G19" s="740">
        <f t="shared" ca="1" si="9"/>
        <v>550</v>
      </c>
      <c r="H19" s="740">
        <f t="shared" ca="1" si="9"/>
        <v>532</v>
      </c>
      <c r="I19" s="741">
        <f t="shared" ca="1" si="9"/>
        <v>542</v>
      </c>
      <c r="J19" s="739">
        <f t="shared" ca="1" si="9"/>
        <v>562</v>
      </c>
      <c r="K19" s="740">
        <f t="shared" ca="1" si="9"/>
        <v>574</v>
      </c>
      <c r="L19" s="740">
        <f t="shared" ca="1" si="9"/>
        <v>590</v>
      </c>
      <c r="M19" s="740">
        <f t="shared" ca="1" si="9"/>
        <v>96</v>
      </c>
      <c r="N19" s="740">
        <f t="shared" ca="1" si="9"/>
        <v>580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582</v>
      </c>
      <c r="R19" s="740">
        <f t="shared" ca="1" si="9"/>
        <v>572</v>
      </c>
      <c r="S19" s="740">
        <f t="shared" ca="1" si="9"/>
        <v>572</v>
      </c>
      <c r="T19" s="740">
        <f t="shared" ca="1" si="9"/>
        <v>115</v>
      </c>
      <c r="U19" s="740">
        <f t="shared" ca="1" si="9"/>
        <v>579</v>
      </c>
      <c r="V19" s="740">
        <f t="shared" ca="1" si="9"/>
        <v>574</v>
      </c>
      <c r="W19" s="741">
        <f t="shared" ca="1" si="9"/>
        <v>582</v>
      </c>
      <c r="X19" s="730">
        <f t="shared" ca="1" si="9"/>
        <v>10453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70"/>
      <c r="N20" s="1070"/>
      <c r="O20" s="1070"/>
      <c r="P20" s="1070"/>
      <c r="Q20" s="1071"/>
      <c r="R20" s="1071"/>
      <c r="S20" s="1071"/>
      <c r="T20" s="1071"/>
      <c r="U20" s="1071"/>
      <c r="V20" s="1071"/>
      <c r="W20" s="1071"/>
      <c r="X20" s="1070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77" t="s">
        <v>27</v>
      </c>
      <c r="B22" s="1078"/>
      <c r="C22" s="1079" t="s">
        <v>8</v>
      </c>
      <c r="D22" s="1080"/>
      <c r="E22" s="1080"/>
      <c r="F22" s="1080"/>
      <c r="G22" s="1080"/>
      <c r="H22" s="1080"/>
      <c r="I22" s="1081"/>
      <c r="J22" s="446"/>
      <c r="K22" s="445"/>
      <c r="L22" s="1082" t="s">
        <v>49</v>
      </c>
      <c r="M22" s="1083"/>
      <c r="N22" s="1079" t="s">
        <v>8</v>
      </c>
      <c r="O22" s="1080"/>
      <c r="P22" s="1080"/>
      <c r="Q22" s="1080"/>
      <c r="R22" s="1080"/>
      <c r="S22" s="1080"/>
      <c r="T22" s="1081"/>
      <c r="U22" s="548"/>
      <c r="V22" s="549"/>
      <c r="W22" s="549"/>
      <c r="X22" s="550"/>
      <c r="Y22" s="549"/>
    </row>
    <row r="23" spans="1:28" ht="48" customHeight="1" thickBot="1" x14ac:dyDescent="0.6">
      <c r="A23" s="1084" t="s">
        <v>48</v>
      </c>
      <c r="B23" s="1085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84" t="s">
        <v>48</v>
      </c>
      <c r="M23" s="1085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45805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>B11</f>
        <v>45805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45806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80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396.6</v>
      </c>
      <c r="J25" s="573"/>
      <c r="K25" s="445"/>
      <c r="L25" s="574" t="s">
        <v>117</v>
      </c>
      <c r="M25" s="575">
        <f>M24+1</f>
        <v>45806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45807</v>
      </c>
      <c r="C26" s="281">
        <f t="shared" ref="C26:I26" ca="1" si="15">INDIRECT("'SEM " &amp; $R$5 &amp; "'!" &amp; ADDRESS(ROW(B32), COLUMN(B32)))</f>
        <v>0</v>
      </c>
      <c r="D26" s="282">
        <f t="shared" ca="1" si="15"/>
        <v>0</v>
      </c>
      <c r="E26" s="282">
        <f t="shared" ca="1" si="15"/>
        <v>0</v>
      </c>
      <c r="F26" s="282">
        <f t="shared" ca="1" si="15"/>
        <v>0</v>
      </c>
      <c r="G26" s="282">
        <f t="shared" ca="1" si="15"/>
        <v>0</v>
      </c>
      <c r="H26" s="284">
        <f t="shared" ca="1" si="15"/>
        <v>0</v>
      </c>
      <c r="I26" s="731">
        <f t="shared" ca="1" si="15"/>
        <v>0</v>
      </c>
      <c r="J26" s="573"/>
      <c r="K26" s="445"/>
      <c r="L26" s="574" t="s">
        <v>121</v>
      </c>
      <c r="M26" s="575">
        <f t="shared" ref="M26:M30" si="16">M25+1</f>
        <v>45807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45808</v>
      </c>
      <c r="C27" s="281">
        <f t="shared" ref="C27:I27" ca="1" si="18">INDIRECT("'SEM " &amp; $R$5 &amp; "'!" &amp; ADDRESS(ROW(B33), COLUMN(B33)))</f>
        <v>0</v>
      </c>
      <c r="D27" s="282">
        <f t="shared" ca="1" si="18"/>
        <v>0</v>
      </c>
      <c r="E27" s="282">
        <f t="shared" ca="1" si="18"/>
        <v>0</v>
      </c>
      <c r="F27" s="282">
        <f t="shared" ca="1" si="18"/>
        <v>0</v>
      </c>
      <c r="G27" s="282">
        <f t="shared" ca="1" si="18"/>
        <v>0</v>
      </c>
      <c r="H27" s="284">
        <f t="shared" ca="1" si="18"/>
        <v>0</v>
      </c>
      <c r="I27" s="731">
        <f t="shared" ca="1" si="18"/>
        <v>0</v>
      </c>
      <c r="J27" s="573"/>
      <c r="K27" s="445"/>
      <c r="L27" s="574" t="s">
        <v>122</v>
      </c>
      <c r="M27" s="575">
        <f t="shared" si="16"/>
        <v>45808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6.5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31.1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45809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si="16"/>
        <v>45809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6.5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31.2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45810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si="16"/>
        <v>45810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6.5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31.3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45811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si="16"/>
        <v>45811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6.5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31.3</v>
      </c>
      <c r="U30" s="573"/>
      <c r="V30" s="553"/>
      <c r="W30" s="551"/>
      <c r="X30" s="552"/>
      <c r="Y30" s="549"/>
    </row>
    <row r="31" spans="1:28" ht="48" customHeight="1" thickBot="1" x14ac:dyDescent="0.6">
      <c r="A31" s="1066" t="s">
        <v>9</v>
      </c>
      <c r="B31" s="1067"/>
      <c r="C31" s="727">
        <f t="shared" ref="C31:I31" ca="1" si="26">INDIRECT("'SEM " &amp; $R$5 &amp; "'!" &amp; ADDRESS(ROW(B37), COLUMN(B37)))</f>
        <v>151.69999999999999</v>
      </c>
      <c r="D31" s="728">
        <f t="shared" ca="1" si="26"/>
        <v>147.69999999999999</v>
      </c>
      <c r="E31" s="728">
        <f t="shared" ca="1" si="26"/>
        <v>6.6</v>
      </c>
      <c r="F31" s="728">
        <f t="shared" ca="1" si="26"/>
        <v>161.6</v>
      </c>
      <c r="G31" s="728">
        <f t="shared" ca="1" si="26"/>
        <v>164.2</v>
      </c>
      <c r="H31" s="728">
        <f t="shared" ca="1" si="26"/>
        <v>165.89999999999998</v>
      </c>
      <c r="I31" s="726">
        <f t="shared" ca="1" si="26"/>
        <v>797.69999999999993</v>
      </c>
      <c r="J31" s="450"/>
      <c r="K31" s="450"/>
      <c r="L31" s="1066" t="s">
        <v>9</v>
      </c>
      <c r="M31" s="1067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45.5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218.29999999999998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68" t="s">
        <v>50</v>
      </c>
      <c r="B32" s="1069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485</v>
      </c>
      <c r="E32" s="740">
        <f t="shared" ca="1" si="28"/>
        <v>20</v>
      </c>
      <c r="F32" s="740">
        <f t="shared" ca="1" si="28"/>
        <v>529</v>
      </c>
      <c r="G32" s="740">
        <f t="shared" ca="1" si="28"/>
        <v>538</v>
      </c>
      <c r="H32" s="741">
        <f t="shared" ca="1" si="28"/>
        <v>544</v>
      </c>
      <c r="I32" s="729">
        <f t="shared" ca="1" si="28"/>
        <v>2613</v>
      </c>
      <c r="J32" s="450"/>
      <c r="K32" s="450"/>
      <c r="L32" s="1068" t="s">
        <v>50</v>
      </c>
      <c r="M32" s="1069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197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72" t="s">
        <v>19</v>
      </c>
      <c r="B35" s="1073"/>
      <c r="C35" s="1074" t="s">
        <v>113</v>
      </c>
      <c r="D35" s="1075"/>
      <c r="E35" s="1075"/>
      <c r="F35" s="1075"/>
      <c r="G35" s="1075"/>
      <c r="H35" s="1075"/>
      <c r="I35" s="1076"/>
      <c r="J35" s="1074" t="s">
        <v>63</v>
      </c>
      <c r="K35" s="1075"/>
      <c r="L35" s="1075"/>
      <c r="M35" s="1075"/>
      <c r="N35" s="1075"/>
      <c r="O35" s="1075"/>
      <c r="P35" s="1076"/>
      <c r="Q35" s="1074" t="s">
        <v>8</v>
      </c>
      <c r="R35" s="1075"/>
      <c r="S35" s="1075"/>
      <c r="T35" s="1075"/>
      <c r="U35" s="1075"/>
      <c r="V35" s="1075"/>
      <c r="W35" s="1075"/>
      <c r="X35" s="1076"/>
      <c r="Y35" s="434"/>
    </row>
    <row r="36" spans="1:25" ht="48" customHeight="1" thickBot="1" x14ac:dyDescent="0.6">
      <c r="A36" s="1084" t="s">
        <v>48</v>
      </c>
      <c r="B36" s="1085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45805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>B37+1</f>
        <v>45806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45807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45808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45809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45810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si="32"/>
        <v>45811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066" t="s">
        <v>9</v>
      </c>
      <c r="B44" s="1067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068" t="s">
        <v>50</v>
      </c>
      <c r="B45" s="1069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VkYdpgSgCYvVgyJDRkMbcnODQVmuO4tkN2Bk5spk1Gqt+Zz0F8fFRByLHfyMeUb+s5/OPs4wlWUlZtsh4YIxPg==" saltValue="E7fSSaVjymopA1yL04YWeQ==" spinCount="100000" sheet="1" objects="1" scenarios="1"/>
  <protectedRanges>
    <protectedRange sqref="X7:Z7" name="Rango2"/>
    <protectedRange sqref="R5" name="Rango1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zoomScale="85" zoomScaleNormal="85" workbookViewId="0">
      <pane xSplit="1" topLeftCell="B1" activePane="topRight" state="frozen"/>
      <selection pane="topRight" activeCell="H30" sqref="H30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44" t="s">
        <v>2</v>
      </c>
      <c r="Q2" s="1044"/>
      <c r="R2" s="1044"/>
      <c r="S2" s="767"/>
      <c r="T2" s="767" t="s">
        <v>3</v>
      </c>
      <c r="U2" s="1044" t="s">
        <v>55</v>
      </c>
      <c r="V2" s="1044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3">
        <v>45811</v>
      </c>
      <c r="U3" s="1053"/>
      <c r="V3" s="1053">
        <f>T3+6</f>
        <v>45817</v>
      </c>
      <c r="W3" s="1053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45" t="s">
        <v>113</v>
      </c>
      <c r="C5" s="1046"/>
      <c r="D5" s="1046"/>
      <c r="E5" s="1046"/>
      <c r="F5" s="1046"/>
      <c r="G5" s="1046"/>
      <c r="H5" s="1046"/>
      <c r="I5" s="1047" t="s">
        <v>63</v>
      </c>
      <c r="J5" s="1048"/>
      <c r="K5" s="1048"/>
      <c r="L5" s="1048"/>
      <c r="M5" s="1048"/>
      <c r="N5" s="1048"/>
      <c r="O5" s="1049"/>
      <c r="P5" s="1050" t="s">
        <v>8</v>
      </c>
      <c r="Q5" s="1051"/>
      <c r="R5" s="1051"/>
      <c r="S5" s="1051"/>
      <c r="T5" s="1051"/>
      <c r="U5" s="1051"/>
      <c r="V5" s="105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6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6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82.3</v>
      </c>
      <c r="D8" s="938">
        <v>81.900000000000006</v>
      </c>
      <c r="E8" s="938">
        <v>12.1</v>
      </c>
      <c r="F8" s="938">
        <v>84.7</v>
      </c>
      <c r="G8" s="938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8">
        <v>88.1</v>
      </c>
      <c r="R8" s="938">
        <v>88.1</v>
      </c>
      <c r="S8" s="938">
        <v>17.8</v>
      </c>
      <c r="T8" s="938">
        <v>89</v>
      </c>
      <c r="U8" s="938">
        <v>88.2</v>
      </c>
      <c r="V8" s="941">
        <v>89.4</v>
      </c>
      <c r="W8" s="985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82.5</v>
      </c>
      <c r="D9" s="897">
        <v>81.900000000000006</v>
      </c>
      <c r="E9" s="897">
        <v>12.4</v>
      </c>
      <c r="F9" s="897">
        <v>84.7</v>
      </c>
      <c r="G9" s="897">
        <v>81.900000000000006</v>
      </c>
      <c r="H9" s="898">
        <v>83.5</v>
      </c>
      <c r="I9" s="899">
        <v>86.5</v>
      </c>
      <c r="J9" s="897">
        <v>88.4</v>
      </c>
      <c r="K9" s="897">
        <v>90.8</v>
      </c>
      <c r="L9" s="897">
        <v>14.8</v>
      </c>
      <c r="M9" s="897">
        <v>89.3</v>
      </c>
      <c r="N9" s="897">
        <v>88.7</v>
      </c>
      <c r="O9" s="897">
        <v>90</v>
      </c>
      <c r="P9" s="896">
        <v>89.6</v>
      </c>
      <c r="Q9" s="897">
        <v>88</v>
      </c>
      <c r="R9" s="897">
        <v>88</v>
      </c>
      <c r="S9" s="897">
        <v>17.7</v>
      </c>
      <c r="T9" s="897">
        <v>89.2</v>
      </c>
      <c r="U9" s="897">
        <v>88.4</v>
      </c>
      <c r="V9" s="898">
        <v>89.6</v>
      </c>
      <c r="W9" s="802">
        <f t="shared" si="0"/>
        <v>1609.2999999999997</v>
      </c>
      <c r="X9" s="800">
        <f>W9-W8</f>
        <v>1.0999999999999091</v>
      </c>
      <c r="Y9" s="803">
        <v>3</v>
      </c>
    </row>
    <row r="10" spans="1:25" x14ac:dyDescent="0.25">
      <c r="A10" s="793" t="s">
        <v>20</v>
      </c>
      <c r="B10" s="896"/>
      <c r="C10" s="897"/>
      <c r="D10" s="897"/>
      <c r="E10" s="897"/>
      <c r="F10" s="897"/>
      <c r="G10" s="897"/>
      <c r="H10" s="898"/>
      <c r="I10" s="899"/>
      <c r="J10" s="897"/>
      <c r="K10" s="897"/>
      <c r="L10" s="897"/>
      <c r="M10" s="897"/>
      <c r="N10" s="897"/>
      <c r="O10" s="897"/>
      <c r="P10" s="896"/>
      <c r="Q10" s="897"/>
      <c r="R10" s="897"/>
      <c r="S10" s="897"/>
      <c r="T10" s="897"/>
      <c r="U10" s="897"/>
      <c r="V10" s="898"/>
      <c r="W10" s="802">
        <f t="shared" si="0"/>
        <v>0</v>
      </c>
      <c r="X10" s="800">
        <f t="shared" ref="X10:X14" si="1">W10-W9</f>
        <v>-1609.2999999999997</v>
      </c>
      <c r="Y10" s="804">
        <v>4</v>
      </c>
    </row>
    <row r="11" spans="1:25" x14ac:dyDescent="0.25">
      <c r="A11" s="785" t="s">
        <v>28</v>
      </c>
      <c r="B11" s="896"/>
      <c r="C11" s="897"/>
      <c r="D11" s="897"/>
      <c r="E11" s="897"/>
      <c r="F11" s="897"/>
      <c r="G11" s="897"/>
      <c r="H11" s="898"/>
      <c r="I11" s="899"/>
      <c r="J11" s="897"/>
      <c r="K11" s="897"/>
      <c r="L11" s="897"/>
      <c r="M11" s="897"/>
      <c r="N11" s="897"/>
      <c r="O11" s="897"/>
      <c r="P11" s="896"/>
      <c r="Q11" s="897"/>
      <c r="R11" s="897"/>
      <c r="S11" s="897"/>
      <c r="T11" s="897"/>
      <c r="U11" s="897"/>
      <c r="V11" s="898"/>
      <c r="W11" s="802">
        <f t="shared" si="0"/>
        <v>0</v>
      </c>
      <c r="X11" s="800">
        <f t="shared" si="1"/>
        <v>0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0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166.8</v>
      </c>
      <c r="C15" s="809">
        <f>SUM(C8:C14)</f>
        <v>164.8</v>
      </c>
      <c r="D15" s="809">
        <f t="shared" ref="D15:V15" si="2">SUM(D8:D14)</f>
        <v>163.80000000000001</v>
      </c>
      <c r="E15" s="809">
        <f>SUM(E8:E14)</f>
        <v>24.5</v>
      </c>
      <c r="F15" s="809">
        <f t="shared" si="2"/>
        <v>169.4</v>
      </c>
      <c r="G15" s="809">
        <f t="shared" si="2"/>
        <v>163.80000000000001</v>
      </c>
      <c r="H15" s="810">
        <f t="shared" si="2"/>
        <v>166.7</v>
      </c>
      <c r="I15" s="808">
        <f t="shared" si="2"/>
        <v>172.9</v>
      </c>
      <c r="J15" s="809">
        <f t="shared" si="2"/>
        <v>176.7</v>
      </c>
      <c r="K15" s="809">
        <f t="shared" si="2"/>
        <v>181.6</v>
      </c>
      <c r="L15" s="809">
        <f t="shared" si="2"/>
        <v>29.5</v>
      </c>
      <c r="M15" s="809">
        <f t="shared" si="2"/>
        <v>178.7</v>
      </c>
      <c r="N15" s="809">
        <f t="shared" si="2"/>
        <v>177.3</v>
      </c>
      <c r="O15" s="810">
        <f t="shared" si="2"/>
        <v>180.2</v>
      </c>
      <c r="P15" s="808">
        <f t="shared" si="2"/>
        <v>179.3</v>
      </c>
      <c r="Q15" s="809">
        <f t="shared" si="2"/>
        <v>176.1</v>
      </c>
      <c r="R15" s="809">
        <f t="shared" si="2"/>
        <v>176.1</v>
      </c>
      <c r="S15" s="809">
        <f>SUM(S8:S14)</f>
        <v>35.5</v>
      </c>
      <c r="T15" s="809">
        <f t="shared" si="2"/>
        <v>178.2</v>
      </c>
      <c r="U15" s="809">
        <f t="shared" si="2"/>
        <v>176.60000000000002</v>
      </c>
      <c r="V15" s="810">
        <f t="shared" si="2"/>
        <v>179</v>
      </c>
      <c r="W15" s="811">
        <f>SUM(W8:W14)</f>
        <v>3217.4999999999995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43.972338768091184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82.547146666666521</v>
      </c>
      <c r="D18" s="795">
        <f t="shared" si="3"/>
        <v>81.895426666666538</v>
      </c>
      <c r="E18" s="795">
        <f t="shared" si="3"/>
        <v>12.351066666666647</v>
      </c>
      <c r="F18" s="795">
        <f t="shared" si="3"/>
        <v>84.661499999999862</v>
      </c>
      <c r="G18" s="795">
        <f t="shared" si="3"/>
        <v>81.895426666666538</v>
      </c>
      <c r="H18" s="797">
        <f t="shared" si="3"/>
        <v>83.474726666666541</v>
      </c>
      <c r="I18" s="794">
        <f t="shared" si="3"/>
        <v>86.533326666666525</v>
      </c>
      <c r="J18" s="795">
        <f t="shared" si="3"/>
        <v>88.371819999999886</v>
      </c>
      <c r="K18" s="795">
        <f t="shared" si="3"/>
        <v>90.828699999999856</v>
      </c>
      <c r="L18" s="795">
        <f t="shared" si="3"/>
        <v>14.791279999999977</v>
      </c>
      <c r="M18" s="795">
        <f t="shared" si="3"/>
        <v>89.266066666666532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89.575259999999844</v>
      </c>
      <c r="Q18" s="795">
        <f t="shared" si="3"/>
        <v>88.045959999999866</v>
      </c>
      <c r="R18" s="795">
        <f t="shared" si="3"/>
        <v>88.045959999999866</v>
      </c>
      <c r="S18" s="795">
        <f t="shared" si="3"/>
        <v>17.686949999999971</v>
      </c>
      <c r="T18" s="795">
        <f t="shared" si="3"/>
        <v>89.153136666666526</v>
      </c>
      <c r="U18" s="795">
        <f t="shared" si="3"/>
        <v>88.388486666666537</v>
      </c>
      <c r="V18" s="797">
        <f t="shared" si="3"/>
        <v>89.625259999999855</v>
      </c>
      <c r="W18" s="802">
        <f>((W15*1000)/7)/W17</f>
        <v>43.972338768091177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43.964153927253555</v>
      </c>
      <c r="C20" s="826">
        <f t="shared" ref="C20:V20" si="5">+(C15/C17)/7*1000</f>
        <v>43.923240938166309</v>
      </c>
      <c r="D20" s="826">
        <f t="shared" si="5"/>
        <v>43.984962406015036</v>
      </c>
      <c r="E20" s="826">
        <f t="shared" si="5"/>
        <v>43.750000000000007</v>
      </c>
      <c r="F20" s="826">
        <f t="shared" si="5"/>
        <v>44</v>
      </c>
      <c r="G20" s="826">
        <f t="shared" si="5"/>
        <v>43.984962406015036</v>
      </c>
      <c r="H20" s="827">
        <f t="shared" si="5"/>
        <v>43.937796520822353</v>
      </c>
      <c r="I20" s="825">
        <f t="shared" si="5"/>
        <v>43.950177935943067</v>
      </c>
      <c r="J20" s="826">
        <f t="shared" si="5"/>
        <v>43.977103036336487</v>
      </c>
      <c r="K20" s="826">
        <f t="shared" si="5"/>
        <v>43.970944309927361</v>
      </c>
      <c r="L20" s="826">
        <f t="shared" si="5"/>
        <v>43.898809523809526</v>
      </c>
      <c r="M20" s="826">
        <f t="shared" si="5"/>
        <v>44.014778325123146</v>
      </c>
      <c r="N20" s="826">
        <f t="shared" si="5"/>
        <v>43.973214285714292</v>
      </c>
      <c r="O20" s="827">
        <f t="shared" si="5"/>
        <v>44.004884004884005</v>
      </c>
      <c r="P20" s="825">
        <f t="shared" si="5"/>
        <v>44.010800196367207</v>
      </c>
      <c r="Q20" s="826">
        <f t="shared" si="5"/>
        <v>43.981018981018977</v>
      </c>
      <c r="R20" s="826">
        <f t="shared" si="5"/>
        <v>43.981018981018977</v>
      </c>
      <c r="S20" s="826">
        <f t="shared" si="5"/>
        <v>44.099378881987576</v>
      </c>
      <c r="T20" s="826">
        <f t="shared" si="5"/>
        <v>43.967431532198361</v>
      </c>
      <c r="U20" s="826">
        <f t="shared" si="5"/>
        <v>43.952215032354417</v>
      </c>
      <c r="V20" s="827">
        <f t="shared" si="5"/>
        <v>43.937162493863525</v>
      </c>
      <c r="W20" s="40"/>
    </row>
    <row r="21" spans="1:24" x14ac:dyDescent="0.25">
      <c r="A21" s="765"/>
      <c r="B21" s="828">
        <f t="shared" ref="B21:V21" si="6">B19-B15</f>
        <v>417.24835999999931</v>
      </c>
      <c r="C21" s="828">
        <f t="shared" si="6"/>
        <v>412.78287999999924</v>
      </c>
      <c r="D21" s="828">
        <f t="shared" si="6"/>
        <v>409.47255999999931</v>
      </c>
      <c r="E21" s="828">
        <f t="shared" si="6"/>
        <v>61.706399999999888</v>
      </c>
      <c r="F21" s="828">
        <f t="shared" si="6"/>
        <v>423.26899999999921</v>
      </c>
      <c r="G21" s="828">
        <f t="shared" si="6"/>
        <v>409.47255999999931</v>
      </c>
      <c r="H21" s="828">
        <f t="shared" si="6"/>
        <v>417.34835999999933</v>
      </c>
      <c r="I21" s="828">
        <f t="shared" si="6"/>
        <v>432.69995999999912</v>
      </c>
      <c r="J21" s="828">
        <f t="shared" si="6"/>
        <v>441.83091999999925</v>
      </c>
      <c r="K21" s="828">
        <f t="shared" si="6"/>
        <v>454.17219999999907</v>
      </c>
      <c r="L21" s="828">
        <f t="shared" si="6"/>
        <v>73.947679999999863</v>
      </c>
      <c r="M21" s="828">
        <f t="shared" si="6"/>
        <v>446.29639999999921</v>
      </c>
      <c r="N21" s="828">
        <f t="shared" si="6"/>
        <v>443.38607999999914</v>
      </c>
      <c r="O21" s="828">
        <f t="shared" si="6"/>
        <v>450.18429999999915</v>
      </c>
      <c r="P21" s="828">
        <f t="shared" si="6"/>
        <v>447.85155999999921</v>
      </c>
      <c r="Q21" s="828">
        <f t="shared" si="6"/>
        <v>440.2757599999992</v>
      </c>
      <c r="R21" s="828">
        <f t="shared" si="6"/>
        <v>440.2757599999992</v>
      </c>
      <c r="S21" s="828">
        <f t="shared" si="6"/>
        <v>88.421699999999831</v>
      </c>
      <c r="T21" s="828">
        <f t="shared" si="6"/>
        <v>445.7188199999992</v>
      </c>
      <c r="U21" s="828">
        <f t="shared" si="6"/>
        <v>441.93091999999922</v>
      </c>
      <c r="V21" s="828">
        <f t="shared" si="6"/>
        <v>448.15155999999922</v>
      </c>
      <c r="W21" s="829"/>
      <c r="X21" s="829"/>
    </row>
    <row r="22" spans="1:24" x14ac:dyDescent="0.25">
      <c r="A22" s="765"/>
      <c r="B22" s="894">
        <f>(B21+B25)/$A$2</f>
        <v>69.541393333333218</v>
      </c>
      <c r="C22" s="894">
        <f t="shared" ref="C22:V22" si="7">(C21+C25)/$A$2</f>
        <v>68.797146666666535</v>
      </c>
      <c r="D22" s="894">
        <f t="shared" si="7"/>
        <v>68.245426666666546</v>
      </c>
      <c r="E22" s="894">
        <f t="shared" si="7"/>
        <v>10.284399999999982</v>
      </c>
      <c r="F22" s="894">
        <f t="shared" si="7"/>
        <v>70.544833333333202</v>
      </c>
      <c r="G22" s="894">
        <f t="shared" si="7"/>
        <v>68.245426666666546</v>
      </c>
      <c r="H22" s="894">
        <f t="shared" si="7"/>
        <v>69.558059999999884</v>
      </c>
      <c r="I22" s="894">
        <f t="shared" si="7"/>
        <v>72.116659999999854</v>
      </c>
      <c r="J22" s="894">
        <f t="shared" si="7"/>
        <v>73.638486666666537</v>
      </c>
      <c r="K22" s="894">
        <f t="shared" si="7"/>
        <v>75.695366666666516</v>
      </c>
      <c r="L22" s="894">
        <f t="shared" si="7"/>
        <v>12.324613333333311</v>
      </c>
      <c r="M22" s="894">
        <f t="shared" si="7"/>
        <v>74.382733333333206</v>
      </c>
      <c r="N22" s="894">
        <f t="shared" si="7"/>
        <v>73.897679999999852</v>
      </c>
      <c r="O22" s="894">
        <f t="shared" si="7"/>
        <v>75.030716666666521</v>
      </c>
      <c r="P22" s="894">
        <f t="shared" si="7"/>
        <v>74.641926666666535</v>
      </c>
      <c r="Q22" s="894">
        <f t="shared" si="7"/>
        <v>73.379293333333194</v>
      </c>
      <c r="R22" s="894">
        <f t="shared" si="7"/>
        <v>73.379293333333194</v>
      </c>
      <c r="S22" s="894">
        <f t="shared" si="7"/>
        <v>14.736949999999972</v>
      </c>
      <c r="T22" s="894">
        <f t="shared" si="7"/>
        <v>74.286469999999866</v>
      </c>
      <c r="U22" s="894">
        <f t="shared" si="7"/>
        <v>73.655153333333203</v>
      </c>
      <c r="V22" s="894">
        <f t="shared" si="7"/>
        <v>74.691926666666532</v>
      </c>
      <c r="W22" s="830"/>
    </row>
    <row r="23" spans="1:24" x14ac:dyDescent="0.25">
      <c r="A23" s="765"/>
      <c r="B23" s="894">
        <f>B22 + SUMIF($A$8:$A$14, $A$3,B8:B14)</f>
        <v>152.94139333333322</v>
      </c>
      <c r="C23" s="894">
        <f t="shared" ref="C23:V23" si="8">C22 + SUMIF($A$8:$A$14, $A$3,C8:C14)</f>
        <v>151.29714666666655</v>
      </c>
      <c r="D23" s="894">
        <f t="shared" si="8"/>
        <v>150.14542666666654</v>
      </c>
      <c r="E23" s="894">
        <f t="shared" si="8"/>
        <v>22.684399999999982</v>
      </c>
      <c r="F23" s="894">
        <f t="shared" si="8"/>
        <v>155.24483333333319</v>
      </c>
      <c r="G23" s="894">
        <f t="shared" si="8"/>
        <v>150.14542666666654</v>
      </c>
      <c r="H23" s="894">
        <f t="shared" si="8"/>
        <v>153.0580599999999</v>
      </c>
      <c r="I23" s="894">
        <f t="shared" si="8"/>
        <v>158.61665999999985</v>
      </c>
      <c r="J23" s="894">
        <f t="shared" si="8"/>
        <v>162.03848666666653</v>
      </c>
      <c r="K23" s="894">
        <f t="shared" si="8"/>
        <v>166.49536666666651</v>
      </c>
      <c r="L23" s="894">
        <f t="shared" si="8"/>
        <v>27.124613333333311</v>
      </c>
      <c r="M23" s="894">
        <f t="shared" si="8"/>
        <v>163.6827333333332</v>
      </c>
      <c r="N23" s="894">
        <f t="shared" si="8"/>
        <v>162.59767999999985</v>
      </c>
      <c r="O23" s="894">
        <f t="shared" si="8"/>
        <v>165.03071666666654</v>
      </c>
      <c r="P23" s="894">
        <f t="shared" si="8"/>
        <v>164.24192666666653</v>
      </c>
      <c r="Q23" s="894">
        <f t="shared" si="8"/>
        <v>161.37929333333318</v>
      </c>
      <c r="R23" s="894">
        <f t="shared" si="8"/>
        <v>161.37929333333318</v>
      </c>
      <c r="S23" s="894">
        <f t="shared" si="8"/>
        <v>32.436949999999968</v>
      </c>
      <c r="T23" s="894">
        <f t="shared" si="8"/>
        <v>163.48646999999988</v>
      </c>
      <c r="U23" s="894">
        <f t="shared" si="8"/>
        <v>162.05515333333321</v>
      </c>
      <c r="V23" s="894">
        <f t="shared" si="8"/>
        <v>164.29192666666654</v>
      </c>
      <c r="W23" s="830"/>
    </row>
    <row r="24" spans="1:24" x14ac:dyDescent="0.25">
      <c r="A24" s="765"/>
      <c r="B24" s="895">
        <v>-0.65164000000072519</v>
      </c>
      <c r="C24" s="895">
        <v>1.0828799999992498</v>
      </c>
      <c r="D24" s="895">
        <v>-4.0274400000006381</v>
      </c>
      <c r="E24" s="895">
        <v>-0.19360000000010302</v>
      </c>
      <c r="F24" s="895">
        <v>-1.5310000000008586</v>
      </c>
      <c r="G24" s="895">
        <v>-3.82744000000082</v>
      </c>
      <c r="H24" s="895">
        <v>0.54835999999932028</v>
      </c>
      <c r="I24" s="895">
        <v>-1.1000400000008312</v>
      </c>
      <c r="J24" s="895">
        <v>-0.46908000000064476</v>
      </c>
      <c r="K24" s="895">
        <v>0.17219999999917945</v>
      </c>
      <c r="L24" s="895">
        <v>-4.3523200000001339</v>
      </c>
      <c r="M24" s="895">
        <v>-1.2036000000007334</v>
      </c>
      <c r="N24" s="895">
        <v>-0.31392000000084863</v>
      </c>
      <c r="O24" s="895">
        <v>-1.5157000000009475</v>
      </c>
      <c r="P24" s="895">
        <v>-1.2484400000008691</v>
      </c>
      <c r="Q24" s="895">
        <v>-1.0242400000007592</v>
      </c>
      <c r="R24" s="895">
        <v>-1.0242400000007592</v>
      </c>
      <c r="S24" s="895">
        <v>-2.2783000000001721</v>
      </c>
      <c r="T24" s="895">
        <v>0.6188199999992321</v>
      </c>
      <c r="U24" s="895">
        <v>0.33091999999919608</v>
      </c>
      <c r="V24" s="895">
        <v>1.0515599999993128</v>
      </c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4" t="s">
        <v>8</v>
      </c>
      <c r="C27" s="1055"/>
      <c r="D27" s="1055"/>
      <c r="E27" s="1055"/>
      <c r="F27" s="1055"/>
      <c r="G27" s="1055"/>
      <c r="H27" s="832"/>
      <c r="J27" s="829"/>
      <c r="K27" s="829"/>
      <c r="L27" s="829"/>
      <c r="M27" s="1058" t="s">
        <v>18</v>
      </c>
      <c r="N27" s="1059"/>
      <c r="O27" s="1055" t="s">
        <v>8</v>
      </c>
      <c r="P27" s="1055"/>
      <c r="Q27" s="1055"/>
      <c r="R27" s="1055"/>
      <c r="S27" s="1055"/>
      <c r="T27" s="105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62" t="s">
        <v>10</v>
      </c>
      <c r="N28" s="1063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7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62" t="s">
        <v>10</v>
      </c>
      <c r="N29" s="1063"/>
      <c r="O29" s="942">
        <v>5.9</v>
      </c>
      <c r="P29" s="943">
        <v>5.8</v>
      </c>
      <c r="Q29" s="943">
        <v>0.5</v>
      </c>
      <c r="R29" s="943">
        <v>6.6</v>
      </c>
      <c r="S29" s="943">
        <v>6.6</v>
      </c>
      <c r="T29" s="948">
        <v>6.3</v>
      </c>
      <c r="U29" s="97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53">
        <v>81.599999999999994</v>
      </c>
      <c r="F30" s="953">
        <v>82.9</v>
      </c>
      <c r="G30" s="955">
        <v>83.3</v>
      </c>
      <c r="H30" s="872">
        <f t="shared" si="9"/>
        <v>401.1</v>
      </c>
      <c r="I30" s="800">
        <f>H30-H29</f>
        <v>-0.79999999999995453</v>
      </c>
      <c r="J30" s="829"/>
      <c r="K30" s="829"/>
      <c r="L30" s="829"/>
      <c r="M30" s="1064" t="s">
        <v>51</v>
      </c>
      <c r="N30" s="1065"/>
      <c r="O30" s="940">
        <v>5.9</v>
      </c>
      <c r="P30" s="938">
        <v>5.8</v>
      </c>
      <c r="Q30" s="938">
        <v>0.5</v>
      </c>
      <c r="R30" s="938">
        <v>6.6</v>
      </c>
      <c r="S30" s="938">
        <v>6.6</v>
      </c>
      <c r="T30" s="959">
        <v>6.3</v>
      </c>
      <c r="U30" s="879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5">
        <v>80</v>
      </c>
      <c r="F31" s="795">
        <v>81.3</v>
      </c>
      <c r="G31" s="955">
        <v>82.6</v>
      </c>
      <c r="H31" s="802">
        <f t="shared" si="9"/>
        <v>396.6</v>
      </c>
      <c r="I31" s="800">
        <f>H31-H30</f>
        <v>-4.5</v>
      </c>
      <c r="J31" s="829"/>
      <c r="K31" s="829"/>
      <c r="L31" s="829"/>
      <c r="M31" s="1064" t="s">
        <v>24</v>
      </c>
      <c r="N31" s="1065"/>
      <c r="O31" s="940">
        <v>5.7</v>
      </c>
      <c r="P31" s="938">
        <v>5.7</v>
      </c>
      <c r="Q31" s="938">
        <v>0.5</v>
      </c>
      <c r="R31" s="938">
        <v>6.4</v>
      </c>
      <c r="S31" s="938">
        <v>6.3</v>
      </c>
      <c r="T31" s="959">
        <v>6.2</v>
      </c>
      <c r="U31" s="888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/>
      <c r="C32" s="795"/>
      <c r="D32" s="846"/>
      <c r="E32" s="795"/>
      <c r="F32" s="795"/>
      <c r="G32" s="797"/>
      <c r="H32" s="802">
        <f t="shared" si="9"/>
        <v>0</v>
      </c>
      <c r="I32" s="800">
        <f t="shared" ref="I32:I36" si="11">H32-H31</f>
        <v>-396.6</v>
      </c>
      <c r="J32" s="847"/>
      <c r="K32" s="847"/>
      <c r="L32" s="847"/>
      <c r="M32" s="1064" t="s">
        <v>20</v>
      </c>
      <c r="N32" s="1065"/>
      <c r="O32" s="940">
        <v>5.7</v>
      </c>
      <c r="P32" s="938">
        <v>5.7</v>
      </c>
      <c r="Q32" s="938">
        <v>0.5</v>
      </c>
      <c r="R32" s="938">
        <v>6.5</v>
      </c>
      <c r="S32" s="938">
        <v>6.3</v>
      </c>
      <c r="T32" s="959">
        <v>6.2</v>
      </c>
      <c r="U32" s="888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/>
      <c r="C33" s="795"/>
      <c r="D33" s="846"/>
      <c r="E33" s="795"/>
      <c r="F33" s="795"/>
      <c r="G33" s="797"/>
      <c r="H33" s="802">
        <f t="shared" si="9"/>
        <v>0</v>
      </c>
      <c r="I33" s="800">
        <f t="shared" si="11"/>
        <v>0</v>
      </c>
      <c r="J33" s="765"/>
      <c r="K33" s="765"/>
      <c r="L33" s="765"/>
      <c r="M33" s="1064" t="s">
        <v>28</v>
      </c>
      <c r="N33" s="1065"/>
      <c r="O33" s="940">
        <v>5.8</v>
      </c>
      <c r="P33" s="938">
        <v>5.7</v>
      </c>
      <c r="Q33" s="938">
        <v>0.6</v>
      </c>
      <c r="R33" s="938">
        <v>6.5</v>
      </c>
      <c r="S33" s="938">
        <v>6.3</v>
      </c>
      <c r="T33" s="959">
        <v>6.2</v>
      </c>
      <c r="U33" s="888">
        <f t="shared" si="10"/>
        <v>31.1</v>
      </c>
      <c r="V33" s="800">
        <f t="shared" si="12"/>
        <v>0.20000000000000284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0</v>
      </c>
      <c r="J34" s="839"/>
      <c r="K34" s="839"/>
      <c r="L34" s="839"/>
      <c r="M34" s="1064" t="s">
        <v>21</v>
      </c>
      <c r="N34" s="1065"/>
      <c r="O34" s="940">
        <v>5.8</v>
      </c>
      <c r="P34" s="938">
        <v>5.8</v>
      </c>
      <c r="Q34" s="938">
        <v>0.6</v>
      </c>
      <c r="R34" s="938">
        <v>6.5</v>
      </c>
      <c r="S34" s="938">
        <v>6.3</v>
      </c>
      <c r="T34" s="959">
        <v>6.2</v>
      </c>
      <c r="U34" s="888">
        <f t="shared" si="10"/>
        <v>31.2</v>
      </c>
      <c r="V34" s="800">
        <f t="shared" si="12"/>
        <v>9.9999999999997868E-2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64" t="s">
        <v>22</v>
      </c>
      <c r="N35" s="1065"/>
      <c r="O35" s="940">
        <v>5.8</v>
      </c>
      <c r="P35" s="938">
        <v>5.8</v>
      </c>
      <c r="Q35" s="938">
        <v>0.6</v>
      </c>
      <c r="R35" s="938">
        <v>6.5</v>
      </c>
      <c r="S35" s="938">
        <v>6.3</v>
      </c>
      <c r="T35" s="959">
        <v>6.3</v>
      </c>
      <c r="U35" s="888">
        <f t="shared" si="10"/>
        <v>31.3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64" t="s">
        <v>23</v>
      </c>
      <c r="N36" s="1065"/>
      <c r="O36" s="940">
        <v>5.8</v>
      </c>
      <c r="P36" s="938">
        <v>5.8</v>
      </c>
      <c r="Q36" s="938">
        <v>0.6</v>
      </c>
      <c r="R36" s="938">
        <v>6.5</v>
      </c>
      <c r="S36" s="938">
        <v>6.3</v>
      </c>
      <c r="T36" s="959">
        <v>6.3</v>
      </c>
      <c r="U36" s="962">
        <f t="shared" si="10"/>
        <v>31.3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151.69999999999999</v>
      </c>
      <c r="C37" s="906">
        <f t="shared" si="13"/>
        <v>147.69999999999999</v>
      </c>
      <c r="D37" s="906">
        <f>SUM(D30:D36)</f>
        <v>6.6</v>
      </c>
      <c r="E37" s="906">
        <f t="shared" si="13"/>
        <v>161.6</v>
      </c>
      <c r="F37" s="906">
        <f t="shared" si="13"/>
        <v>164.2</v>
      </c>
      <c r="G37" s="911">
        <f t="shared" si="13"/>
        <v>165.89999999999998</v>
      </c>
      <c r="H37" s="912">
        <f t="shared" si="9"/>
        <v>797.69999999999993</v>
      </c>
      <c r="I37" s="848"/>
      <c r="J37" s="829"/>
      <c r="K37" s="829"/>
      <c r="L37" s="829"/>
      <c r="M37" s="1062" t="s">
        <v>9</v>
      </c>
      <c r="N37" s="1063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3.9000000000000004</v>
      </c>
      <c r="R37" s="906">
        <f t="shared" si="14"/>
        <v>45.5</v>
      </c>
      <c r="S37" s="906">
        <f t="shared" si="14"/>
        <v>44.4</v>
      </c>
      <c r="T37" s="911">
        <f t="shared" si="14"/>
        <v>43.699999999999996</v>
      </c>
      <c r="U37" s="907">
        <f t="shared" si="10"/>
        <v>218.29999999999998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43.611612268328678</v>
      </c>
      <c r="I38" s="983">
        <f>AVERAGE(B38:G38)</f>
        <v>152.81999999999996</v>
      </c>
      <c r="J38" s="829"/>
      <c r="K38" s="829"/>
      <c r="L38" s="829"/>
      <c r="M38" s="1034" t="s">
        <v>11</v>
      </c>
      <c r="N38" s="1035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158.30311820159534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36" t="s">
        <v>12</v>
      </c>
      <c r="N39" s="1037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74.170649999999995</v>
      </c>
      <c r="D40" s="795">
        <f t="shared" si="15"/>
        <v>3.0158</v>
      </c>
      <c r="E40" s="795">
        <f t="shared" si="15"/>
        <v>80.715409999999977</v>
      </c>
      <c r="F40" s="795">
        <f t="shared" si="15"/>
        <v>82.103353333333345</v>
      </c>
      <c r="G40" s="797">
        <f t="shared" si="15"/>
        <v>83.106426666666678</v>
      </c>
      <c r="H40" s="858">
        <f>((H37*1000)/H39)/7</f>
        <v>43.611612268328678</v>
      </c>
      <c r="I40" s="859"/>
      <c r="J40" s="859"/>
      <c r="K40" s="765"/>
      <c r="L40" s="829"/>
      <c r="M40" s="1038" t="s">
        <v>13</v>
      </c>
      <c r="N40" s="1039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6.4978999999999996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158.30311820159531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40" t="s">
        <v>14</v>
      </c>
      <c r="N41" s="1041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43.604484047139977</v>
      </c>
      <c r="C42" s="826">
        <f t="shared" si="19"/>
        <v>43.505154639175252</v>
      </c>
      <c r="D42" s="826">
        <f t="shared" si="19"/>
        <v>47.142857142857139</v>
      </c>
      <c r="E42" s="826">
        <f t="shared" si="19"/>
        <v>43.640291655414536</v>
      </c>
      <c r="F42" s="826">
        <f t="shared" si="19"/>
        <v>43.600637280934677</v>
      </c>
      <c r="G42" s="827">
        <f t="shared" si="19"/>
        <v>43.566176470588232</v>
      </c>
      <c r="H42" s="864"/>
      <c r="I42" s="765"/>
      <c r="J42" s="765"/>
      <c r="K42" s="859" t="s">
        <v>133</v>
      </c>
      <c r="L42" s="829"/>
      <c r="M42" s="1042" t="s">
        <v>15</v>
      </c>
      <c r="N42" s="1043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158.53658536585365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379.96077999999994</v>
      </c>
      <c r="C43" s="828">
        <f t="shared" si="21"/>
        <v>371.12389999999999</v>
      </c>
      <c r="D43" s="828">
        <f t="shared" si="21"/>
        <v>14.794799999999997</v>
      </c>
      <c r="E43" s="828">
        <f t="shared" si="21"/>
        <v>404.29245999999989</v>
      </c>
      <c r="F43" s="828">
        <f t="shared" si="21"/>
        <v>411.32012000000003</v>
      </c>
      <c r="G43" s="828">
        <f t="shared" si="21"/>
        <v>416.03856000000007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-0.51900000000000057</v>
      </c>
      <c r="R43" s="828">
        <f t="shared" si="22"/>
        <v>-1.0500000000000398E-2</v>
      </c>
      <c r="S43" s="828">
        <f t="shared" si="22"/>
        <v>-1.9999999999996021E-2</v>
      </c>
      <c r="T43" s="828">
        <f t="shared" si="22"/>
        <v>-1.9999999999996021E-2</v>
      </c>
    </row>
    <row r="44" spans="1:26" x14ac:dyDescent="0.25">
      <c r="A44" s="765"/>
      <c r="B44" s="828">
        <f>B42-B38</f>
        <v>-109.21551595286002</v>
      </c>
      <c r="C44" s="828">
        <f t="shared" ref="C44:G44" si="23">C42-C38</f>
        <v>-109.31484536082473</v>
      </c>
      <c r="D44" s="828">
        <f t="shared" si="23"/>
        <v>-105.67714285714285</v>
      </c>
      <c r="E44" s="828">
        <f t="shared" si="23"/>
        <v>-109.17970834458546</v>
      </c>
      <c r="F44" s="828">
        <f t="shared" si="23"/>
        <v>-109.21936271906532</v>
      </c>
      <c r="G44" s="828">
        <f t="shared" si="23"/>
        <v>-109.25382352941176</v>
      </c>
      <c r="H44" s="765"/>
      <c r="I44" s="829">
        <f>SUM(B44:G44)</f>
        <v>-651.8603987638902</v>
      </c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3.6585365853653684E-2</v>
      </c>
      <c r="S44" s="828">
        <f t="shared" si="22"/>
        <v>7.1428571428555188E-2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62.886926666666632</v>
      </c>
      <c r="C45" s="894">
        <f t="shared" ref="C45:G45" si="24">(C43+C47)/$A$2</f>
        <v>61.574633333333331</v>
      </c>
      <c r="D45" s="894">
        <f>(D43+D47)/$A$2</f>
        <v>2.4657999999999993</v>
      </c>
      <c r="E45" s="894">
        <f t="shared" si="24"/>
        <v>66.647486666666623</v>
      </c>
      <c r="F45" s="894">
        <f t="shared" si="24"/>
        <v>67.70670666666669</v>
      </c>
      <c r="G45" s="894">
        <f t="shared" si="24"/>
        <v>68.796186666666685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5">(P43)/$A$2</f>
        <v>-4.2499999999989768E-3</v>
      </c>
      <c r="Q45" s="894">
        <f t="shared" si="25"/>
        <v>-8.6500000000000091E-2</v>
      </c>
      <c r="R45" s="894">
        <f t="shared" si="25"/>
        <v>-1.7500000000000664E-3</v>
      </c>
      <c r="S45" s="894">
        <f t="shared" si="25"/>
        <v>-3.33333333333267E-3</v>
      </c>
      <c r="T45" s="894">
        <f t="shared" si="25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138.38692666666662</v>
      </c>
      <c r="C46" s="894">
        <f t="shared" ref="C46:F46" si="26">C45 + SUMIF($A$30:$A$36, $A$3,C30:C36)</f>
        <v>135.47463333333334</v>
      </c>
      <c r="D46" s="894">
        <f t="shared" si="26"/>
        <v>5.7657999999999987</v>
      </c>
      <c r="E46" s="894">
        <f t="shared" si="26"/>
        <v>146.64748666666662</v>
      </c>
      <c r="F46" s="894">
        <f t="shared" si="26"/>
        <v>149.00670666666667</v>
      </c>
      <c r="G46" s="894">
        <f>G45 + SUMIF($A$30:$A$36, $A$3,G30:G36)</f>
        <v>151.39618666666667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7">P45 + SUMIF($M$30:$N$36, $A$3,P30:P36)</f>
        <v>5.6957500000000012</v>
      </c>
      <c r="Q46" s="894">
        <f t="shared" ca="1" si="27"/>
        <v>0.41349999999999992</v>
      </c>
      <c r="R46" s="894">
        <f t="shared" ca="1" si="27"/>
        <v>6.39825</v>
      </c>
      <c r="S46" s="894">
        <f t="shared" ca="1" si="27"/>
        <v>6.2966666666666669</v>
      </c>
      <c r="T46" s="894">
        <f t="shared" ca="1" si="27"/>
        <v>6.1966666666666672</v>
      </c>
      <c r="U46" s="765"/>
      <c r="V46" s="765"/>
      <c r="W46" s="765"/>
    </row>
    <row r="47" spans="1:26" ht="15.75" thickBot="1" x14ac:dyDescent="0.3">
      <c r="A47" s="765"/>
      <c r="B47" s="829">
        <v>-2.6392200000001367</v>
      </c>
      <c r="C47" s="829">
        <v>-1.6761000000000195</v>
      </c>
      <c r="D47" s="829"/>
      <c r="E47" s="829">
        <v>-4.4075400000001537</v>
      </c>
      <c r="F47" s="829">
        <v>-5.0798799999998892</v>
      </c>
      <c r="G47" s="829">
        <v>-3.2614399999999932</v>
      </c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-3.6585365853653684E-2</v>
      </c>
      <c r="S47" s="982">
        <f t="shared" si="28"/>
        <v>-7.1428571428555188E-2</v>
      </c>
      <c r="T47" s="982">
        <f t="shared" si="28"/>
        <v>-7.3260073260030367E-2</v>
      </c>
      <c r="U47" s="829"/>
      <c r="V47" s="981">
        <f>SUM(O47:T47)</f>
        <v>-24.864671693939925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56" t="s">
        <v>113</v>
      </c>
      <c r="C49" s="1057"/>
      <c r="D49" s="1057"/>
      <c r="E49" s="1057"/>
      <c r="F49" s="1057"/>
      <c r="G49" s="1057"/>
      <c r="H49" s="1057"/>
      <c r="I49" s="1047" t="s">
        <v>63</v>
      </c>
      <c r="J49" s="1048"/>
      <c r="K49" s="1048"/>
      <c r="L49" s="1048"/>
      <c r="M49" s="1048"/>
      <c r="N49" s="1048"/>
      <c r="O49" s="1048"/>
      <c r="P49" s="1050" t="s">
        <v>8</v>
      </c>
      <c r="Q49" s="1051"/>
      <c r="R49" s="1051"/>
      <c r="S49" s="1051"/>
      <c r="T49" s="1051"/>
      <c r="U49" s="1051"/>
      <c r="V49" s="105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872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872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872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828">
        <f t="shared" ref="B65:V65" si="36">B63-B59</f>
        <v>1.2500000000002842E-2</v>
      </c>
      <c r="C65" s="828">
        <f t="shared" si="36"/>
        <v>0</v>
      </c>
      <c r="D65" s="828">
        <f t="shared" si="36"/>
        <v>2.8000000000005798E-2</v>
      </c>
      <c r="E65" s="828">
        <f t="shared" si="36"/>
        <v>-2.8000000000000469E-2</v>
      </c>
      <c r="F65" s="828">
        <f t="shared" si="36"/>
        <v>2.8000000000005798E-2</v>
      </c>
      <c r="G65" s="828">
        <f t="shared" si="36"/>
        <v>6.9999999999978968E-3</v>
      </c>
      <c r="H65" s="828">
        <f t="shared" si="36"/>
        <v>-3.9000000000001478E-2</v>
      </c>
      <c r="I65" s="828">
        <f t="shared" si="36"/>
        <v>3.9999999999977831E-3</v>
      </c>
      <c r="J65" s="828">
        <f t="shared" si="36"/>
        <v>3.9999999999977831E-3</v>
      </c>
      <c r="K65" s="828">
        <f t="shared" si="36"/>
        <v>-1.2499999999995737E-2</v>
      </c>
      <c r="L65" s="828">
        <f t="shared" si="36"/>
        <v>3.7500000000001421E-2</v>
      </c>
      <c r="M65" s="828">
        <f t="shared" si="36"/>
        <v>-3.7999999999996703E-2</v>
      </c>
      <c r="N65" s="828">
        <f t="shared" si="36"/>
        <v>1.5000000000007674E-2</v>
      </c>
      <c r="O65" s="828">
        <f t="shared" si="36"/>
        <v>-3.9000000000001478E-2</v>
      </c>
      <c r="P65" s="828">
        <f t="shared" si="36"/>
        <v>2.0000000000010232E-2</v>
      </c>
      <c r="Q65" s="828">
        <f t="shared" si="36"/>
        <v>2.0000000000010232E-2</v>
      </c>
      <c r="R65" s="828">
        <f t="shared" si="36"/>
        <v>-4.0000000000048885E-3</v>
      </c>
      <c r="S65" s="828">
        <f t="shared" si="36"/>
        <v>5.999999999998451E-3</v>
      </c>
      <c r="T65" s="828">
        <f t="shared" si="36"/>
        <v>-4.0000000000048885E-3</v>
      </c>
      <c r="U65" s="828">
        <f t="shared" si="36"/>
        <v>-4.2500000000003979E-2</v>
      </c>
      <c r="V65" s="828">
        <f t="shared" si="36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7">(C65)/$A$2</f>
        <v>0</v>
      </c>
      <c r="D66" s="894">
        <f t="shared" si="37"/>
        <v>4.6666666666676333E-3</v>
      </c>
      <c r="E66" s="894">
        <f t="shared" si="37"/>
        <v>-4.6666666666667451E-3</v>
      </c>
      <c r="F66" s="894">
        <f t="shared" si="37"/>
        <v>4.6666666666676333E-3</v>
      </c>
      <c r="G66" s="894">
        <f t="shared" si="37"/>
        <v>1.1666666666663161E-3</v>
      </c>
      <c r="H66" s="894">
        <f t="shared" si="37"/>
        <v>-6.500000000000246E-3</v>
      </c>
      <c r="I66" s="894">
        <f t="shared" si="37"/>
        <v>6.6666666666629715E-4</v>
      </c>
      <c r="J66" s="894">
        <f t="shared" si="37"/>
        <v>6.6666666666629715E-4</v>
      </c>
      <c r="K66" s="894">
        <f t="shared" si="37"/>
        <v>-2.0833333333326229E-3</v>
      </c>
      <c r="L66" s="894">
        <f t="shared" si="37"/>
        <v>6.2500000000002371E-3</v>
      </c>
      <c r="M66" s="894">
        <f t="shared" si="37"/>
        <v>-6.3333333333327841E-3</v>
      </c>
      <c r="N66" s="894">
        <f t="shared" si="37"/>
        <v>2.500000000001279E-3</v>
      </c>
      <c r="O66" s="894">
        <f t="shared" si="37"/>
        <v>-6.500000000000246E-3</v>
      </c>
      <c r="P66" s="894">
        <f t="shared" si="37"/>
        <v>3.3333333333350388E-3</v>
      </c>
      <c r="Q66" s="894">
        <f t="shared" si="37"/>
        <v>3.3333333333350388E-3</v>
      </c>
      <c r="R66" s="894">
        <f t="shared" si="37"/>
        <v>-6.6666666666748142E-4</v>
      </c>
      <c r="S66" s="894">
        <f t="shared" si="37"/>
        <v>9.9999999999974176E-4</v>
      </c>
      <c r="T66" s="894">
        <f t="shared" si="37"/>
        <v>-6.6666666666748142E-4</v>
      </c>
      <c r="U66" s="894">
        <f t="shared" si="37"/>
        <v>-7.0833333333339965E-3</v>
      </c>
      <c r="V66" s="894">
        <f t="shared" si="37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8">C66 + SUMIF($A$52:$A$58, $A$3,C52:C58)</f>
        <v>6.5</v>
      </c>
      <c r="D67" s="894">
        <f t="shared" si="38"/>
        <v>6.8046666666666678</v>
      </c>
      <c r="E67" s="894">
        <f t="shared" si="38"/>
        <v>1.2953333333333332</v>
      </c>
      <c r="F67" s="894">
        <f t="shared" si="38"/>
        <v>6.8046666666666678</v>
      </c>
      <c r="G67" s="894">
        <f t="shared" si="38"/>
        <v>6.5011666666666663</v>
      </c>
      <c r="H67" s="894">
        <f t="shared" si="38"/>
        <v>6.8935000000000004</v>
      </c>
      <c r="I67" s="894">
        <f t="shared" si="38"/>
        <v>7.1006666666666662</v>
      </c>
      <c r="J67" s="894">
        <f t="shared" si="38"/>
        <v>7.1006666666666662</v>
      </c>
      <c r="K67" s="894">
        <f t="shared" si="38"/>
        <v>7.2979166666666675</v>
      </c>
      <c r="L67" s="894">
        <f t="shared" si="38"/>
        <v>1.4062500000000002</v>
      </c>
      <c r="M67" s="894">
        <f t="shared" si="38"/>
        <v>6.8936666666666673</v>
      </c>
      <c r="N67" s="894">
        <f t="shared" si="38"/>
        <v>7.2025000000000015</v>
      </c>
      <c r="O67" s="894">
        <f t="shared" si="38"/>
        <v>6.8935000000000004</v>
      </c>
      <c r="P67" s="894">
        <f t="shared" si="38"/>
        <v>7.2033333333333349</v>
      </c>
      <c r="Q67" s="894">
        <f t="shared" si="38"/>
        <v>7.2033333333333349</v>
      </c>
      <c r="R67" s="894">
        <f t="shared" si="38"/>
        <v>7.0993333333333322</v>
      </c>
      <c r="S67" s="894">
        <f t="shared" si="38"/>
        <v>1.4009999999999996</v>
      </c>
      <c r="T67" s="894">
        <f t="shared" si="38"/>
        <v>7.0993333333333322</v>
      </c>
      <c r="U67" s="894">
        <f t="shared" si="38"/>
        <v>7.1929166666666662</v>
      </c>
      <c r="V67" s="894">
        <f t="shared" si="38"/>
        <v>6.6978333333333335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5"/>
      <c r="C1" s="1097" t="s">
        <v>36</v>
      </c>
      <c r="D1" s="1097"/>
      <c r="E1" s="1097"/>
      <c r="F1" s="1097"/>
      <c r="G1" s="1097"/>
      <c r="H1" s="1097"/>
      <c r="I1" s="1097"/>
      <c r="J1" s="1097"/>
      <c r="K1" s="1097"/>
      <c r="L1" s="1097"/>
      <c r="M1" s="1097"/>
      <c r="N1" s="1097"/>
      <c r="O1" s="1097"/>
      <c r="P1" s="1097"/>
      <c r="Q1" s="1097"/>
      <c r="R1" s="1097"/>
      <c r="S1" s="1097"/>
      <c r="T1" s="1097"/>
      <c r="U1" s="1097"/>
      <c r="V1" s="1097"/>
      <c r="W1" s="1098"/>
      <c r="X1" s="1099" t="s">
        <v>37</v>
      </c>
      <c r="Y1" s="1100"/>
    </row>
    <row r="2" spans="1:28" x14ac:dyDescent="0.55000000000000004">
      <c r="A2" s="577"/>
      <c r="B2" s="1096"/>
      <c r="C2" s="1101" t="s">
        <v>38</v>
      </c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2"/>
      <c r="X2" s="1104" t="s">
        <v>39</v>
      </c>
      <c r="Y2" s="1105"/>
    </row>
    <row r="3" spans="1:28" x14ac:dyDescent="0.55000000000000004">
      <c r="A3" s="577"/>
      <c r="B3" s="1096"/>
      <c r="C3" s="1094"/>
      <c r="D3" s="1094"/>
      <c r="E3" s="1094"/>
      <c r="F3" s="1094"/>
      <c r="G3" s="1094"/>
      <c r="H3" s="1094"/>
      <c r="I3" s="1094"/>
      <c r="J3" s="1094"/>
      <c r="K3" s="1094"/>
      <c r="L3" s="1094"/>
      <c r="M3" s="1094"/>
      <c r="N3" s="1094"/>
      <c r="O3" s="1094"/>
      <c r="P3" s="1094"/>
      <c r="Q3" s="1094"/>
      <c r="R3" s="1094"/>
      <c r="S3" s="1094"/>
      <c r="T3" s="1094"/>
      <c r="U3" s="1094"/>
      <c r="V3" s="1094"/>
      <c r="W3" s="1103"/>
      <c r="X3" s="1104" t="s">
        <v>40</v>
      </c>
      <c r="Y3" s="1105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94">
        <v>2</v>
      </c>
      <c r="D5" s="1094"/>
      <c r="E5" s="435"/>
      <c r="F5" s="435"/>
      <c r="G5" s="435" t="s">
        <v>42</v>
      </c>
      <c r="H5" s="1106" t="s">
        <v>54</v>
      </c>
      <c r="I5" s="1106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07" t="s">
        <v>2</v>
      </c>
      <c r="D7" s="1107"/>
      <c r="E7" s="436"/>
      <c r="F7" s="436"/>
      <c r="G7" s="435" t="s">
        <v>45</v>
      </c>
      <c r="H7" s="1108">
        <v>45773</v>
      </c>
      <c r="I7" s="1108"/>
      <c r="J7" s="437"/>
      <c r="K7" s="437"/>
      <c r="L7" s="437"/>
      <c r="M7" s="437"/>
      <c r="N7" s="437"/>
      <c r="O7" s="437"/>
      <c r="P7" s="1093" t="s">
        <v>46</v>
      </c>
      <c r="Q7" s="1093"/>
      <c r="R7" s="1093"/>
      <c r="S7" s="1094" t="s">
        <v>116</v>
      </c>
      <c r="T7" s="1094"/>
      <c r="U7" s="1094"/>
      <c r="V7" s="1094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84" t="s">
        <v>48</v>
      </c>
      <c r="B10" s="1085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66" t="s">
        <v>9</v>
      </c>
      <c r="B18" s="1067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68" t="s">
        <v>50</v>
      </c>
      <c r="B19" s="1069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70"/>
      <c r="N20" s="1070"/>
      <c r="O20" s="1070"/>
      <c r="P20" s="1070"/>
      <c r="Q20" s="1071"/>
      <c r="R20" s="1071"/>
      <c r="S20" s="1071"/>
      <c r="T20" s="1071"/>
      <c r="U20" s="1071"/>
      <c r="V20" s="1071"/>
      <c r="W20" s="1071"/>
      <c r="X20" s="1070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77" t="s">
        <v>27</v>
      </c>
      <c r="B22" s="1078"/>
      <c r="C22" s="1079" t="s">
        <v>8</v>
      </c>
      <c r="D22" s="1080"/>
      <c r="E22" s="1080"/>
      <c r="F22" s="1080"/>
      <c r="G22" s="1080"/>
      <c r="H22" s="1080"/>
      <c r="I22" s="1081"/>
      <c r="J22" s="446"/>
      <c r="K22" s="445"/>
      <c r="L22" s="1082" t="s">
        <v>49</v>
      </c>
      <c r="M22" s="1083"/>
      <c r="N22" s="1079" t="s">
        <v>8</v>
      </c>
      <c r="O22" s="1080"/>
      <c r="P22" s="1080"/>
      <c r="Q22" s="1080"/>
      <c r="R22" s="1080"/>
      <c r="S22" s="1080"/>
      <c r="T22" s="1081"/>
      <c r="U22" s="548"/>
      <c r="V22" s="549"/>
      <c r="W22" s="549"/>
      <c r="X22" s="550"/>
      <c r="Y22" s="549"/>
    </row>
    <row r="23" spans="1:28" ht="48" customHeight="1" thickBot="1" x14ac:dyDescent="0.6">
      <c r="A23" s="1084" t="s">
        <v>48</v>
      </c>
      <c r="B23" s="1085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84" t="s">
        <v>48</v>
      </c>
      <c r="M23" s="1085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66" t="s">
        <v>9</v>
      </c>
      <c r="B31" s="1067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66" t="s">
        <v>9</v>
      </c>
      <c r="M31" s="1067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68" t="s">
        <v>50</v>
      </c>
      <c r="B32" s="1069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68" t="s">
        <v>50</v>
      </c>
      <c r="M32" s="1069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72" t="s">
        <v>19</v>
      </c>
      <c r="B35" s="1073"/>
      <c r="C35" s="1074" t="s">
        <v>113</v>
      </c>
      <c r="D35" s="1075"/>
      <c r="E35" s="1075"/>
      <c r="F35" s="1075"/>
      <c r="G35" s="1075"/>
      <c r="H35" s="1075"/>
      <c r="I35" s="1076"/>
      <c r="J35" s="1074" t="s">
        <v>63</v>
      </c>
      <c r="K35" s="1075"/>
      <c r="L35" s="1075"/>
      <c r="M35" s="1075"/>
      <c r="N35" s="1075"/>
      <c r="O35" s="1075"/>
      <c r="P35" s="1076"/>
      <c r="Q35" s="1074" t="s">
        <v>8</v>
      </c>
      <c r="R35" s="1075"/>
      <c r="S35" s="1075"/>
      <c r="T35" s="1075"/>
      <c r="U35" s="1075"/>
      <c r="V35" s="1075"/>
      <c r="W35" s="1075"/>
      <c r="X35" s="1076"/>
      <c r="Y35" s="434"/>
    </row>
    <row r="36" spans="1:25" ht="48" customHeight="1" thickBot="1" x14ac:dyDescent="0.6">
      <c r="A36" s="1084" t="s">
        <v>48</v>
      </c>
      <c r="B36" s="1085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66" t="s">
        <v>9</v>
      </c>
      <c r="B44" s="1067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68" t="s">
        <v>50</v>
      </c>
      <c r="B45" s="1069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5"/>
      <c r="C1" s="1097" t="s">
        <v>36</v>
      </c>
      <c r="D1" s="1097"/>
      <c r="E1" s="1097"/>
      <c r="F1" s="1097"/>
      <c r="G1" s="1097"/>
      <c r="H1" s="1097"/>
      <c r="I1" s="1097"/>
      <c r="J1" s="1097"/>
      <c r="K1" s="1097"/>
      <c r="L1" s="1097"/>
      <c r="M1" s="1097"/>
      <c r="N1" s="1097"/>
      <c r="O1" s="1097"/>
      <c r="P1" s="1097"/>
      <c r="Q1" s="1097"/>
      <c r="R1" s="1097"/>
      <c r="S1" s="1097"/>
      <c r="T1" s="1097"/>
      <c r="U1" s="1097"/>
      <c r="V1" s="1097"/>
      <c r="W1" s="1098"/>
      <c r="X1" s="1099" t="s">
        <v>37</v>
      </c>
      <c r="Y1" s="1100"/>
    </row>
    <row r="2" spans="1:28" x14ac:dyDescent="0.55000000000000004">
      <c r="A2" s="577"/>
      <c r="B2" s="1096"/>
      <c r="C2" s="1101" t="s">
        <v>38</v>
      </c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2"/>
      <c r="X2" s="1104" t="s">
        <v>39</v>
      </c>
      <c r="Y2" s="1105"/>
    </row>
    <row r="3" spans="1:28" x14ac:dyDescent="0.55000000000000004">
      <c r="A3" s="577"/>
      <c r="B3" s="1096"/>
      <c r="C3" s="1094"/>
      <c r="D3" s="1094"/>
      <c r="E3" s="1094"/>
      <c r="F3" s="1094"/>
      <c r="G3" s="1094"/>
      <c r="H3" s="1094"/>
      <c r="I3" s="1094"/>
      <c r="J3" s="1094"/>
      <c r="K3" s="1094"/>
      <c r="L3" s="1094"/>
      <c r="M3" s="1094"/>
      <c r="N3" s="1094"/>
      <c r="O3" s="1094"/>
      <c r="P3" s="1094"/>
      <c r="Q3" s="1094"/>
      <c r="R3" s="1094"/>
      <c r="S3" s="1094"/>
      <c r="T3" s="1094"/>
      <c r="U3" s="1094"/>
      <c r="V3" s="1094"/>
      <c r="W3" s="1103"/>
      <c r="X3" s="1104" t="s">
        <v>40</v>
      </c>
      <c r="Y3" s="1105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94">
        <v>2</v>
      </c>
      <c r="D5" s="1094"/>
      <c r="E5" s="435"/>
      <c r="F5" s="435"/>
      <c r="G5" s="435" t="s">
        <v>42</v>
      </c>
      <c r="H5" s="1106" t="s">
        <v>54</v>
      </c>
      <c r="I5" s="1106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07" t="s">
        <v>2</v>
      </c>
      <c r="D7" s="1107"/>
      <c r="E7" s="436"/>
      <c r="F7" s="436"/>
      <c r="G7" s="435" t="s">
        <v>45</v>
      </c>
      <c r="H7" s="1108">
        <v>45773</v>
      </c>
      <c r="I7" s="1108"/>
      <c r="J7" s="437"/>
      <c r="K7" s="437"/>
      <c r="L7" s="437"/>
      <c r="M7" s="437"/>
      <c r="N7" s="437"/>
      <c r="O7" s="437"/>
      <c r="P7" s="1093" t="s">
        <v>46</v>
      </c>
      <c r="Q7" s="1093"/>
      <c r="R7" s="1093"/>
      <c r="S7" s="1094" t="s">
        <v>116</v>
      </c>
      <c r="T7" s="1094"/>
      <c r="U7" s="1094"/>
      <c r="V7" s="1094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84" t="s">
        <v>48</v>
      </c>
      <c r="B10" s="1085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66" t="s">
        <v>9</v>
      </c>
      <c r="B18" s="1067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68" t="s">
        <v>50</v>
      </c>
      <c r="B19" s="1069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70"/>
      <c r="N20" s="1070"/>
      <c r="O20" s="1070"/>
      <c r="P20" s="1070"/>
      <c r="Q20" s="1071"/>
      <c r="R20" s="1071"/>
      <c r="S20" s="1071"/>
      <c r="T20" s="1071"/>
      <c r="U20" s="1071"/>
      <c r="V20" s="1071"/>
      <c r="W20" s="1071"/>
      <c r="X20" s="1070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77" t="s">
        <v>27</v>
      </c>
      <c r="B22" s="1078"/>
      <c r="C22" s="1079" t="s">
        <v>8</v>
      </c>
      <c r="D22" s="1080"/>
      <c r="E22" s="1080"/>
      <c r="F22" s="1080"/>
      <c r="G22" s="1080"/>
      <c r="H22" s="1080"/>
      <c r="I22" s="1081"/>
      <c r="J22" s="446"/>
      <c r="K22" s="445"/>
      <c r="L22" s="1082" t="s">
        <v>49</v>
      </c>
      <c r="M22" s="1083"/>
      <c r="N22" s="1079" t="s">
        <v>8</v>
      </c>
      <c r="O22" s="1080"/>
      <c r="P22" s="1080"/>
      <c r="Q22" s="1080"/>
      <c r="R22" s="1080"/>
      <c r="S22" s="1080"/>
      <c r="T22" s="1081"/>
      <c r="U22" s="548"/>
      <c r="V22" s="549"/>
      <c r="W22" s="549"/>
      <c r="X22" s="550"/>
      <c r="Y22" s="549"/>
    </row>
    <row r="23" spans="1:28" ht="48" customHeight="1" thickBot="1" x14ac:dyDescent="0.6">
      <c r="A23" s="1084" t="s">
        <v>48</v>
      </c>
      <c r="B23" s="1085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84" t="s">
        <v>48</v>
      </c>
      <c r="M23" s="1085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66" t="s">
        <v>9</v>
      </c>
      <c r="B31" s="1067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66" t="s">
        <v>9</v>
      </c>
      <c r="M31" s="1067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68" t="s">
        <v>50</v>
      </c>
      <c r="B32" s="1069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68" t="s">
        <v>50</v>
      </c>
      <c r="M32" s="1069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72" t="s">
        <v>19</v>
      </c>
      <c r="B35" s="1073"/>
      <c r="C35" s="1074" t="s">
        <v>113</v>
      </c>
      <c r="D35" s="1075"/>
      <c r="E35" s="1075"/>
      <c r="F35" s="1075"/>
      <c r="G35" s="1075"/>
      <c r="H35" s="1075"/>
      <c r="I35" s="1076"/>
      <c r="J35" s="1074" t="s">
        <v>63</v>
      </c>
      <c r="K35" s="1075"/>
      <c r="L35" s="1075"/>
      <c r="M35" s="1075"/>
      <c r="N35" s="1075"/>
      <c r="O35" s="1075"/>
      <c r="P35" s="1076"/>
      <c r="Q35" s="1074" t="s">
        <v>8</v>
      </c>
      <c r="R35" s="1075"/>
      <c r="S35" s="1075"/>
      <c r="T35" s="1075"/>
      <c r="U35" s="1075"/>
      <c r="V35" s="1075"/>
      <c r="W35" s="1075"/>
      <c r="X35" s="1076"/>
      <c r="Y35" s="434"/>
    </row>
    <row r="36" spans="1:25" ht="48" customHeight="1" thickBot="1" x14ac:dyDescent="0.6">
      <c r="A36" s="1084" t="s">
        <v>48</v>
      </c>
      <c r="B36" s="1085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66" t="s">
        <v>9</v>
      </c>
      <c r="B44" s="1067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68" t="s">
        <v>50</v>
      </c>
      <c r="B45" s="1069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2025-06-03T21:48:31Z</cp:lastPrinted>
  <dcterms:created xsi:type="dcterms:W3CDTF">2021-03-04T08:17:33Z</dcterms:created>
  <dcterms:modified xsi:type="dcterms:W3CDTF">2025-06-04T20:22:31Z</dcterms:modified>
</cp:coreProperties>
</file>