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tabRatio="787" firstSheet="77" activeTab="83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X17" i="162"/>
  <c r="I37" i="162"/>
  <c r="H17" i="162"/>
  <c r="G15" i="162"/>
  <c r="K41" i="162"/>
  <c r="V11" i="162"/>
  <c r="R15" i="162"/>
  <c r="T19" i="162"/>
  <c r="C38" i="162"/>
  <c r="E15" i="162"/>
  <c r="P30" i="162"/>
  <c r="O42" i="162"/>
  <c r="C41" i="162"/>
  <c r="O28" i="162"/>
  <c r="T41" i="162"/>
  <c r="O25" i="162"/>
  <c r="I31" i="162"/>
  <c r="O13" i="162"/>
  <c r="T24" i="162"/>
  <c r="M18" i="162"/>
  <c r="U11" i="162"/>
  <c r="H44" i="162"/>
  <c r="M45" i="162"/>
  <c r="S27" i="162"/>
  <c r="O15" i="162"/>
  <c r="X13" i="162"/>
  <c r="F40" i="162"/>
  <c r="H28" i="162"/>
  <c r="R41" i="162"/>
  <c r="P28" i="162"/>
  <c r="I12" i="162"/>
  <c r="N43" i="162"/>
  <c r="U40" i="162"/>
  <c r="F43" i="162"/>
  <c r="C31" i="162"/>
  <c r="Q12" i="162"/>
  <c r="Q45" i="162"/>
  <c r="C14" i="162"/>
  <c r="N18" i="162"/>
  <c r="E40" i="162"/>
  <c r="K45" i="162"/>
  <c r="P27" i="162"/>
  <c r="S14" i="162"/>
  <c r="I38" i="162"/>
  <c r="J39" i="162"/>
  <c r="F15" i="162"/>
  <c r="I11" i="162"/>
  <c r="P18" i="162"/>
  <c r="R45" i="162"/>
  <c r="X12" i="162"/>
  <c r="C40" i="162"/>
  <c r="U12" i="162"/>
  <c r="R13" i="162"/>
  <c r="X45" i="162"/>
  <c r="P42" i="162"/>
  <c r="I30" i="162"/>
  <c r="W15" i="162"/>
  <c r="Q17" i="162"/>
  <c r="D29" i="162"/>
  <c r="P13" i="162"/>
  <c r="I19" i="162"/>
  <c r="H18" i="162"/>
  <c r="E38" i="162"/>
  <c r="C39" i="162"/>
  <c r="H25" i="162"/>
  <c r="U43" i="162"/>
  <c r="F30" i="162"/>
  <c r="L12" i="162"/>
  <c r="G12" i="162"/>
  <c r="H40" i="162"/>
  <c r="V18" i="162"/>
  <c r="V16" i="162"/>
  <c r="V43" i="162"/>
  <c r="M37" i="162"/>
  <c r="C17" i="162"/>
  <c r="N26" i="162"/>
  <c r="G24" i="162"/>
  <c r="I29" i="162"/>
  <c r="R27" i="162"/>
  <c r="N11" i="162"/>
  <c r="G27" i="162"/>
  <c r="Q37" i="162"/>
  <c r="G39" i="162"/>
  <c r="O32" i="162"/>
  <c r="R16" i="162"/>
  <c r="U16" i="162"/>
  <c r="V37" i="162"/>
  <c r="O31" i="162"/>
  <c r="V42" i="162"/>
  <c r="I39" i="162"/>
  <c r="K16" i="162"/>
  <c r="N37" i="162"/>
  <c r="Q18" i="162"/>
  <c r="V39" i="162"/>
  <c r="G13" i="162"/>
  <c r="U19" i="162"/>
  <c r="E19" i="162"/>
  <c r="I18" i="162"/>
  <c r="F44" i="162"/>
  <c r="X15" i="162"/>
  <c r="R14" i="162"/>
  <c r="S45" i="162"/>
  <c r="E12" i="162"/>
  <c r="P19" i="162"/>
  <c r="X37" i="162"/>
  <c r="K44" i="162"/>
  <c r="G32" i="162"/>
  <c r="N44" i="162"/>
  <c r="T25" i="162"/>
  <c r="U38" i="162"/>
  <c r="Q13" i="162"/>
  <c r="D24" i="162"/>
  <c r="H31" i="162"/>
  <c r="L15" i="162"/>
  <c r="P41" i="162"/>
  <c r="K12" i="162"/>
  <c r="I45" i="162"/>
  <c r="N45" i="162"/>
  <c r="E28" i="162"/>
  <c r="J44" i="162"/>
  <c r="V13" i="162"/>
  <c r="O12" i="162"/>
  <c r="Q38" i="162"/>
  <c r="S26" i="162"/>
  <c r="E14" i="162"/>
  <c r="D12" i="162"/>
  <c r="F27" i="162"/>
  <c r="F12" i="162"/>
  <c r="F28" i="162"/>
  <c r="P45" i="162"/>
  <c r="S30" i="162"/>
  <c r="O17" i="162"/>
  <c r="H14" i="162"/>
  <c r="O26" i="162"/>
  <c r="G16" i="162"/>
  <c r="F41" i="162"/>
  <c r="E45" i="162"/>
  <c r="O38" i="162"/>
  <c r="J43" i="162"/>
  <c r="Q42" i="162"/>
  <c r="U41" i="162"/>
  <c r="D15" i="162"/>
  <c r="O37" i="162"/>
  <c r="E41" i="162"/>
  <c r="N16" i="162"/>
  <c r="W37" i="162"/>
  <c r="L17" i="162"/>
  <c r="E27" i="162"/>
  <c r="S32" i="162"/>
  <c r="F29" i="162"/>
  <c r="K42" i="162"/>
  <c r="C29" i="162"/>
  <c r="T38" i="162"/>
  <c r="Q32" i="162"/>
  <c r="E39" i="162"/>
  <c r="G38" i="162"/>
  <c r="C13" i="162"/>
  <c r="S28" i="162"/>
  <c r="N32" i="162"/>
  <c r="T44" i="162"/>
  <c r="F39" i="162"/>
  <c r="R30" i="162"/>
  <c r="O39" i="162"/>
  <c r="R17" i="162"/>
  <c r="L39" i="162"/>
  <c r="O44" i="162"/>
  <c r="W39" i="162"/>
  <c r="F14" i="162"/>
  <c r="C15" i="162"/>
  <c r="N15" i="162"/>
  <c r="C16" i="162"/>
  <c r="S44" i="162"/>
  <c r="N13" i="162"/>
  <c r="J16" i="162"/>
  <c r="E32" i="162"/>
  <c r="L18" i="162"/>
  <c r="U39" i="162"/>
  <c r="D39" i="162"/>
  <c r="P16" i="162"/>
  <c r="G31" i="162"/>
  <c r="M19" i="162"/>
  <c r="F16" i="162"/>
  <c r="G26" i="162"/>
  <c r="O16" i="162"/>
  <c r="R12" i="162"/>
  <c r="F38" i="162"/>
  <c r="I27" i="162"/>
  <c r="X11" i="162"/>
  <c r="D14" i="162"/>
  <c r="T43" i="162"/>
  <c r="I28" i="162"/>
  <c r="E44" i="162"/>
  <c r="C24" i="162"/>
  <c r="P24" i="162"/>
  <c r="S19" i="162"/>
  <c r="S11" i="162"/>
  <c r="H13" i="162"/>
  <c r="E29" i="162"/>
  <c r="T14" i="162"/>
  <c r="S38" i="162"/>
  <c r="H45" i="162"/>
  <c r="D31" i="162"/>
  <c r="S12" i="162"/>
  <c r="D37" i="162"/>
  <c r="L43" i="162"/>
  <c r="N12" i="162"/>
  <c r="M13" i="162"/>
  <c r="F13" i="162"/>
  <c r="L16" i="162"/>
  <c r="R37" i="162"/>
  <c r="D42" i="162"/>
  <c r="V15" i="162"/>
  <c r="U18" i="162"/>
  <c r="U17" i="162"/>
  <c r="D17" i="162"/>
  <c r="O45" i="162"/>
  <c r="J41" i="162"/>
  <c r="S17" i="162"/>
  <c r="H37" i="162"/>
  <c r="W42" i="162"/>
  <c r="P15" i="162"/>
  <c r="I17" i="162"/>
  <c r="I43" i="162"/>
  <c r="N25" i="162"/>
  <c r="T28" i="162"/>
  <c r="X43" i="162"/>
  <c r="F26" i="162"/>
  <c r="T32" i="162"/>
  <c r="W14" i="162"/>
  <c r="W17" i="162"/>
  <c r="X39" i="162"/>
  <c r="P39" i="162"/>
  <c r="K40" i="162"/>
  <c r="T27" i="162"/>
  <c r="F32" i="162"/>
  <c r="R44" i="162"/>
  <c r="T12" i="162"/>
  <c r="C19" i="162"/>
  <c r="D26" i="162"/>
  <c r="K17" i="162"/>
  <c r="C27" i="162"/>
  <c r="C30" i="162"/>
  <c r="U42" i="162"/>
  <c r="W18" i="162"/>
  <c r="P25" i="162"/>
  <c r="T40" i="162"/>
  <c r="S43" i="162"/>
  <c r="T17" i="162"/>
  <c r="M38" i="162"/>
  <c r="V12" i="162"/>
  <c r="C25" i="162"/>
  <c r="L14" i="162"/>
  <c r="L37" i="162"/>
  <c r="N19" i="162"/>
  <c r="C45" i="162"/>
  <c r="D40" i="162"/>
  <c r="M11" i="162"/>
  <c r="K43" i="162"/>
  <c r="N31" i="162"/>
  <c r="Q11" i="162"/>
  <c r="J19" i="162"/>
  <c r="E16" i="162"/>
  <c r="H41" i="162"/>
  <c r="R29" i="162"/>
  <c r="D16" i="162"/>
  <c r="O43" i="162"/>
  <c r="N14" i="162"/>
  <c r="W45" i="162"/>
  <c r="U15" i="162"/>
  <c r="T26" i="162"/>
  <c r="D19" i="162"/>
  <c r="K19" i="162"/>
  <c r="N41" i="162"/>
  <c r="E43" i="162"/>
  <c r="L13" i="162"/>
  <c r="U14" i="162"/>
  <c r="N29" i="162"/>
  <c r="F45" i="162"/>
  <c r="C26" i="162"/>
  <c r="M39" i="162"/>
  <c r="R18" i="162"/>
  <c r="J37" i="162"/>
  <c r="C37" i="162"/>
  <c r="O27" i="162"/>
  <c r="T11" i="162"/>
  <c r="S24" i="162"/>
  <c r="M12" i="162"/>
  <c r="Q26" i="162"/>
  <c r="O24" i="162"/>
  <c r="H42" i="162"/>
  <c r="G44" i="162"/>
  <c r="G29" i="162"/>
  <c r="O11" i="162"/>
  <c r="P14" i="162"/>
  <c r="H43" i="162"/>
  <c r="J40" i="162"/>
  <c r="K11" i="162"/>
  <c r="K18" i="162"/>
  <c r="M44" i="162"/>
  <c r="E31" i="162"/>
  <c r="V38" i="162"/>
  <c r="G40" i="162"/>
  <c r="I15" i="162"/>
  <c r="F11" i="162"/>
  <c r="T37" i="162"/>
  <c r="I44" i="162"/>
  <c r="G41" i="162"/>
  <c r="K38" i="162"/>
  <c r="M14" i="162"/>
  <c r="M16" i="162"/>
  <c r="G37" i="162"/>
  <c r="J11" i="162"/>
  <c r="X38" i="162"/>
  <c r="H19" i="162"/>
  <c r="U13" i="162"/>
  <c r="Q40" i="162"/>
  <c r="W40" i="162"/>
  <c r="T15" i="162"/>
  <c r="T30" i="162"/>
  <c r="D38" i="162"/>
  <c r="G28" i="162"/>
  <c r="U44" i="162"/>
  <c r="E18" i="162"/>
  <c r="D32" i="162"/>
  <c r="W41" i="162"/>
  <c r="Q14" i="162"/>
  <c r="N38" i="162"/>
  <c r="E26" i="162"/>
  <c r="J45" i="162"/>
  <c r="P31" i="162"/>
  <c r="J38" i="162"/>
  <c r="E24" i="162"/>
  <c r="G11" i="162"/>
  <c r="P43" i="162"/>
  <c r="T31" i="162"/>
  <c r="R39" i="162"/>
  <c r="G19" i="162"/>
  <c r="D18" i="162"/>
  <c r="J17" i="162"/>
  <c r="W11" i="162"/>
  <c r="E17" i="162"/>
  <c r="S41" i="162"/>
  <c r="O30" i="162"/>
  <c r="G17" i="162"/>
  <c r="W43" i="162"/>
  <c r="K37" i="162"/>
  <c r="I16" i="162"/>
  <c r="Q19" i="162"/>
  <c r="M15" i="162"/>
  <c r="J15" i="162"/>
  <c r="O40" i="162"/>
  <c r="D41" i="162"/>
  <c r="H32" i="162"/>
  <c r="W38" i="162"/>
  <c r="Q28" i="162"/>
  <c r="S16" i="162"/>
  <c r="H29" i="162"/>
  <c r="W12" i="162"/>
  <c r="S18" i="162"/>
  <c r="Q25" i="162"/>
  <c r="D13" i="162"/>
  <c r="L40" i="162"/>
  <c r="H30" i="162"/>
  <c r="V45" i="162"/>
  <c r="V19" i="162"/>
  <c r="O18" i="162"/>
  <c r="Q43" i="162"/>
  <c r="S15" i="162"/>
  <c r="H11" i="162"/>
  <c r="C42" i="162"/>
  <c r="D45" i="162"/>
  <c r="W44" i="162"/>
  <c r="C12" i="162"/>
  <c r="E42" i="162"/>
  <c r="I13" i="162"/>
  <c r="V17" i="162"/>
  <c r="G18" i="162"/>
  <c r="N28" i="162"/>
  <c r="H38" i="162"/>
  <c r="R25" i="162"/>
  <c r="J13" i="162"/>
  <c r="Q39" i="162"/>
  <c r="D27" i="162"/>
  <c r="R32" i="162"/>
  <c r="L11" i="162"/>
  <c r="E25" i="162"/>
  <c r="R28" i="162"/>
  <c r="R40" i="162"/>
  <c r="I41" i="162"/>
  <c r="W13" i="162"/>
  <c r="X16" i="162"/>
  <c r="R24" i="162"/>
  <c r="O29" i="162"/>
  <c r="P44" i="162"/>
  <c r="D44" i="162"/>
  <c r="R43" i="162"/>
  <c r="Q29" i="162"/>
  <c r="P12" i="162"/>
  <c r="P32" i="162"/>
  <c r="G42" i="162"/>
  <c r="V40" i="162"/>
  <c r="I24" i="162"/>
  <c r="F37" i="162"/>
  <c r="P17" i="162"/>
  <c r="H15" i="162"/>
  <c r="F19" i="162"/>
  <c r="L42" i="162"/>
  <c r="P11" i="162"/>
  <c r="C28" i="162"/>
  <c r="H27" i="162"/>
  <c r="J12" i="162"/>
  <c r="W19" i="162"/>
  <c r="W16" i="162"/>
  <c r="J18" i="162"/>
  <c r="R31" i="162"/>
  <c r="P37" i="162"/>
  <c r="I42" i="162"/>
  <c r="E30" i="162"/>
  <c r="Q27" i="162"/>
  <c r="F24" i="162"/>
  <c r="T42" i="162"/>
  <c r="S29" i="162"/>
  <c r="N24" i="162"/>
  <c r="Q16" i="162"/>
  <c r="R26" i="162"/>
  <c r="V14" i="162"/>
  <c r="I32" i="162"/>
  <c r="F18" i="162"/>
  <c r="I14" i="162"/>
  <c r="L44" i="162"/>
  <c r="T16" i="162"/>
  <c r="T39" i="162"/>
  <c r="X40" i="162"/>
  <c r="N39" i="162"/>
  <c r="I25" i="162"/>
  <c r="G30" i="162"/>
  <c r="M17" i="162"/>
  <c r="Q30" i="162"/>
  <c r="F25" i="162"/>
  <c r="R11" i="162"/>
  <c r="I26" i="162"/>
  <c r="H39" i="162"/>
  <c r="N42" i="162"/>
  <c r="L19" i="162"/>
  <c r="C18" i="162"/>
  <c r="D11" i="162"/>
  <c r="H26" i="162"/>
  <c r="D28" i="162"/>
  <c r="T18" i="162"/>
  <c r="P26" i="162"/>
  <c r="C44" i="162"/>
  <c r="O14" i="162"/>
  <c r="Q31" i="162"/>
  <c r="C32" i="162"/>
  <c r="G25" i="162"/>
  <c r="Q44" i="162"/>
  <c r="M40" i="162"/>
  <c r="S39" i="162"/>
  <c r="D25" i="162"/>
  <c r="T13" i="162"/>
  <c r="J42" i="162"/>
  <c r="S40" i="162"/>
  <c r="N40" i="162"/>
  <c r="D43" i="162"/>
  <c r="S13" i="162"/>
  <c r="M41" i="162"/>
  <c r="E13" i="162"/>
  <c r="P40" i="162"/>
  <c r="S42" i="162"/>
  <c r="P29" i="162"/>
  <c r="U37" i="162"/>
  <c r="V41" i="162"/>
  <c r="T45" i="162"/>
  <c r="Q24" i="162"/>
  <c r="M42" i="162"/>
  <c r="H12" i="162"/>
  <c r="Q15" i="162"/>
  <c r="U45" i="162"/>
  <c r="H16" i="162"/>
  <c r="X18" i="162"/>
  <c r="G45" i="162"/>
  <c r="K15" i="162"/>
  <c r="G14" i="162"/>
  <c r="O41" i="162"/>
  <c r="O19" i="162"/>
  <c r="N30" i="162"/>
  <c r="D30" i="162"/>
  <c r="P38" i="162"/>
  <c r="X41" i="162"/>
  <c r="X44" i="162"/>
  <c r="K39" i="162"/>
  <c r="C43" i="162"/>
  <c r="X42" i="162"/>
  <c r="T29" i="162"/>
  <c r="K14" i="162"/>
  <c r="V44" i="162"/>
  <c r="E37" i="162"/>
  <c r="S31" i="162"/>
  <c r="S37" i="162"/>
  <c r="S25" i="162"/>
  <c r="L41" i="162"/>
  <c r="H24" i="162"/>
  <c r="L38" i="162"/>
  <c r="F17" i="162"/>
  <c r="R19" i="162"/>
  <c r="I40" i="162"/>
  <c r="R38" i="162"/>
  <c r="R42" i="162"/>
  <c r="E11" i="162"/>
  <c r="F42" i="162"/>
  <c r="L45" i="162"/>
  <c r="C11" i="162"/>
  <c r="X14" i="162"/>
  <c r="Q41" i="162"/>
  <c r="N27" i="162"/>
  <c r="G43" i="162"/>
  <c r="X19" i="162"/>
  <c r="J14" i="162"/>
  <c r="F31" i="162"/>
  <c r="K13" i="162"/>
  <c r="M43" i="162"/>
  <c r="N17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17" i="180"/>
  <c r="M11" i="179"/>
  <c r="N28" i="179"/>
  <c r="G28" i="180"/>
  <c r="H11" i="179"/>
  <c r="M19" i="180"/>
  <c r="O28" i="180"/>
  <c r="H25" i="180"/>
  <c r="V19" i="180"/>
  <c r="H24" i="180"/>
  <c r="L39" i="180"/>
  <c r="N28" i="180"/>
  <c r="K14" i="180"/>
  <c r="U38" i="180"/>
  <c r="C45" i="180"/>
  <c r="P26" i="179"/>
  <c r="R25" i="179"/>
  <c r="G39" i="179"/>
  <c r="W40" i="179"/>
  <c r="F27" i="179"/>
  <c r="C41" i="180"/>
  <c r="F27" i="180"/>
  <c r="F43" i="180"/>
  <c r="I39" i="179"/>
  <c r="W37" i="180"/>
  <c r="U19" i="179"/>
  <c r="H11" i="180"/>
  <c r="C24" i="180"/>
  <c r="C30" i="180"/>
  <c r="K40" i="180"/>
  <c r="O43" i="180"/>
  <c r="U17" i="179"/>
  <c r="S40" i="179"/>
  <c r="C28" i="179"/>
  <c r="V45" i="180"/>
  <c r="Q24" i="180"/>
  <c r="D30" i="180"/>
  <c r="I38" i="179"/>
  <c r="V37" i="180"/>
  <c r="R14" i="180"/>
  <c r="K40" i="179"/>
  <c r="K39" i="179"/>
  <c r="K38" i="179"/>
  <c r="G25" i="180"/>
  <c r="H13" i="180"/>
  <c r="F15" i="179"/>
  <c r="K19" i="180"/>
  <c r="M14" i="179"/>
  <c r="Q39" i="180"/>
  <c r="Q24" i="179"/>
  <c r="V13" i="180"/>
  <c r="C39" i="180"/>
  <c r="C30" i="179"/>
  <c r="M13" i="179"/>
  <c r="H15" i="179"/>
  <c r="Q27" i="179"/>
  <c r="H16" i="179"/>
  <c r="F43" i="179"/>
  <c r="V38" i="180"/>
  <c r="D41" i="180"/>
  <c r="M19" i="179"/>
  <c r="P14" i="179"/>
  <c r="V19" i="179"/>
  <c r="F12" i="179"/>
  <c r="K42" i="179"/>
  <c r="E24" i="179"/>
  <c r="F42" i="179"/>
  <c r="I19" i="180"/>
  <c r="C29" i="180"/>
  <c r="H13" i="179"/>
  <c r="O27" i="179"/>
  <c r="R19" i="180"/>
  <c r="F19" i="179"/>
  <c r="J37" i="180"/>
  <c r="W38" i="180"/>
  <c r="D30" i="179"/>
  <c r="G13" i="179"/>
  <c r="G39" i="180"/>
  <c r="O42" i="180"/>
  <c r="H42" i="180"/>
  <c r="O13" i="179"/>
  <c r="P26" i="180"/>
  <c r="R28" i="180"/>
  <c r="O39" i="179"/>
  <c r="F30" i="179"/>
  <c r="E38" i="180"/>
  <c r="J40" i="180"/>
  <c r="G13" i="180"/>
  <c r="Q32" i="180"/>
  <c r="P24" i="179"/>
  <c r="V38" i="179"/>
  <c r="N15" i="180"/>
  <c r="O17" i="179"/>
  <c r="S24" i="179"/>
  <c r="S14" i="179"/>
  <c r="N14" i="179"/>
  <c r="U13" i="180"/>
  <c r="V41" i="180"/>
  <c r="M16" i="180"/>
  <c r="S24" i="180"/>
  <c r="N24" i="179"/>
  <c r="F14" i="179"/>
  <c r="O32" i="180"/>
  <c r="L11" i="180"/>
  <c r="M40" i="179"/>
  <c r="P19" i="179"/>
  <c r="S16" i="179"/>
  <c r="L41" i="179"/>
  <c r="K11" i="179"/>
  <c r="J13" i="180"/>
  <c r="I16" i="180"/>
  <c r="F25" i="179"/>
  <c r="P39" i="180"/>
  <c r="J38" i="179"/>
  <c r="P15" i="179"/>
  <c r="W43" i="179"/>
  <c r="E27" i="179"/>
  <c r="J45" i="180"/>
  <c r="H30" i="179"/>
  <c r="M38" i="179"/>
  <c r="C15" i="180"/>
  <c r="H28" i="179"/>
  <c r="U13" i="179"/>
  <c r="L15" i="179"/>
  <c r="N17" i="180"/>
  <c r="D42" i="180"/>
  <c r="E25" i="179"/>
  <c r="R43" i="179"/>
  <c r="V12" i="179"/>
  <c r="P13" i="180"/>
  <c r="G24" i="180"/>
  <c r="G40" i="180"/>
  <c r="C14" i="179"/>
  <c r="R29" i="180"/>
  <c r="J14" i="180"/>
  <c r="R45" i="179"/>
  <c r="V13" i="179"/>
  <c r="I39" i="180"/>
  <c r="M17" i="179"/>
  <c r="O15" i="180"/>
  <c r="R40" i="179"/>
  <c r="Q37" i="179"/>
  <c r="E26" i="180"/>
  <c r="U40" i="179"/>
  <c r="P27" i="180"/>
  <c r="S25" i="179"/>
  <c r="L13" i="180"/>
  <c r="O28" i="179"/>
  <c r="Q42" i="179"/>
  <c r="U14" i="179"/>
  <c r="T41" i="179"/>
  <c r="M15" i="179"/>
  <c r="T40" i="180"/>
  <c r="E25" i="180"/>
  <c r="W38" i="179"/>
  <c r="Q14" i="180"/>
  <c r="W40" i="180"/>
  <c r="P42" i="180"/>
  <c r="Q16" i="180"/>
  <c r="J13" i="179"/>
  <c r="E40" i="179"/>
  <c r="U12" i="179"/>
  <c r="W45" i="179"/>
  <c r="C37" i="180"/>
  <c r="R27" i="180"/>
  <c r="W17" i="180"/>
  <c r="S27" i="179"/>
  <c r="F14" i="180"/>
  <c r="E17" i="180"/>
  <c r="V15" i="179"/>
  <c r="H45" i="179"/>
  <c r="R25" i="180"/>
  <c r="C14" i="180"/>
  <c r="S30" i="180"/>
  <c r="M43" i="180"/>
  <c r="N26" i="180"/>
  <c r="I41" i="179"/>
  <c r="I15" i="180"/>
  <c r="R39" i="180"/>
  <c r="D32" i="179"/>
  <c r="S19" i="180"/>
  <c r="L37" i="180"/>
  <c r="E28" i="179"/>
  <c r="W42" i="179"/>
  <c r="C19" i="179"/>
  <c r="F16" i="180"/>
  <c r="N24" i="180"/>
  <c r="H32" i="180"/>
  <c r="Q41" i="180"/>
  <c r="U40" i="180"/>
  <c r="R16" i="179"/>
  <c r="H26" i="179"/>
  <c r="N42" i="179"/>
  <c r="P45" i="180"/>
  <c r="Q12" i="179"/>
  <c r="D32" i="180"/>
  <c r="G38" i="179"/>
  <c r="M14" i="180"/>
  <c r="Q19" i="180"/>
  <c r="E43" i="179"/>
  <c r="D43" i="179"/>
  <c r="D12" i="180"/>
  <c r="H25" i="179"/>
  <c r="G37" i="179"/>
  <c r="C38" i="180"/>
  <c r="P41" i="179"/>
  <c r="G11" i="179"/>
  <c r="U37" i="180"/>
  <c r="L12" i="180"/>
  <c r="C42" i="179"/>
  <c r="T45" i="180"/>
  <c r="T12" i="179"/>
  <c r="C28" i="180"/>
  <c r="P30" i="180"/>
  <c r="E45" i="179"/>
  <c r="K12" i="179"/>
  <c r="T41" i="180"/>
  <c r="V11" i="180"/>
  <c r="S15" i="179"/>
  <c r="V16" i="180"/>
  <c r="D28" i="180"/>
  <c r="W19" i="179"/>
  <c r="E11" i="179"/>
  <c r="G17" i="180"/>
  <c r="G37" i="180"/>
  <c r="H27" i="179"/>
  <c r="U45" i="180"/>
  <c r="M42" i="180"/>
  <c r="O40" i="180"/>
  <c r="F28" i="179"/>
  <c r="E30" i="180"/>
  <c r="I41" i="180"/>
  <c r="Q45" i="179"/>
  <c r="D40" i="180"/>
  <c r="R11" i="179"/>
  <c r="H39" i="180"/>
  <c r="C32" i="180"/>
  <c r="D19" i="179"/>
  <c r="E40" i="180"/>
  <c r="W15" i="179"/>
  <c r="O37" i="180"/>
  <c r="F30" i="180"/>
  <c r="Q41" i="179"/>
  <c r="C16" i="180"/>
  <c r="K17" i="180"/>
  <c r="Q26" i="179"/>
  <c r="K17" i="179"/>
  <c r="T14" i="180"/>
  <c r="N16" i="180"/>
  <c r="S42" i="180"/>
  <c r="K39" i="180"/>
  <c r="Q39" i="179"/>
  <c r="J11" i="180"/>
  <c r="G12" i="180"/>
  <c r="V41" i="179"/>
  <c r="I43" i="180"/>
  <c r="F26" i="180"/>
  <c r="C13" i="179"/>
  <c r="O25" i="180"/>
  <c r="U41" i="179"/>
  <c r="I13" i="180"/>
  <c r="S28" i="179"/>
  <c r="R12" i="179"/>
  <c r="O17" i="180"/>
  <c r="F41" i="179"/>
  <c r="P38" i="179"/>
  <c r="R12" i="180"/>
  <c r="F41" i="180"/>
  <c r="J40" i="179"/>
  <c r="F15" i="180"/>
  <c r="H12" i="179"/>
  <c r="C40" i="180"/>
  <c r="O42" i="179"/>
  <c r="K15" i="179"/>
  <c r="I13" i="179"/>
  <c r="Q40" i="180"/>
  <c r="H38" i="179"/>
  <c r="H12" i="180"/>
  <c r="N25" i="180"/>
  <c r="I43" i="179"/>
  <c r="O32" i="179"/>
  <c r="T39" i="179"/>
  <c r="K41" i="179"/>
  <c r="N12" i="180"/>
  <c r="T15" i="180"/>
  <c r="W13" i="180"/>
  <c r="Q19" i="179"/>
  <c r="T14" i="179"/>
  <c r="L43" i="179"/>
  <c r="O29" i="179"/>
  <c r="R17" i="179"/>
  <c r="S25" i="180"/>
  <c r="C27" i="180"/>
  <c r="J41" i="179"/>
  <c r="E17" i="179"/>
  <c r="H37" i="180"/>
  <c r="G28" i="179"/>
  <c r="S38" i="179"/>
  <c r="Q28" i="179"/>
  <c r="J42" i="179"/>
  <c r="P28" i="179"/>
  <c r="S37" i="180"/>
  <c r="E42" i="180"/>
  <c r="S12" i="179"/>
  <c r="P43" i="180"/>
  <c r="E38" i="179"/>
  <c r="H43" i="179"/>
  <c r="N26" i="179"/>
  <c r="P17" i="179"/>
  <c r="E14" i="179"/>
  <c r="C15" i="179"/>
  <c r="Q11" i="179"/>
  <c r="N32" i="179"/>
  <c r="P29" i="179"/>
  <c r="C19" i="180"/>
  <c r="D29" i="179"/>
  <c r="T43" i="179"/>
  <c r="U17" i="180"/>
  <c r="F42" i="180"/>
  <c r="R32" i="179"/>
  <c r="M45" i="180"/>
  <c r="D12" i="179"/>
  <c r="H45" i="180"/>
  <c r="O24" i="180"/>
  <c r="L39" i="179"/>
  <c r="K12" i="180"/>
  <c r="M45" i="179"/>
  <c r="L11" i="179"/>
  <c r="O16" i="179"/>
  <c r="W11" i="180"/>
  <c r="F29" i="180"/>
  <c r="M16" i="179"/>
  <c r="Q25" i="179"/>
  <c r="P14" i="180"/>
  <c r="G15" i="180"/>
  <c r="K13" i="180"/>
  <c r="S11" i="180"/>
  <c r="E12" i="180"/>
  <c r="U43" i="180"/>
  <c r="U38" i="179"/>
  <c r="C25" i="179"/>
  <c r="N16" i="179"/>
  <c r="F39" i="179"/>
  <c r="H40" i="179"/>
  <c r="D16" i="179"/>
  <c r="T16" i="180"/>
  <c r="V11" i="179"/>
  <c r="U16" i="179"/>
  <c r="H39" i="179"/>
  <c r="F12" i="180"/>
  <c r="D11" i="180"/>
  <c r="O11" i="179"/>
  <c r="I45" i="180"/>
  <c r="I38" i="180"/>
  <c r="O45" i="180"/>
  <c r="I40" i="179"/>
  <c r="M41" i="180"/>
  <c r="F32" i="179"/>
  <c r="E14" i="180"/>
  <c r="Q32" i="179"/>
  <c r="D25" i="179"/>
  <c r="N12" i="179"/>
  <c r="W12" i="180"/>
  <c r="O11" i="180"/>
  <c r="I42" i="179"/>
  <c r="G26" i="179"/>
  <c r="N13" i="180"/>
  <c r="V12" i="180"/>
  <c r="C41" i="179"/>
  <c r="T13" i="179"/>
  <c r="C29" i="179"/>
  <c r="D39" i="180"/>
  <c r="H14" i="179"/>
  <c r="R42" i="180"/>
  <c r="T17" i="179"/>
  <c r="E42" i="179"/>
  <c r="K43" i="179"/>
  <c r="V42" i="180"/>
  <c r="Q29" i="180"/>
  <c r="R37" i="180"/>
  <c r="C32" i="179"/>
  <c r="R26" i="180"/>
  <c r="L19" i="180"/>
  <c r="D38" i="179"/>
  <c r="G42" i="179"/>
  <c r="E43" i="180"/>
  <c r="N45" i="180"/>
  <c r="F25" i="180"/>
  <c r="P11" i="179"/>
  <c r="U15" i="179"/>
  <c r="W17" i="179"/>
  <c r="U12" i="180"/>
  <c r="H42" i="179"/>
  <c r="J42" i="180"/>
  <c r="R11" i="180"/>
  <c r="W13" i="179"/>
  <c r="P41" i="180"/>
  <c r="G29" i="179"/>
  <c r="C40" i="179"/>
  <c r="I17" i="180"/>
  <c r="H37" i="179"/>
  <c r="V40" i="180"/>
  <c r="N37" i="180"/>
  <c r="P17" i="180"/>
  <c r="J39" i="179"/>
  <c r="O45" i="179"/>
  <c r="V43" i="180"/>
  <c r="P45" i="179"/>
  <c r="O25" i="179"/>
  <c r="P27" i="179"/>
  <c r="D43" i="180"/>
  <c r="T11" i="180"/>
  <c r="E29" i="179"/>
  <c r="N29" i="179"/>
  <c r="K16" i="180"/>
  <c r="I17" i="179"/>
  <c r="P32" i="180"/>
  <c r="D25" i="180"/>
  <c r="D45" i="179"/>
  <c r="U43" i="179"/>
  <c r="Q15" i="179"/>
  <c r="K45" i="179"/>
  <c r="G45" i="179"/>
  <c r="O19" i="180"/>
  <c r="U45" i="179"/>
  <c r="P38" i="180"/>
  <c r="F16" i="179"/>
  <c r="G30" i="180"/>
  <c r="N15" i="179"/>
  <c r="H41" i="180"/>
  <c r="M13" i="180"/>
  <c r="K41" i="180"/>
  <c r="E13" i="180"/>
  <c r="M43" i="179"/>
  <c r="J12" i="179"/>
  <c r="K14" i="179"/>
  <c r="H30" i="180"/>
  <c r="W43" i="180"/>
  <c r="Q25" i="180"/>
  <c r="C26" i="180"/>
  <c r="P15" i="180"/>
  <c r="C43" i="179"/>
  <c r="E41" i="179"/>
  <c r="J16" i="180"/>
  <c r="F38" i="180"/>
  <c r="R37" i="179"/>
  <c r="W45" i="180"/>
  <c r="S19" i="179"/>
  <c r="J17" i="179"/>
  <c r="S43" i="180"/>
  <c r="L45" i="179"/>
  <c r="G42" i="180"/>
  <c r="F37" i="180"/>
  <c r="H17" i="180"/>
  <c r="T16" i="179"/>
  <c r="H27" i="180"/>
  <c r="G19" i="179"/>
  <c r="H17" i="179"/>
  <c r="U16" i="180"/>
  <c r="D15" i="179"/>
  <c r="E26" i="179"/>
  <c r="Q43" i="180"/>
  <c r="H29" i="179"/>
  <c r="R15" i="179"/>
  <c r="S45" i="179"/>
  <c r="D13" i="179"/>
  <c r="L38" i="180"/>
  <c r="L12" i="179"/>
  <c r="C24" i="179"/>
  <c r="M38" i="180"/>
  <c r="D45" i="180"/>
  <c r="C43" i="180"/>
  <c r="R30" i="179"/>
  <c r="L14" i="180"/>
  <c r="M11" i="180"/>
  <c r="P25" i="180"/>
  <c r="G19" i="180"/>
  <c r="H15" i="180"/>
  <c r="F24" i="180"/>
  <c r="H38" i="180"/>
  <c r="I37" i="179"/>
  <c r="E37" i="180"/>
  <c r="D26" i="179"/>
  <c r="J17" i="180"/>
  <c r="O13" i="180"/>
  <c r="U37" i="179"/>
  <c r="O26" i="179"/>
  <c r="N30" i="179"/>
  <c r="F37" i="179"/>
  <c r="T13" i="180"/>
  <c r="F40" i="180"/>
  <c r="S26" i="180"/>
  <c r="N41" i="180"/>
  <c r="O12" i="179"/>
  <c r="N11" i="179"/>
  <c r="K15" i="180"/>
  <c r="F39" i="180"/>
  <c r="G29" i="180"/>
  <c r="D27" i="180"/>
  <c r="Q11" i="180"/>
  <c r="N30" i="180"/>
  <c r="W42" i="180"/>
  <c r="E30" i="179"/>
  <c r="H43" i="180"/>
  <c r="H19" i="180"/>
  <c r="J19" i="179"/>
  <c r="L16" i="179"/>
  <c r="M39" i="179"/>
  <c r="P40" i="179"/>
  <c r="V17" i="179"/>
  <c r="P16" i="180"/>
  <c r="S45" i="180"/>
  <c r="D26" i="180"/>
  <c r="R26" i="179"/>
  <c r="R14" i="179"/>
  <c r="Q43" i="179"/>
  <c r="T38" i="180"/>
  <c r="V14" i="179"/>
  <c r="P43" i="179"/>
  <c r="R19" i="179"/>
  <c r="H19" i="179"/>
  <c r="S39" i="180"/>
  <c r="G25" i="179"/>
  <c r="Q42" i="180"/>
  <c r="I14" i="179"/>
  <c r="V15" i="180"/>
  <c r="L40" i="179"/>
  <c r="H41" i="179"/>
  <c r="J41" i="180"/>
  <c r="M12" i="180"/>
  <c r="P24" i="180"/>
  <c r="C37" i="179"/>
  <c r="N19" i="179"/>
  <c r="K19" i="179"/>
  <c r="G43" i="180"/>
  <c r="L13" i="179"/>
  <c r="Q45" i="180"/>
  <c r="E41" i="180"/>
  <c r="P25" i="179"/>
  <c r="S13" i="179"/>
  <c r="R38" i="179"/>
  <c r="Q30" i="179"/>
  <c r="N27" i="179"/>
  <c r="D16" i="180"/>
  <c r="F11" i="179"/>
  <c r="N42" i="180"/>
  <c r="F17" i="179"/>
  <c r="W14" i="180"/>
  <c r="Q40" i="179"/>
  <c r="J15" i="179"/>
  <c r="D14" i="179"/>
  <c r="C17" i="180"/>
  <c r="I11" i="179"/>
  <c r="U39" i="180"/>
  <c r="T40" i="179"/>
  <c r="S41" i="180"/>
  <c r="N13" i="179"/>
  <c r="S38" i="180"/>
  <c r="I40" i="180"/>
  <c r="C45" i="179"/>
  <c r="R42" i="179"/>
  <c r="P12" i="180"/>
  <c r="E27" i="180"/>
  <c r="H28" i="180"/>
  <c r="R13" i="180"/>
  <c r="W16" i="180"/>
  <c r="F29" i="179"/>
  <c r="C13" i="180"/>
  <c r="N32" i="180"/>
  <c r="W15" i="180"/>
  <c r="G41" i="180"/>
  <c r="D37" i="180"/>
  <c r="V45" i="179"/>
  <c r="R24" i="179"/>
  <c r="H14" i="180"/>
  <c r="N40" i="179"/>
  <c r="P37" i="179"/>
  <c r="N39" i="179"/>
  <c r="W12" i="179"/>
  <c r="H24" i="179"/>
  <c r="O30" i="179"/>
  <c r="P32" i="179"/>
  <c r="Q26" i="180"/>
  <c r="M41" i="179"/>
  <c r="O27" i="180"/>
  <c r="Q17" i="179"/>
  <c r="T42" i="180"/>
  <c r="N43" i="180"/>
  <c r="R41" i="179"/>
  <c r="D38" i="180"/>
  <c r="L37" i="179"/>
  <c r="O30" i="180"/>
  <c r="N19" i="180"/>
  <c r="T17" i="180"/>
  <c r="I12" i="179"/>
  <c r="E32" i="180"/>
  <c r="S12" i="180"/>
  <c r="L43" i="180"/>
  <c r="U41" i="180"/>
  <c r="W16" i="179"/>
  <c r="T37" i="180"/>
  <c r="C11" i="179"/>
  <c r="E15" i="180"/>
  <c r="I11" i="180"/>
  <c r="Q13" i="179"/>
  <c r="W41" i="179"/>
  <c r="D11" i="179"/>
  <c r="S16" i="180"/>
  <c r="G27" i="179"/>
  <c r="N38" i="179"/>
  <c r="C12" i="179"/>
  <c r="O29" i="180"/>
  <c r="O39" i="180"/>
  <c r="F32" i="180"/>
  <c r="S17" i="180"/>
  <c r="O14" i="180"/>
  <c r="Q38" i="179"/>
  <c r="W39" i="179"/>
  <c r="O40" i="179"/>
  <c r="R41" i="180"/>
  <c r="J14" i="179"/>
  <c r="L19" i="179"/>
  <c r="C26" i="179"/>
  <c r="F17" i="180"/>
  <c r="I45" i="179"/>
  <c r="L17" i="180"/>
  <c r="R16" i="180"/>
  <c r="P39" i="179"/>
  <c r="R32" i="180"/>
  <c r="Q14" i="179"/>
  <c r="V42" i="179"/>
  <c r="D28" i="179"/>
  <c r="T12" i="180"/>
  <c r="D17" i="179"/>
  <c r="R38" i="180"/>
  <c r="D14" i="180"/>
  <c r="R24" i="180"/>
  <c r="C38" i="179"/>
  <c r="V37" i="179"/>
  <c r="T39" i="180"/>
  <c r="G14" i="179"/>
  <c r="G40" i="179"/>
  <c r="E19" i="180"/>
  <c r="I12" i="180"/>
  <c r="S11" i="179"/>
  <c r="J43" i="180"/>
  <c r="T43" i="180"/>
  <c r="P42" i="179"/>
  <c r="I16" i="179"/>
  <c r="K37" i="179"/>
  <c r="P11" i="180"/>
  <c r="K45" i="180"/>
  <c r="D29" i="180"/>
  <c r="G14" i="180"/>
  <c r="Q30" i="180"/>
  <c r="P19" i="180"/>
  <c r="E32" i="179"/>
  <c r="G27" i="180"/>
  <c r="F28" i="180"/>
  <c r="H32" i="179"/>
  <c r="D15" i="180"/>
  <c r="O16" i="180"/>
  <c r="D42" i="179"/>
  <c r="K43" i="180"/>
  <c r="Q37" i="180"/>
  <c r="S27" i="180"/>
  <c r="M37" i="179"/>
  <c r="T45" i="179"/>
  <c r="N45" i="179"/>
  <c r="J39" i="180"/>
  <c r="F45" i="180"/>
  <c r="L42" i="179"/>
  <c r="F26" i="179"/>
  <c r="G11" i="180"/>
  <c r="H40" i="180"/>
  <c r="P40" i="180"/>
  <c r="W14" i="179"/>
  <c r="S28" i="180"/>
  <c r="S17" i="179"/>
  <c r="C39" i="179"/>
  <c r="R29" i="179"/>
  <c r="N38" i="180"/>
  <c r="U42" i="180"/>
  <c r="L41" i="180"/>
  <c r="S15" i="180"/>
  <c r="Q15" i="180"/>
  <c r="O38" i="180"/>
  <c r="U39" i="179"/>
  <c r="C17" i="179"/>
  <c r="R43" i="180"/>
  <c r="M37" i="180"/>
  <c r="F13" i="179"/>
  <c r="D17" i="180"/>
  <c r="R45" i="180"/>
  <c r="G12" i="179"/>
  <c r="D37" i="179"/>
  <c r="U15" i="180"/>
  <c r="G24" i="179"/>
  <c r="L15" i="180"/>
  <c r="S32" i="180"/>
  <c r="J45" i="179"/>
  <c r="M39" i="180"/>
  <c r="S39" i="179"/>
  <c r="I42" i="180"/>
  <c r="E11" i="180"/>
  <c r="O12" i="180"/>
  <c r="U19" i="180"/>
  <c r="C42" i="180"/>
  <c r="L45" i="180"/>
  <c r="Q29" i="179"/>
  <c r="H26" i="180"/>
  <c r="R17" i="180"/>
  <c r="D13" i="180"/>
  <c r="Q28" i="180"/>
  <c r="G38" i="180"/>
  <c r="T38" i="179"/>
  <c r="T11" i="179"/>
  <c r="S43" i="179"/>
  <c r="F11" i="180"/>
  <c r="J12" i="180"/>
  <c r="V43" i="179"/>
  <c r="R13" i="179"/>
  <c r="U11" i="179"/>
  <c r="J19" i="180"/>
  <c r="F45" i="179"/>
  <c r="E16" i="179"/>
  <c r="Q38" i="180"/>
  <c r="N27" i="180"/>
  <c r="V39" i="179"/>
  <c r="T42" i="179"/>
  <c r="G16" i="180"/>
  <c r="W41" i="180"/>
  <c r="R15" i="180"/>
  <c r="P13" i="179"/>
  <c r="S32" i="179"/>
  <c r="G26" i="180"/>
  <c r="G30" i="179"/>
  <c r="L16" i="180"/>
  <c r="M40" i="180"/>
  <c r="H29" i="180"/>
  <c r="N14" i="180"/>
  <c r="U42" i="179"/>
  <c r="R40" i="180"/>
  <c r="U11" i="180"/>
  <c r="J15" i="180"/>
  <c r="J37" i="179"/>
  <c r="W11" i="179"/>
  <c r="D41" i="179"/>
  <c r="E15" i="179"/>
  <c r="D19" i="180"/>
  <c r="I15" i="179"/>
  <c r="O41" i="179"/>
  <c r="I14" i="180"/>
  <c r="T19" i="180"/>
  <c r="O24" i="179"/>
  <c r="M17" i="180"/>
  <c r="K16" i="179"/>
  <c r="D24" i="179"/>
  <c r="N25" i="179"/>
  <c r="E24" i="180"/>
  <c r="S14" i="180"/>
  <c r="K38" i="180"/>
  <c r="G17" i="179"/>
  <c r="S29" i="180"/>
  <c r="O14" i="179"/>
  <c r="D27" i="179"/>
  <c r="O41" i="180"/>
  <c r="O38" i="179"/>
  <c r="I19" i="179"/>
  <c r="J43" i="179"/>
  <c r="D40" i="179"/>
  <c r="D39" i="179"/>
  <c r="L17" i="179"/>
  <c r="S41" i="179"/>
  <c r="J16" i="179"/>
  <c r="P30" i="179"/>
  <c r="Q13" i="180"/>
  <c r="L40" i="180"/>
  <c r="F38" i="179"/>
  <c r="N37" i="179"/>
  <c r="K42" i="180"/>
  <c r="L42" i="180"/>
  <c r="G43" i="179"/>
  <c r="E28" i="180"/>
  <c r="F24" i="179"/>
  <c r="Q16" i="179"/>
  <c r="E45" i="180"/>
  <c r="W19" i="180"/>
  <c r="L38" i="179"/>
  <c r="O37" i="179"/>
  <c r="N11" i="180"/>
  <c r="E13" i="179"/>
  <c r="H16" i="180"/>
  <c r="N41" i="179"/>
  <c r="N17" i="179"/>
  <c r="E39" i="179"/>
  <c r="K37" i="180"/>
  <c r="E16" i="180"/>
  <c r="K13" i="179"/>
  <c r="G16" i="179"/>
  <c r="V16" i="179"/>
  <c r="S37" i="179"/>
  <c r="F19" i="180"/>
  <c r="V40" i="179"/>
  <c r="G32" i="180"/>
  <c r="Q17" i="180"/>
  <c r="D24" i="180"/>
  <c r="T15" i="179"/>
  <c r="E37" i="179"/>
  <c r="S30" i="179"/>
  <c r="R27" i="179"/>
  <c r="P28" i="180"/>
  <c r="T37" i="179"/>
  <c r="E12" i="179"/>
  <c r="P16" i="179"/>
  <c r="P37" i="180"/>
  <c r="S13" i="180"/>
  <c r="E29" i="180"/>
  <c r="F40" i="179"/>
  <c r="N40" i="180"/>
  <c r="W39" i="180"/>
  <c r="M15" i="180"/>
  <c r="K11" i="180"/>
  <c r="I37" i="180"/>
  <c r="S26" i="179"/>
  <c r="W37" i="179"/>
  <c r="O26" i="180"/>
  <c r="P29" i="180"/>
  <c r="N43" i="179"/>
  <c r="U14" i="180"/>
  <c r="O43" i="179"/>
  <c r="N39" i="180"/>
  <c r="J38" i="180"/>
  <c r="F13" i="180"/>
  <c r="G15" i="179"/>
  <c r="V14" i="180"/>
  <c r="O15" i="179"/>
  <c r="C27" i="179"/>
  <c r="O19" i="179"/>
  <c r="N29" i="180"/>
  <c r="G45" i="180"/>
  <c r="S42" i="179"/>
  <c r="C16" i="179"/>
  <c r="J11" i="179"/>
  <c r="L14" i="179"/>
  <c r="Q12" i="180"/>
  <c r="P12" i="179"/>
  <c r="R30" i="180"/>
  <c r="C11" i="180"/>
  <c r="G32" i="179"/>
  <c r="R39" i="179"/>
  <c r="Q27" i="180"/>
  <c r="T19" i="179"/>
  <c r="M42" i="179"/>
  <c r="E19" i="179"/>
  <c r="V39" i="180"/>
  <c r="M12" i="179"/>
  <c r="C12" i="180"/>
  <c r="S29" i="179"/>
  <c r="S40" i="180"/>
  <c r="G41" i="179"/>
  <c r="R28" i="179"/>
  <c r="E39" i="180"/>
  <c r="C25" i="180"/>
  <c r="I29" i="179" l="1"/>
  <c r="H44" i="180"/>
  <c r="X12" i="180"/>
  <c r="V44" i="180"/>
  <c r="K18" i="179"/>
  <c r="F18" i="180"/>
  <c r="H44" i="179"/>
  <c r="S31" i="180"/>
  <c r="L18" i="180"/>
  <c r="K44" i="179"/>
  <c r="L44" i="180"/>
  <c r="I18" i="179"/>
  <c r="R31" i="180"/>
  <c r="U18" i="180"/>
  <c r="X39" i="180"/>
  <c r="E31" i="180"/>
  <c r="M18" i="179"/>
  <c r="L18" i="179"/>
  <c r="H31" i="179"/>
  <c r="X42" i="179"/>
  <c r="P44" i="179"/>
  <c r="N31" i="180"/>
  <c r="T24" i="180"/>
  <c r="I18" i="180"/>
  <c r="W18" i="179"/>
  <c r="U18" i="179"/>
  <c r="N18" i="179"/>
  <c r="X45" i="179"/>
  <c r="C44" i="179"/>
  <c r="X37" i="179"/>
  <c r="J18" i="179"/>
  <c r="V44" i="179"/>
  <c r="Q44" i="180"/>
  <c r="F18" i="179"/>
  <c r="R44" i="180"/>
  <c r="T18" i="179"/>
  <c r="R18" i="180"/>
  <c r="K44" i="180"/>
  <c r="I25" i="179"/>
  <c r="X19" i="180"/>
  <c r="Q31" i="180"/>
  <c r="X11" i="179"/>
  <c r="C18" i="179"/>
  <c r="E44" i="180"/>
  <c r="X13" i="179"/>
  <c r="J44" i="179"/>
  <c r="G44" i="179"/>
  <c r="S18" i="180"/>
  <c r="X15" i="179"/>
  <c r="S18" i="179"/>
  <c r="F44" i="179"/>
  <c r="J18" i="180"/>
  <c r="T32" i="179"/>
  <c r="M18" i="180"/>
  <c r="D18" i="179"/>
  <c r="T44" i="179"/>
  <c r="I27" i="180"/>
  <c r="S44" i="179"/>
  <c r="T28" i="179"/>
  <c r="F31" i="179"/>
  <c r="I24" i="179"/>
  <c r="C31" i="179"/>
  <c r="R31" i="179"/>
  <c r="S31" i="179"/>
  <c r="P31" i="179"/>
  <c r="O18" i="179"/>
  <c r="X40" i="180"/>
  <c r="T18" i="180"/>
  <c r="P31" i="180"/>
  <c r="O18" i="180"/>
  <c r="O31" i="179"/>
  <c r="F31" i="180"/>
  <c r="X42" i="180"/>
  <c r="D31" i="179"/>
  <c r="D44" i="180"/>
  <c r="I30" i="180"/>
  <c r="O44" i="180"/>
  <c r="X19" i="179"/>
  <c r="G31" i="180"/>
  <c r="G18" i="179"/>
  <c r="I29" i="180"/>
  <c r="Q31" i="179"/>
  <c r="X39" i="179"/>
  <c r="T27" i="179"/>
  <c r="I32" i="180"/>
  <c r="F44" i="180"/>
  <c r="E44" i="179"/>
  <c r="N44" i="179"/>
  <c r="T29" i="180"/>
  <c r="X14" i="179"/>
  <c r="X38" i="179"/>
  <c r="W18" i="180"/>
  <c r="W44" i="179"/>
  <c r="T30" i="179"/>
  <c r="X16" i="180"/>
  <c r="M44" i="180"/>
  <c r="T44" i="180"/>
  <c r="X12" i="179"/>
  <c r="T26" i="179"/>
  <c r="T26" i="180"/>
  <c r="X15" i="180"/>
  <c r="X43" i="179"/>
  <c r="X41" i="179"/>
  <c r="X17" i="180"/>
  <c r="X43" i="180"/>
  <c r="N44" i="180"/>
  <c r="E18" i="179"/>
  <c r="G31" i="179"/>
  <c r="R18" i="179"/>
  <c r="Q18" i="179"/>
  <c r="T27" i="180"/>
  <c r="T32" i="180"/>
  <c r="T30" i="180"/>
  <c r="N31" i="179"/>
  <c r="T24" i="179"/>
  <c r="X14" i="180"/>
  <c r="X40" i="179"/>
  <c r="W44" i="180"/>
  <c r="D44" i="179"/>
  <c r="E31" i="179"/>
  <c r="T25" i="180"/>
  <c r="V18" i="180"/>
  <c r="I30" i="179"/>
  <c r="X45" i="180"/>
  <c r="N18" i="180"/>
  <c r="X17" i="179"/>
  <c r="T29" i="179"/>
  <c r="I24" i="180"/>
  <c r="C31" i="180"/>
  <c r="I27" i="179"/>
  <c r="J44" i="180"/>
  <c r="T25" i="179"/>
  <c r="I25" i="180"/>
  <c r="O31" i="180"/>
  <c r="Q18" i="180"/>
  <c r="M44" i="179"/>
  <c r="I32" i="179"/>
  <c r="I44" i="179"/>
  <c r="C18" i="180"/>
  <c r="X11" i="180"/>
  <c r="H18" i="179"/>
  <c r="X13" i="180"/>
  <c r="L44" i="179"/>
  <c r="I28" i="179"/>
  <c r="Q44" i="179"/>
  <c r="T28" i="180"/>
  <c r="H18" i="180"/>
  <c r="U44" i="179"/>
  <c r="X38" i="180"/>
  <c r="P18" i="179"/>
  <c r="P18" i="180"/>
  <c r="I28" i="180"/>
  <c r="P44" i="180"/>
  <c r="G18" i="180"/>
  <c r="U44" i="180"/>
  <c r="I26" i="180"/>
  <c r="I26" i="179"/>
  <c r="X41" i="180"/>
  <c r="H31" i="180"/>
  <c r="R44" i="179"/>
  <c r="I44" i="180"/>
  <c r="K18" i="180"/>
  <c r="V18" i="179"/>
  <c r="E18" i="180"/>
  <c r="G44" i="180"/>
  <c r="D18" i="180"/>
  <c r="O44" i="179"/>
  <c r="D31" i="180"/>
  <c r="S44" i="180"/>
  <c r="X16" i="179"/>
  <c r="C44" i="180"/>
  <c r="X37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X18" i="180" l="1"/>
  <c r="X18" i="179"/>
  <c r="I31" i="179"/>
  <c r="I31" i="180"/>
  <c r="T31" i="179"/>
  <c r="T31" i="180"/>
  <c r="X44" i="180"/>
  <c r="X44" i="179"/>
  <c r="T73" i="153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<sst xmlns="http://schemas.openxmlformats.org/spreadsheetml/2006/main" count="7218" uniqueCount="137">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</sst>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3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60" fillId="2" borderId="8" xfId="0" applyFont="1" applyFill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8" t="s">
        <v>5</v>
      </c>
      <c r="N11" s="1018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1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 t="s">
        <v>8</v>
      </c>
      <c r="M15" s="1022"/>
      <c r="N15" s="1022"/>
      <c r="O15" s="1022"/>
      <c r="P15" s="1022"/>
      <c r="Q15" s="1022"/>
      <c r="R15" s="1022"/>
      <c r="S15" s="102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9" t="s">
        <v>17</v>
      </c>
      <c r="C36" s="1020"/>
      <c r="D36" s="1020"/>
      <c r="E36" s="1020"/>
      <c r="F36" s="1020"/>
      <c r="G36" s="1020"/>
      <c r="H36" s="75"/>
      <c r="L36" s="44"/>
      <c r="M36" s="88" t="s">
        <v>18</v>
      </c>
      <c r="N36" s="1012" t="s">
        <v>17</v>
      </c>
      <c r="O36" s="1012"/>
      <c r="P36" s="1012"/>
      <c r="Q36" s="1012"/>
      <c r="R36" s="1013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7" t="s">
        <v>27</v>
      </c>
      <c r="L37" s="101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4"/>
      <c r="M54" s="1014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2" t="s">
        <v>30</v>
      </c>
      <c r="C55" s="1012"/>
      <c r="D55" s="1012"/>
      <c r="E55" s="1012"/>
      <c r="F55" s="1013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8" t="s">
        <v>52</v>
      </c>
      <c r="N11" s="1018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1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 t="s">
        <v>8</v>
      </c>
      <c r="M15" s="1022"/>
      <c r="N15" s="1022"/>
      <c r="O15" s="1022"/>
      <c r="P15" s="1022"/>
      <c r="Q15" s="1022"/>
      <c r="R15" s="1022"/>
      <c r="S15" s="102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9" t="s">
        <v>17</v>
      </c>
      <c r="C36" s="1020"/>
      <c r="D36" s="1020"/>
      <c r="E36" s="1020"/>
      <c r="F36" s="1020"/>
      <c r="G36" s="1020"/>
      <c r="H36" s="75"/>
      <c r="L36" s="44"/>
      <c r="M36" s="88" t="s">
        <v>18</v>
      </c>
      <c r="N36" s="1012" t="s">
        <v>17</v>
      </c>
      <c r="O36" s="1012"/>
      <c r="P36" s="1012"/>
      <c r="Q36" s="1012"/>
      <c r="R36" s="1013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7" t="s">
        <v>27</v>
      </c>
      <c r="L37" s="101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4"/>
      <c r="M54" s="1014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2" t="s">
        <v>30</v>
      </c>
      <c r="C55" s="1012"/>
      <c r="D55" s="1012"/>
      <c r="E55" s="1012"/>
      <c r="F55" s="1013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8" t="s">
        <v>53</v>
      </c>
      <c r="N11" s="1018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1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 t="s">
        <v>8</v>
      </c>
      <c r="M15" s="1022"/>
      <c r="N15" s="1022"/>
      <c r="O15" s="1022"/>
      <c r="P15" s="1022"/>
      <c r="Q15" s="1022"/>
      <c r="R15" s="1022"/>
      <c r="S15" s="102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9" t="s">
        <v>17</v>
      </c>
      <c r="C36" s="1020"/>
      <c r="D36" s="1020"/>
      <c r="E36" s="1020"/>
      <c r="F36" s="1020"/>
      <c r="G36" s="1020"/>
      <c r="H36" s="75"/>
      <c r="L36" s="44"/>
      <c r="M36" s="88" t="s">
        <v>18</v>
      </c>
      <c r="N36" s="1012" t="s">
        <v>17</v>
      </c>
      <c r="O36" s="1012"/>
      <c r="P36" s="1012"/>
      <c r="Q36" s="1012"/>
      <c r="R36" s="1013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7" t="s">
        <v>27</v>
      </c>
      <c r="L37" s="101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4"/>
      <c r="M54" s="1014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2" t="s">
        <v>30</v>
      </c>
      <c r="C55" s="1012"/>
      <c r="D55" s="1012"/>
      <c r="E55" s="1012"/>
      <c r="F55" s="1013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35</v>
      </c>
      <c r="U9" s="101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18" t="s">
        <v>56</v>
      </c>
      <c r="N11" s="1018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4" t="s">
        <v>8</v>
      </c>
      <c r="C15" s="1024"/>
      <c r="D15" s="1024"/>
      <c r="E15" s="1024"/>
      <c r="F15" s="1024"/>
      <c r="G15" s="1024"/>
      <c r="H15" s="1024"/>
      <c r="I15" s="1024"/>
      <c r="J15" s="1025"/>
      <c r="K15" s="1021" t="s">
        <v>29</v>
      </c>
      <c r="L15" s="1022"/>
      <c r="M15" s="1022"/>
      <c r="N15" s="1022"/>
      <c r="O15" s="1026"/>
      <c r="P15" s="1021" t="s">
        <v>31</v>
      </c>
      <c r="Q15" s="1022"/>
      <c r="R15" s="1022"/>
      <c r="S15" s="1022"/>
      <c r="T15" s="1022"/>
      <c r="U15" s="1026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19" t="s">
        <v>17</v>
      </c>
      <c r="C36" s="1020"/>
      <c r="D36" s="1020"/>
      <c r="E36" s="1020"/>
      <c r="F36" s="1020"/>
      <c r="G36" s="1020"/>
      <c r="H36" s="75"/>
      <c r="L36" s="44"/>
      <c r="M36" s="88" t="s">
        <v>18</v>
      </c>
      <c r="N36" s="1012" t="s">
        <v>17</v>
      </c>
      <c r="O36" s="1012"/>
      <c r="P36" s="1012"/>
      <c r="Q36" s="1012"/>
      <c r="R36" s="1013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3"/>
      <c r="L37" s="102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4"/>
      <c r="M54" s="1014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2" t="s">
        <v>30</v>
      </c>
      <c r="C55" s="1012"/>
      <c r="D55" s="1012"/>
      <c r="E55" s="1012"/>
      <c r="F55" s="1013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56</v>
      </c>
      <c r="Q11" s="1018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2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74"/>
      <c r="N15" s="174"/>
      <c r="O15" s="1022" t="s">
        <v>8</v>
      </c>
      <c r="P15" s="1022"/>
      <c r="Q15" s="1022"/>
      <c r="R15" s="1022"/>
      <c r="S15" s="1022"/>
      <c r="T15" s="1022"/>
      <c r="U15" s="1022"/>
      <c r="V15" s="102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7" t="s">
        <v>17</v>
      </c>
      <c r="C36" s="1028"/>
      <c r="D36" s="1028"/>
      <c r="E36" s="1028"/>
      <c r="F36" s="1028"/>
      <c r="G36" s="1028"/>
      <c r="H36" s="1029"/>
      <c r="I36" s="177"/>
      <c r="O36" s="44"/>
      <c r="P36" s="88" t="s">
        <v>18</v>
      </c>
      <c r="Q36" s="1012" t="s">
        <v>17</v>
      </c>
      <c r="R36" s="1012"/>
      <c r="S36" s="1012"/>
      <c r="T36" s="1012"/>
      <c r="U36" s="1013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7" t="s">
        <v>27</v>
      </c>
      <c r="M37" s="1017"/>
      <c r="N37" s="1017"/>
      <c r="O37" s="1017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2" t="s">
        <v>30</v>
      </c>
      <c r="C55" s="1012"/>
      <c r="D55" s="1012"/>
      <c r="E55" s="1012"/>
      <c r="F55" s="101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57</v>
      </c>
      <c r="Q11" s="1018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2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74"/>
      <c r="N15" s="174"/>
      <c r="O15" s="1022" t="s">
        <v>8</v>
      </c>
      <c r="P15" s="1022"/>
      <c r="Q15" s="1022"/>
      <c r="R15" s="1022"/>
      <c r="S15" s="1022"/>
      <c r="T15" s="1022"/>
      <c r="U15" s="1022"/>
      <c r="V15" s="102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7" t="s">
        <v>17</v>
      </c>
      <c r="C36" s="1028"/>
      <c r="D36" s="1028"/>
      <c r="E36" s="1028"/>
      <c r="F36" s="1028"/>
      <c r="G36" s="1028"/>
      <c r="H36" s="1029"/>
      <c r="I36" s="177"/>
      <c r="O36" s="44"/>
      <c r="P36" s="88" t="s">
        <v>18</v>
      </c>
      <c r="Q36" s="1012" t="s">
        <v>17</v>
      </c>
      <c r="R36" s="1012"/>
      <c r="S36" s="1012"/>
      <c r="T36" s="1012"/>
      <c r="U36" s="1013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7" t="s">
        <v>27</v>
      </c>
      <c r="M37" s="1017"/>
      <c r="N37" s="1017"/>
      <c r="O37" s="1017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2" t="s">
        <v>30</v>
      </c>
      <c r="C55" s="1012"/>
      <c r="D55" s="1012"/>
      <c r="E55" s="1012"/>
      <c r="F55" s="101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59</v>
      </c>
      <c r="Q11" s="1018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2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74"/>
      <c r="N15" s="174"/>
      <c r="O15" s="1022" t="s">
        <v>8</v>
      </c>
      <c r="P15" s="1022"/>
      <c r="Q15" s="1022"/>
      <c r="R15" s="1022"/>
      <c r="S15" s="1022"/>
      <c r="T15" s="1022"/>
      <c r="U15" s="1022"/>
      <c r="V15" s="102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7" t="s">
        <v>8</v>
      </c>
      <c r="C36" s="1028"/>
      <c r="D36" s="1028"/>
      <c r="E36" s="1028"/>
      <c r="F36" s="1028"/>
      <c r="G36" s="1028"/>
      <c r="H36" s="1029"/>
      <c r="I36" s="177"/>
      <c r="O36" s="44"/>
      <c r="P36" s="88" t="s">
        <v>18</v>
      </c>
      <c r="Q36" s="1027" t="s">
        <v>8</v>
      </c>
      <c r="R36" s="1028"/>
      <c r="S36" s="1028"/>
      <c r="T36" s="1029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7" t="s">
        <v>27</v>
      </c>
      <c r="M37" s="1017"/>
      <c r="N37" s="1017"/>
      <c r="O37" s="1017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2" t="s">
        <v>17</v>
      </c>
      <c r="C55" s="1012"/>
      <c r="D55" s="1012"/>
      <c r="E55" s="1012"/>
      <c r="F55" s="101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58</v>
      </c>
      <c r="Q11" s="1018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2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74"/>
      <c r="N15" s="174"/>
      <c r="O15" s="1022" t="s">
        <v>8</v>
      </c>
      <c r="P15" s="1022"/>
      <c r="Q15" s="1022"/>
      <c r="R15" s="1022"/>
      <c r="S15" s="1022"/>
      <c r="T15" s="1022"/>
      <c r="U15" s="1022"/>
      <c r="V15" s="102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7" t="s">
        <v>8</v>
      </c>
      <c r="C36" s="1028"/>
      <c r="D36" s="1028"/>
      <c r="E36" s="1028"/>
      <c r="F36" s="1028"/>
      <c r="G36" s="1028"/>
      <c r="H36" s="1029"/>
      <c r="I36" s="177"/>
      <c r="O36" s="44"/>
      <c r="P36" s="88" t="s">
        <v>18</v>
      </c>
      <c r="Q36" s="1027" t="s">
        <v>8</v>
      </c>
      <c r="R36" s="1028"/>
      <c r="S36" s="1028"/>
      <c r="T36" s="1029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0"/>
      <c r="M37" s="1030"/>
      <c r="N37" s="1030"/>
      <c r="O37" s="1030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2" t="s">
        <v>17</v>
      </c>
      <c r="C55" s="1012"/>
      <c r="D55" s="1012"/>
      <c r="E55" s="1012"/>
      <c r="F55" s="101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60</v>
      </c>
      <c r="Q11" s="1018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2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74"/>
      <c r="N15" s="174"/>
      <c r="O15" s="1022" t="s">
        <v>8</v>
      </c>
      <c r="P15" s="1022"/>
      <c r="Q15" s="1022"/>
      <c r="R15" s="1022"/>
      <c r="S15" s="1022"/>
      <c r="T15" s="1022"/>
      <c r="U15" s="1022"/>
      <c r="V15" s="102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7" t="s">
        <v>8</v>
      </c>
      <c r="C36" s="1028"/>
      <c r="D36" s="1028"/>
      <c r="E36" s="1028"/>
      <c r="F36" s="1028"/>
      <c r="G36" s="1028"/>
      <c r="H36" s="1029"/>
      <c r="I36" s="177"/>
      <c r="O36" s="44"/>
      <c r="P36" s="88" t="s">
        <v>18</v>
      </c>
      <c r="Q36" s="1027" t="s">
        <v>8</v>
      </c>
      <c r="R36" s="1028"/>
      <c r="S36" s="1028"/>
      <c r="T36" s="1029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0"/>
      <c r="M37" s="1030"/>
      <c r="N37" s="1030"/>
      <c r="O37" s="1030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2" t="s">
        <v>17</v>
      </c>
      <c r="C55" s="1012"/>
      <c r="D55" s="1012"/>
      <c r="E55" s="1012"/>
      <c r="F55" s="101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60</v>
      </c>
      <c r="Q11" s="1018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2" t="s">
        <v>17</v>
      </c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74"/>
      <c r="N15" s="174"/>
      <c r="O15" s="1022" t="s">
        <v>8</v>
      </c>
      <c r="P15" s="1022"/>
      <c r="Q15" s="1022"/>
      <c r="R15" s="1022"/>
      <c r="S15" s="1022"/>
      <c r="T15" s="1022"/>
      <c r="U15" s="1022"/>
      <c r="V15" s="102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7" t="s">
        <v>8</v>
      </c>
      <c r="C36" s="1028"/>
      <c r="D36" s="1028"/>
      <c r="E36" s="1028"/>
      <c r="F36" s="1028"/>
      <c r="G36" s="1028"/>
      <c r="H36" s="1029"/>
      <c r="I36" s="177"/>
      <c r="O36" s="44"/>
      <c r="P36" s="88" t="s">
        <v>18</v>
      </c>
      <c r="Q36" s="1027" t="s">
        <v>8</v>
      </c>
      <c r="R36" s="1028"/>
      <c r="S36" s="1028"/>
      <c r="T36" s="1029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0"/>
      <c r="M37" s="1030"/>
      <c r="N37" s="1030"/>
      <c r="O37" s="1030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2" t="s">
        <v>17</v>
      </c>
      <c r="C55" s="1012"/>
      <c r="D55" s="1012"/>
      <c r="E55" s="1012"/>
      <c r="F55" s="101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61</v>
      </c>
      <c r="Q11" s="1018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5"/>
      <c r="L15" s="1034" t="s">
        <v>63</v>
      </c>
      <c r="M15" s="1024"/>
      <c r="N15" s="1024"/>
      <c r="O15" s="1025"/>
      <c r="P15" s="1034" t="s">
        <v>8</v>
      </c>
      <c r="Q15" s="1024"/>
      <c r="R15" s="1024"/>
      <c r="S15" s="1024"/>
      <c r="T15" s="1024"/>
      <c r="U15" s="1024"/>
      <c r="V15" s="1024"/>
      <c r="W15" s="1024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7" t="s">
        <v>8</v>
      </c>
      <c r="R36" s="1028"/>
      <c r="S36" s="1028"/>
      <c r="T36" s="1028"/>
      <c r="U36" s="1029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1" t="s">
        <v>63</v>
      </c>
      <c r="C55" s="1032"/>
      <c r="D55" s="1032"/>
      <c r="E55" s="1032"/>
      <c r="F55" s="1032"/>
      <c r="G55" s="1032"/>
      <c r="H55" s="103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64</v>
      </c>
      <c r="Q11" s="1018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5"/>
      <c r="L15" s="1034" t="s">
        <v>63</v>
      </c>
      <c r="M15" s="1024"/>
      <c r="N15" s="1025"/>
      <c r="O15" s="1034" t="s">
        <v>8</v>
      </c>
      <c r="P15" s="1024"/>
      <c r="Q15" s="1024"/>
      <c r="R15" s="1024"/>
      <c r="S15" s="1024"/>
      <c r="T15" s="1024"/>
      <c r="U15" s="1024"/>
      <c r="V15" s="1024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7" t="s">
        <v>8</v>
      </c>
      <c r="R36" s="1028"/>
      <c r="S36" s="1028"/>
      <c r="T36" s="1028"/>
      <c r="U36" s="1029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1" t="s">
        <v>63</v>
      </c>
      <c r="C55" s="1032"/>
      <c r="D55" s="1032"/>
      <c r="E55" s="1032"/>
      <c r="F55" s="1032"/>
      <c r="G55" s="1032"/>
      <c r="H55" s="103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66</v>
      </c>
      <c r="Q11" s="1018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5"/>
      <c r="L15" s="1034" t="s">
        <v>63</v>
      </c>
      <c r="M15" s="1024"/>
      <c r="N15" s="1025"/>
      <c r="O15" s="1034" t="s">
        <v>8</v>
      </c>
      <c r="P15" s="1024"/>
      <c r="Q15" s="1024"/>
      <c r="R15" s="1024"/>
      <c r="S15" s="1024"/>
      <c r="T15" s="1024"/>
      <c r="U15" s="1024"/>
      <c r="V15" s="1024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7" t="s">
        <v>8</v>
      </c>
      <c r="R36" s="1028"/>
      <c r="S36" s="1028"/>
      <c r="T36" s="1028"/>
      <c r="U36" s="1029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1" t="s">
        <v>63</v>
      </c>
      <c r="C55" s="1032"/>
      <c r="D55" s="1032"/>
      <c r="E55" s="1032"/>
      <c r="F55" s="1032"/>
      <c r="G55" s="1032"/>
      <c r="H55" s="103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67</v>
      </c>
      <c r="Q11" s="1018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34" t="s">
        <v>63</v>
      </c>
      <c r="M15" s="1024"/>
      <c r="N15" s="1024"/>
      <c r="O15" s="1025"/>
      <c r="P15" s="1021" t="s">
        <v>8</v>
      </c>
      <c r="Q15" s="1022"/>
      <c r="R15" s="1022"/>
      <c r="S15" s="1022"/>
      <c r="T15" s="1022"/>
      <c r="U15" s="1022"/>
      <c r="V15" s="1022"/>
      <c r="W15" s="1022"/>
      <c r="X15" s="1026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7" t="s">
        <v>8</v>
      </c>
      <c r="R36" s="1028"/>
      <c r="S36" s="1028"/>
      <c r="T36" s="1029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4"/>
      <c r="P54" s="101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1" t="s">
        <v>63</v>
      </c>
      <c r="C55" s="1032"/>
      <c r="D55" s="1032"/>
      <c r="E55" s="1032"/>
      <c r="F55" s="1032"/>
      <c r="G55" s="1033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68</v>
      </c>
      <c r="Q11" s="101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34" t="s">
        <v>63</v>
      </c>
      <c r="M15" s="1024"/>
      <c r="N15" s="1024"/>
      <c r="O15" s="1025"/>
      <c r="P15" s="1034" t="s">
        <v>8</v>
      </c>
      <c r="Q15" s="1024"/>
      <c r="R15" s="1024"/>
      <c r="S15" s="1024"/>
      <c r="T15" s="1024"/>
      <c r="U15" s="1024"/>
      <c r="V15" s="1024"/>
      <c r="W15" s="1024"/>
      <c r="X15" s="1024"/>
      <c r="Y15" s="1025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7" t="s">
        <v>8</v>
      </c>
      <c r="R36" s="1028"/>
      <c r="S36" s="1028"/>
      <c r="T36" s="1028"/>
      <c r="U36" s="1029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14"/>
      <c r="P56" s="1014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31" t="s">
        <v>63</v>
      </c>
      <c r="C57" s="1032"/>
      <c r="D57" s="1032"/>
      <c r="E57" s="1032"/>
      <c r="F57" s="1032"/>
      <c r="G57" s="1033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68</v>
      </c>
      <c r="Q11" s="101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34" t="s">
        <v>63</v>
      </c>
      <c r="M15" s="1024"/>
      <c r="N15" s="1024"/>
      <c r="O15" s="1025"/>
      <c r="P15" s="1034" t="s">
        <v>8</v>
      </c>
      <c r="Q15" s="1024"/>
      <c r="R15" s="1024"/>
      <c r="S15" s="1024"/>
      <c r="T15" s="1024"/>
      <c r="U15" s="1024"/>
      <c r="V15" s="1024"/>
      <c r="W15" s="1024"/>
      <c r="X15" s="1024"/>
      <c r="Y15" s="1025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8"/>
      <c r="U35" s="1029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68</v>
      </c>
      <c r="Q11" s="101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3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8"/>
      <c r="U35" s="102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68</v>
      </c>
      <c r="Q11" s="101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35" t="s">
        <v>73</v>
      </c>
      <c r="M14" s="1035"/>
      <c r="N14" s="1035"/>
      <c r="O14" s="1035"/>
      <c r="P14" s="1035"/>
      <c r="Q14" s="1036" t="s">
        <v>71</v>
      </c>
      <c r="R14" s="1036"/>
      <c r="S14" s="1036"/>
      <c r="T14" s="1036"/>
      <c r="U14" s="1036"/>
      <c r="V14" s="1036"/>
      <c r="W14" s="1036"/>
      <c r="X14" s="1036"/>
      <c r="Y14" s="103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3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8"/>
      <c r="U35" s="102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8"/>
      <c r="H56" s="1029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74</v>
      </c>
      <c r="Q11" s="1018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3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8"/>
      <c r="U35" s="102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8"/>
      <c r="H56" s="1029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75</v>
      </c>
      <c r="Q11" s="1018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3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8"/>
      <c r="U35" s="102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8"/>
      <c r="H56" s="1029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76</v>
      </c>
      <c r="Q11" s="1018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3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8"/>
      <c r="U35" s="102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8"/>
      <c r="H56" s="1029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77</v>
      </c>
      <c r="Q11" s="1018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78</v>
      </c>
      <c r="Q11" s="101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3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78</v>
      </c>
      <c r="Q11" s="101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78</v>
      </c>
      <c r="Q11" s="101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38" t="s">
        <v>87</v>
      </c>
      <c r="AC28" s="1039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78</v>
      </c>
      <c r="Q11" s="101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38" t="s">
        <v>87</v>
      </c>
      <c r="AC28" s="1039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88</v>
      </c>
      <c r="Q11" s="101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88</v>
      </c>
      <c r="Q11" s="101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88</v>
      </c>
      <c r="Q11" s="101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88</v>
      </c>
      <c r="Q11" s="101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 t="s">
        <v>88</v>
      </c>
      <c r="Q11" s="101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21</v>
      </c>
      <c r="Q11" s="1018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1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22</v>
      </c>
      <c r="Q11" s="1018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7"/>
      <c r="M14" s="1037"/>
      <c r="N14" s="1037"/>
      <c r="O14" s="1037"/>
      <c r="P14" s="1037"/>
      <c r="Q14" s="1037"/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1" t="s">
        <v>63</v>
      </c>
      <c r="M15" s="1022"/>
      <c r="N15" s="1022"/>
      <c r="O15" s="1022"/>
      <c r="P15" s="1026"/>
      <c r="Q15" s="1022" t="s">
        <v>8</v>
      </c>
      <c r="R15" s="1022"/>
      <c r="S15" s="1022"/>
      <c r="T15" s="1022"/>
      <c r="U15" s="1022"/>
      <c r="V15" s="1022"/>
      <c r="W15" s="1022"/>
      <c r="X15" s="1022"/>
      <c r="Y15" s="1022"/>
      <c r="Z15" s="102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22</v>
      </c>
      <c r="Q11" s="1018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40" t="s">
        <v>17</v>
      </c>
      <c r="C15" s="1041"/>
      <c r="D15" s="1041"/>
      <c r="E15" s="1041"/>
      <c r="F15" s="1041"/>
      <c r="G15" s="1041"/>
      <c r="H15" s="1041"/>
      <c r="I15" s="1041"/>
      <c r="J15" s="1041"/>
      <c r="K15" s="1041"/>
      <c r="L15" s="1042" t="s">
        <v>63</v>
      </c>
      <c r="M15" s="1043"/>
      <c r="N15" s="1043"/>
      <c r="O15" s="1043"/>
      <c r="P15" s="1044"/>
      <c r="Q15" s="1043" t="s">
        <v>8</v>
      </c>
      <c r="R15" s="1043"/>
      <c r="S15" s="1043"/>
      <c r="T15" s="1043"/>
      <c r="U15" s="1043"/>
      <c r="V15" s="1043"/>
      <c r="W15" s="1043"/>
      <c r="X15" s="1043"/>
      <c r="Y15" s="1043"/>
      <c r="Z15" s="1043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9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6" t="s">
        <v>55</v>
      </c>
      <c r="X9" s="101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22</v>
      </c>
      <c r="Q11" s="1018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3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34" t="s">
        <v>63</v>
      </c>
      <c r="M15" s="1024"/>
      <c r="N15" s="1024"/>
      <c r="O15" s="1024"/>
      <c r="P15" s="1025"/>
      <c r="Q15" s="102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1" t="s">
        <v>8</v>
      </c>
      <c r="C35" s="1032"/>
      <c r="D35" s="1032"/>
      <c r="E35" s="1032"/>
      <c r="F35" s="1032"/>
      <c r="G35" s="1032"/>
      <c r="H35" s="1032"/>
      <c r="I35" s="1032"/>
      <c r="J35" s="1033"/>
      <c r="K35" s="244"/>
      <c r="L35" s="42"/>
      <c r="M35" s="42"/>
      <c r="N35" s="42"/>
      <c r="O35" s="44"/>
      <c r="P35" s="88" t="s">
        <v>18</v>
      </c>
      <c r="Q35" s="1027" t="s">
        <v>8</v>
      </c>
      <c r="R35" s="1028"/>
      <c r="S35" s="1028"/>
      <c r="T35" s="1028"/>
      <c r="U35" s="1029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4"/>
      <c r="P55" s="101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7" t="s">
        <v>63</v>
      </c>
      <c r="C56" s="1028"/>
      <c r="D56" s="1028"/>
      <c r="E56" s="1028"/>
      <c r="F56" s="1028"/>
      <c r="G56" s="1029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45" t="s">
        <v>112</v>
      </c>
      <c r="I59" s="1046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45"/>
      <c r="I60" s="1046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23</v>
      </c>
      <c r="Q11" s="1018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7" t="s">
        <v>8</v>
      </c>
      <c r="R36" s="1028"/>
      <c r="S36" s="1028"/>
      <c r="T36" s="1029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23</v>
      </c>
      <c r="Q11" s="1018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7" t="s">
        <v>8</v>
      </c>
      <c r="R36" s="1028"/>
      <c r="S36" s="1028"/>
      <c r="T36" s="1029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24</v>
      </c>
      <c r="Q11" s="1018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1032"/>
      <c r="I36" s="1032"/>
      <c r="J36" s="1033"/>
      <c r="K36" s="244"/>
      <c r="L36" s="42"/>
      <c r="M36" s="42"/>
      <c r="N36" s="42"/>
      <c r="O36" s="44"/>
      <c r="P36" s="88" t="s">
        <v>18</v>
      </c>
      <c r="Q36" s="1027" t="s">
        <v>8</v>
      </c>
      <c r="R36" s="1028"/>
      <c r="S36" s="1028"/>
      <c r="T36" s="1029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25</v>
      </c>
      <c r="Q11" s="1018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26</v>
      </c>
      <c r="Q11" s="1018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27</v>
      </c>
      <c r="Q11" s="1018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28</v>
      </c>
      <c r="Q11" s="1018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46" t="s">
        <v>115</v>
      </c>
      <c r="C54" s="1046"/>
      <c r="D54" s="104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29</v>
      </c>
      <c r="Q11" s="1018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46" t="s">
        <v>115</v>
      </c>
      <c r="C54" s="1046"/>
      <c r="D54" s="104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30</v>
      </c>
      <c r="Q11" s="1018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46" t="s">
        <v>115</v>
      </c>
      <c r="C54" s="1046"/>
      <c r="D54" s="104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30</v>
      </c>
      <c r="Q11" s="1018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46" t="s">
        <v>115</v>
      </c>
      <c r="C54" s="1046"/>
      <c r="D54" s="104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4"/>
      <c r="P56" s="101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30</v>
      </c>
      <c r="Q11" s="1018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46" t="s">
        <v>115</v>
      </c>
      <c r="C54" s="1046"/>
      <c r="D54" s="104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31</v>
      </c>
      <c r="Q11" s="1018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32</v>
      </c>
      <c r="Q11" s="1018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33</v>
      </c>
      <c r="Q11" s="1018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34</v>
      </c>
      <c r="Q11" s="1018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35</v>
      </c>
      <c r="Q11" s="1018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36</v>
      </c>
      <c r="Q11" s="1018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37</v>
      </c>
      <c r="Q11" s="1018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37</v>
      </c>
      <c r="Q11" s="1018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37</v>
      </c>
      <c r="Q11" s="1018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37</v>
      </c>
      <c r="Q11" s="1018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41</v>
      </c>
      <c r="Q11" s="1018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42</v>
      </c>
      <c r="Q11" s="1018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42</v>
      </c>
      <c r="Q11" s="1018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44</v>
      </c>
      <c r="Q11" s="1018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46</v>
      </c>
      <c r="Q11" s="1018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46</v>
      </c>
      <c r="Q11" s="1018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47</v>
      </c>
      <c r="Q11" s="1018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48</v>
      </c>
      <c r="Q11" s="1018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48</v>
      </c>
      <c r="Q11" s="101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48</v>
      </c>
      <c r="Q11" s="101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50</v>
      </c>
      <c r="Q11" s="101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50</v>
      </c>
      <c r="Q11" s="1018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57"/>
      <c r="C54" s="1057"/>
      <c r="D54" s="105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8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50</v>
      </c>
      <c r="Q11" s="101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8"/>
      <c r="U36" s="1028"/>
      <c r="V36" s="1029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2"/>
      <c r="P57" s="1047" t="s">
        <v>8</v>
      </c>
      <c r="Q57" s="1048"/>
      <c r="R57" s="1048"/>
      <c r="S57" s="1048"/>
      <c r="T57" s="1048"/>
      <c r="U57" s="1048"/>
      <c r="V57" s="1048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50</v>
      </c>
      <c r="Q11" s="101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9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620" t="s">
        <v>126</v>
      </c>
      <c r="Q57" s="1047" t="s">
        <v>8</v>
      </c>
      <c r="R57" s="1048"/>
      <c r="S57" s="1048"/>
      <c r="T57" s="1048"/>
      <c r="U57" s="1048"/>
      <c r="V57" s="1048"/>
      <c r="W57" s="104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50</v>
      </c>
      <c r="Q11" s="101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9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620" t="s">
        <v>126</v>
      </c>
      <c r="Q57" s="1047" t="s">
        <v>8</v>
      </c>
      <c r="R57" s="1048"/>
      <c r="S57" s="1048"/>
      <c r="T57" s="1048"/>
      <c r="U57" s="1048"/>
      <c r="V57" s="1048"/>
      <c r="W57" s="104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52</v>
      </c>
      <c r="Q11" s="1018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9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620" t="s">
        <v>126</v>
      </c>
      <c r="Q57" s="1047" t="s">
        <v>8</v>
      </c>
      <c r="R57" s="1048"/>
      <c r="S57" s="1048"/>
      <c r="T57" s="1048"/>
      <c r="U57" s="1048"/>
      <c r="V57" s="1048"/>
      <c r="W57" s="104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53</v>
      </c>
      <c r="Q11" s="1018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9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620" t="s">
        <v>126</v>
      </c>
      <c r="Q57" s="1047" t="s">
        <v>8</v>
      </c>
      <c r="R57" s="1048"/>
      <c r="S57" s="1048"/>
      <c r="T57" s="1048"/>
      <c r="U57" s="1048"/>
      <c r="V57" s="1048"/>
      <c r="W57" s="104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53</v>
      </c>
      <c r="Q11" s="1018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29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620" t="s">
        <v>126</v>
      </c>
      <c r="Q57" s="1047" t="s">
        <v>8</v>
      </c>
      <c r="R57" s="1048"/>
      <c r="S57" s="1048"/>
      <c r="T57" s="1048"/>
      <c r="U57" s="1048"/>
      <c r="V57" s="1048"/>
      <c r="W57" s="104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>
        <v>53</v>
      </c>
      <c r="Q11" s="1018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8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/>
      <c r="Q11" s="1018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8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/>
      <c r="Q11" s="1018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8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/>
      <c r="Q11" s="1018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7" t="s">
        <v>8</v>
      </c>
      <c r="C36" s="1028"/>
      <c r="D36" s="1028"/>
      <c r="E36" s="1028"/>
      <c r="F36" s="1028"/>
      <c r="G36" s="1028"/>
      <c r="H36" s="481"/>
      <c r="I36" s="244"/>
      <c r="J36" s="42"/>
      <c r="K36" s="42"/>
      <c r="L36" s="42"/>
      <c r="M36" s="44"/>
      <c r="N36" s="88" t="s">
        <v>18</v>
      </c>
      <c r="O36" s="1027" t="s">
        <v>8</v>
      </c>
      <c r="P36" s="1028"/>
      <c r="Q36" s="1028"/>
      <c r="R36" s="1028"/>
      <c r="S36" s="1028"/>
      <c r="T36" s="1028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5" t="s">
        <v>113</v>
      </c>
      <c r="C57" s="1056"/>
      <c r="D57" s="1056"/>
      <c r="E57" s="1056"/>
      <c r="F57" s="1056"/>
      <c r="G57" s="1056"/>
      <c r="H57" s="1056"/>
      <c r="I57" s="1050" t="s">
        <v>63</v>
      </c>
      <c r="J57" s="1051"/>
      <c r="K57" s="1051"/>
      <c r="L57" s="1051"/>
      <c r="M57" s="1051"/>
      <c r="N57" s="1051"/>
      <c r="O57" s="1051"/>
      <c r="P57" s="1047" t="s">
        <v>8</v>
      </c>
      <c r="Q57" s="1048"/>
      <c r="R57" s="1048"/>
      <c r="S57" s="1048"/>
      <c r="T57" s="1048"/>
      <c r="U57" s="1048"/>
      <c r="V57" s="1049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5" t="s">
        <v>0</v>
      </c>
      <c r="B3" s="1015"/>
      <c r="C3" s="101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6" t="s">
        <v>2</v>
      </c>
      <c r="F9" s="1016"/>
      <c r="G9" s="10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6" t="s">
        <v>55</v>
      </c>
      <c r="U9" s="101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8"/>
      <c r="Q11" s="1018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3" t="s">
        <v>113</v>
      </c>
      <c r="C15" s="1054"/>
      <c r="D15" s="1054"/>
      <c r="E15" s="1054"/>
      <c r="F15" s="1054"/>
      <c r="G15" s="1054"/>
      <c r="H15" s="1054"/>
      <c r="I15" s="1050" t="s">
        <v>63</v>
      </c>
      <c r="J15" s="1051"/>
      <c r="K15" s="1051"/>
      <c r="L15" s="1051"/>
      <c r="M15" s="1051"/>
      <c r="N15" s="1051"/>
      <c r="O15" s="1052"/>
      <c r="P15" s="1047" t="s">
        <v>8</v>
      </c>
      <c r="Q15" s="1048"/>
      <c r="R15" s="1048"/>
      <c r="S15" s="1048"/>
      <c r="T15" s="1048"/>
      <c r="U15" s="1048"/>
      <c r="V15" s="104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27" t="s">
        <v>8</v>
      </c>
      <c r="C38" s="1028"/>
      <c r="D38" s="1028"/>
      <c r="E38" s="1028"/>
      <c r="F38" s="1028"/>
      <c r="G38" s="1028"/>
      <c r="H38" s="481"/>
      <c r="I38" s="244"/>
      <c r="J38" s="42"/>
      <c r="K38" s="42"/>
      <c r="L38" s="42"/>
      <c r="M38" s="44"/>
      <c r="N38" s="88" t="s">
        <v>18</v>
      </c>
      <c r="O38" s="1027" t="s">
        <v>8</v>
      </c>
      <c r="P38" s="1028"/>
      <c r="Q38" s="1028"/>
      <c r="R38" s="1028"/>
      <c r="S38" s="1028"/>
      <c r="T38" s="1028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55" t="s">
        <v>113</v>
      </c>
      <c r="C59" s="1056"/>
      <c r="D59" s="1056"/>
      <c r="E59" s="1056"/>
      <c r="F59" s="1056"/>
      <c r="G59" s="1056"/>
      <c r="H59" s="1056"/>
      <c r="I59" s="1050" t="s">
        <v>63</v>
      </c>
      <c r="J59" s="1051"/>
      <c r="K59" s="1051"/>
      <c r="L59" s="1051"/>
      <c r="M59" s="1051"/>
      <c r="N59" s="1051"/>
      <c r="O59" s="1051"/>
      <c r="P59" s="1047" t="s">
        <v>8</v>
      </c>
      <c r="Q59" s="1048"/>
      <c r="R59" s="1048"/>
      <c r="S59" s="1048"/>
      <c r="T59" s="1048"/>
      <c r="U59" s="1048"/>
      <c r="V59" s="1049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68" t="s">
        <v>2</v>
      </c>
      <c r="Q2" s="1068"/>
      <c r="R2" s="1068"/>
      <c r="S2" s="767"/>
      <c r="T2" s="767" t="s">
        <v>3</v>
      </c>
      <c r="U2" s="1068" t="s">
        <v>55</v>
      </c>
      <c r="V2" s="1068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7">
        <v>45777</v>
      </c>
      <c r="U3" s="1077"/>
      <c r="V3" s="1077">
        <f>T3+6</f>
        <v>45783</v>
      </c>
      <c r="W3" s="1077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9" t="s">
        <v>113</v>
      </c>
      <c r="C5" s="1070"/>
      <c r="D5" s="1070"/>
      <c r="E5" s="1070"/>
      <c r="F5" s="1070"/>
      <c r="G5" s="1070"/>
      <c r="H5" s="1070"/>
      <c r="I5" s="1071" t="s">
        <v>63</v>
      </c>
      <c r="J5" s="1072"/>
      <c r="K5" s="1072"/>
      <c r="L5" s="1072"/>
      <c r="M5" s="1072"/>
      <c r="N5" s="1072"/>
      <c r="O5" s="1073"/>
      <c r="P5" s="1074" t="s">
        <v>8</v>
      </c>
      <c r="Q5" s="1075"/>
      <c r="R5" s="1075"/>
      <c r="S5" s="1075"/>
      <c r="T5" s="1075"/>
      <c r="U5" s="1075"/>
      <c r="V5" s="1076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78" t="s">
        <v>8</v>
      </c>
      <c r="C27" s="1079"/>
      <c r="D27" s="1079"/>
      <c r="E27" s="1079"/>
      <c r="F27" s="1079"/>
      <c r="G27" s="1079"/>
      <c r="H27" s="832"/>
      <c r="J27" s="829"/>
      <c r="K27" s="829"/>
      <c r="L27" s="829"/>
      <c r="M27" s="1082" t="s">
        <v>18</v>
      </c>
      <c r="N27" s="1083"/>
      <c r="O27" s="1079" t="s">
        <v>8</v>
      </c>
      <c r="P27" s="1079"/>
      <c r="Q27" s="1079"/>
      <c r="R27" s="1079"/>
      <c r="S27" s="1079"/>
      <c r="T27" s="1079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84" t="s">
        <v>33</v>
      </c>
      <c r="N28" s="1085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86" t="s">
        <v>10</v>
      </c>
      <c r="N29" s="1087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88" t="s">
        <v>51</v>
      </c>
      <c r="N30" s="1089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88" t="s">
        <v>24</v>
      </c>
      <c r="N31" s="1089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88" t="s">
        <v>20</v>
      </c>
      <c r="N32" s="1089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88" t="s">
        <v>28</v>
      </c>
      <c r="N33" s="1089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88" t="s">
        <v>21</v>
      </c>
      <c r="N34" s="1089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88" t="s">
        <v>22</v>
      </c>
      <c r="N35" s="1089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88" t="s">
        <v>23</v>
      </c>
      <c r="N36" s="1089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86" t="s">
        <v>9</v>
      </c>
      <c r="N37" s="1087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58" t="s">
        <v>11</v>
      </c>
      <c r="N38" s="1059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60" t="s">
        <v>12</v>
      </c>
      <c r="N39" s="1061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62" t="s">
        <v>13</v>
      </c>
      <c r="N40" s="1063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64" t="s">
        <v>14</v>
      </c>
      <c r="N41" s="1065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66" t="s">
        <v>15</v>
      </c>
      <c r="N42" s="1067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0" t="s">
        <v>113</v>
      </c>
      <c r="C49" s="1081"/>
      <c r="D49" s="1081"/>
      <c r="E49" s="1081"/>
      <c r="F49" s="1081"/>
      <c r="G49" s="1081"/>
      <c r="H49" s="1081"/>
      <c r="I49" s="1071" t="s">
        <v>63</v>
      </c>
      <c r="J49" s="1072"/>
      <c r="K49" s="1072"/>
      <c r="L49" s="1072"/>
      <c r="M49" s="1072"/>
      <c r="N49" s="1072"/>
      <c r="O49" s="1072"/>
      <c r="P49" s="1074" t="s">
        <v>8</v>
      </c>
      <c r="Q49" s="1075"/>
      <c r="R49" s="1075"/>
      <c r="S49" s="1075"/>
      <c r="T49" s="1075"/>
      <c r="U49" s="1075"/>
      <c r="V49" s="1076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68" t="s">
        <v>2</v>
      </c>
      <c r="Q2" s="1068"/>
      <c r="R2" s="1068"/>
      <c r="S2" s="767"/>
      <c r="T2" s="767" t="s">
        <v>3</v>
      </c>
      <c r="U2" s="1068" t="s">
        <v>55</v>
      </c>
      <c r="V2" s="1068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7">
        <v>45768</v>
      </c>
      <c r="U3" s="1077"/>
      <c r="V3" s="1077">
        <f>T3+6</f>
        <v>45774</v>
      </c>
      <c r="W3" s="1077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9" t="s">
        <v>113</v>
      </c>
      <c r="C5" s="1070"/>
      <c r="D5" s="1070"/>
      <c r="E5" s="1070"/>
      <c r="F5" s="1070"/>
      <c r="G5" s="1070"/>
      <c r="H5" s="1070"/>
      <c r="I5" s="1071" t="s">
        <v>63</v>
      </c>
      <c r="J5" s="1072"/>
      <c r="K5" s="1072"/>
      <c r="L5" s="1072"/>
      <c r="M5" s="1072"/>
      <c r="N5" s="1072"/>
      <c r="O5" s="1073"/>
      <c r="P5" s="1074" t="s">
        <v>8</v>
      </c>
      <c r="Q5" s="1075"/>
      <c r="R5" s="1075"/>
      <c r="S5" s="1075"/>
      <c r="T5" s="1075"/>
      <c r="U5" s="1075"/>
      <c r="V5" s="1076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6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8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8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69">
        <v>87.3</v>
      </c>
      <c r="J11" s="930">
        <v>88.7</v>
      </c>
      <c r="K11" s="897">
        <v>90.9</v>
      </c>
      <c r="L11" s="968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69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78" t="s">
        <v>8</v>
      </c>
      <c r="C27" s="1079"/>
      <c r="D27" s="1079"/>
      <c r="E27" s="1079"/>
      <c r="F27" s="1079"/>
      <c r="G27" s="1079"/>
      <c r="H27" s="832"/>
      <c r="J27" s="829"/>
      <c r="K27" s="829"/>
      <c r="L27" s="829"/>
      <c r="M27" s="1082" t="s">
        <v>18</v>
      </c>
      <c r="N27" s="1083"/>
      <c r="O27" s="1079" t="s">
        <v>8</v>
      </c>
      <c r="P27" s="1079"/>
      <c r="Q27" s="1079"/>
      <c r="R27" s="1079"/>
      <c r="S27" s="1079"/>
      <c r="T27" s="1079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6" t="s">
        <v>10</v>
      </c>
      <c r="N28" s="1087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86" t="s">
        <v>10</v>
      </c>
      <c r="N29" s="1087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88" t="s">
        <v>51</v>
      </c>
      <c r="N30" s="1089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7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88" t="s">
        <v>24</v>
      </c>
      <c r="N31" s="1089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0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88" t="s">
        <v>20</v>
      </c>
      <c r="N32" s="1089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0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88" t="s">
        <v>28</v>
      </c>
      <c r="N33" s="1089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0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88" t="s">
        <v>21</v>
      </c>
      <c r="N34" s="1089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0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88" t="s">
        <v>22</v>
      </c>
      <c r="N35" s="1089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0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88" t="s">
        <v>23</v>
      </c>
      <c r="N36" s="1089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4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86" t="s">
        <v>9</v>
      </c>
      <c r="N37" s="1087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58" t="s">
        <v>11</v>
      </c>
      <c r="N38" s="1059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60" t="s">
        <v>12</v>
      </c>
      <c r="N39" s="1061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62" t="s">
        <v>13</v>
      </c>
      <c r="N40" s="1063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64" t="s">
        <v>14</v>
      </c>
      <c r="N41" s="1065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66" t="s">
        <v>15</v>
      </c>
      <c r="N42" s="1067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0" t="s">
        <v>113</v>
      </c>
      <c r="C49" s="1081"/>
      <c r="D49" s="1081"/>
      <c r="E49" s="1081"/>
      <c r="F49" s="1081"/>
      <c r="G49" s="1081"/>
      <c r="H49" s="1081"/>
      <c r="I49" s="1071" t="s">
        <v>63</v>
      </c>
      <c r="J49" s="1072"/>
      <c r="K49" s="1072"/>
      <c r="L49" s="1072"/>
      <c r="M49" s="1072"/>
      <c r="N49" s="1072"/>
      <c r="O49" s="1072"/>
      <c r="P49" s="1074" t="s">
        <v>8</v>
      </c>
      <c r="Q49" s="1075"/>
      <c r="R49" s="1075"/>
      <c r="S49" s="1075"/>
      <c r="T49" s="1075"/>
      <c r="U49" s="1075"/>
      <c r="V49" s="1076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1.4</v>
      </c>
      <c r="F51" s="963">
        <v>7</v>
      </c>
      <c r="G51" s="963">
        <v>7.1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7.2</v>
      </c>
      <c r="N51" s="963">
        <v>7.2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7.2</v>
      </c>
      <c r="V51" s="964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5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23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68" t="s">
        <v>2</v>
      </c>
      <c r="Q2" s="1068"/>
      <c r="R2" s="1068"/>
      <c r="S2" s="767"/>
      <c r="T2" s="767" t="s">
        <v>3</v>
      </c>
      <c r="U2" s="1068" t="s">
        <v>55</v>
      </c>
      <c r="V2" s="1068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7">
        <v>45805</v>
      </c>
      <c r="U3" s="1077"/>
      <c r="V3" s="1077">
        <f>T3+6</f>
        <v>45811</v>
      </c>
      <c r="W3" s="1077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9" t="s">
        <v>113</v>
      </c>
      <c r="C5" s="1070"/>
      <c r="D5" s="1070"/>
      <c r="E5" s="1070"/>
      <c r="F5" s="1070"/>
      <c r="G5" s="1070"/>
      <c r="H5" s="1070"/>
      <c r="I5" s="1071" t="s">
        <v>63</v>
      </c>
      <c r="J5" s="1072"/>
      <c r="K5" s="1072"/>
      <c r="L5" s="1072"/>
      <c r="M5" s="1072"/>
      <c r="N5" s="1072"/>
      <c r="O5" s="1073"/>
      <c r="P5" s="1074" t="s">
        <v>8</v>
      </c>
      <c r="Q5" s="1075"/>
      <c r="R5" s="1075"/>
      <c r="S5" s="1075"/>
      <c r="T5" s="1075"/>
      <c r="U5" s="1075"/>
      <c r="V5" s="1076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1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5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6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8">
        <v>82.7</v>
      </c>
      <c r="E9" s="930">
        <v>12.5</v>
      </c>
      <c r="F9" s="897">
        <v>84.9</v>
      </c>
      <c r="G9" s="968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8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69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69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8">
        <v>82.3</v>
      </c>
      <c r="H13" s="898">
        <v>83.3</v>
      </c>
      <c r="I13" s="969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7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7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78" t="s">
        <v>8</v>
      </c>
      <c r="C27" s="1079"/>
      <c r="D27" s="1079"/>
      <c r="E27" s="1079"/>
      <c r="F27" s="1079"/>
      <c r="G27" s="1079"/>
      <c r="H27" s="832"/>
      <c r="J27" s="829"/>
      <c r="K27" s="829"/>
      <c r="L27" s="829"/>
      <c r="M27" s="1082" t="s">
        <v>18</v>
      </c>
      <c r="N27" s="1083"/>
      <c r="O27" s="1079" t="s">
        <v>8</v>
      </c>
      <c r="P27" s="1079"/>
      <c r="Q27" s="1079"/>
      <c r="R27" s="1079"/>
      <c r="S27" s="1079"/>
      <c r="T27" s="1079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6" t="s">
        <v>10</v>
      </c>
      <c r="N28" s="1087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2">
        <v>3.8</v>
      </c>
      <c r="E29" s="943">
        <v>80.400000000000006</v>
      </c>
      <c r="F29" s="943">
        <v>82</v>
      </c>
      <c r="G29" s="948">
        <v>83.5</v>
      </c>
      <c r="H29" s="973">
        <f t="shared" ref="H29:H37" si="9">SUM(B29:G29)</f>
        <v>400.20000000000005</v>
      </c>
      <c r="I29" s="836"/>
      <c r="J29" s="829"/>
      <c r="K29" s="829"/>
      <c r="L29" s="829"/>
      <c r="M29" s="1086" t="s">
        <v>10</v>
      </c>
      <c r="N29" s="1087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3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88" t="s">
        <v>51</v>
      </c>
      <c r="N30" s="1089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7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88" t="s">
        <v>24</v>
      </c>
      <c r="N31" s="1089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0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88" t="s">
        <v>20</v>
      </c>
      <c r="N32" s="1089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0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88" t="s">
        <v>28</v>
      </c>
      <c r="N33" s="1089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0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88" t="s">
        <v>21</v>
      </c>
      <c r="N34" s="1089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0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88" t="s">
        <v>22</v>
      </c>
      <c r="N35" s="1089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0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88" t="s">
        <v>23</v>
      </c>
      <c r="N36" s="1089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4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86" t="s">
        <v>9</v>
      </c>
      <c r="N37" s="1087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2">
        <f>AVERAGE(B38:G38)</f>
        <v>152.81999999999996</v>
      </c>
      <c r="J38" s="829"/>
      <c r="K38" s="829"/>
      <c r="L38" s="829"/>
      <c r="M38" s="1058" t="s">
        <v>11</v>
      </c>
      <c r="N38" s="1059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60" t="s">
        <v>12</v>
      </c>
      <c r="N39" s="1061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62" t="s">
        <v>13</v>
      </c>
      <c r="N40" s="1063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4" t="s">
        <v>14</v>
      </c>
      <c r="N41" s="1065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66" t="s">
        <v>15</v>
      </c>
      <c r="N42" s="1067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7">P38-P42</f>
        <v>-9.8455598455586824E-2</v>
      </c>
      <c r="Q47" s="981">
        <f t="shared" si="27"/>
        <v>-0.90476190476192642</v>
      </c>
      <c r="R47" s="981">
        <f t="shared" si="27"/>
        <v>-3.6585365853653684E-2</v>
      </c>
      <c r="S47" s="981">
        <f t="shared" si="27"/>
        <v>-4.0000000000000284</v>
      </c>
      <c r="T47" s="981">
        <f t="shared" si="27"/>
        <v>-7.3260073260030367E-2</v>
      </c>
      <c r="U47" s="829"/>
      <c r="V47" s="980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0" t="s">
        <v>113</v>
      </c>
      <c r="C49" s="1081"/>
      <c r="D49" s="1081"/>
      <c r="E49" s="1081"/>
      <c r="F49" s="1081"/>
      <c r="G49" s="1081"/>
      <c r="H49" s="1081"/>
      <c r="I49" s="1071" t="s">
        <v>63</v>
      </c>
      <c r="J49" s="1072"/>
      <c r="K49" s="1072"/>
      <c r="L49" s="1072"/>
      <c r="M49" s="1072"/>
      <c r="N49" s="1072"/>
      <c r="O49" s="1072"/>
      <c r="P49" s="1074" t="s">
        <v>8</v>
      </c>
      <c r="Q49" s="1075"/>
      <c r="R49" s="1075"/>
      <c r="S49" s="1075"/>
      <c r="T49" s="1075"/>
      <c r="U49" s="1075"/>
      <c r="V49" s="1076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6.9</v>
      </c>
      <c r="G51" s="963">
        <v>6.9</v>
      </c>
      <c r="H51" s="964">
        <v>6.9</v>
      </c>
      <c r="I51" s="962">
        <v>7.1</v>
      </c>
      <c r="J51" s="963">
        <v>7.1</v>
      </c>
      <c r="K51" s="963">
        <v>7.3</v>
      </c>
      <c r="L51" s="963">
        <v>1.5</v>
      </c>
      <c r="M51" s="943">
        <v>6.9</v>
      </c>
      <c r="N51" s="963">
        <v>7.2</v>
      </c>
      <c r="O51" s="964">
        <v>6.9</v>
      </c>
      <c r="P51" s="962">
        <v>7.2</v>
      </c>
      <c r="Q51" s="963">
        <v>7.2</v>
      </c>
      <c r="R51" s="963">
        <v>7.1</v>
      </c>
      <c r="S51" s="963">
        <v>1.4</v>
      </c>
      <c r="T51" s="963">
        <v>7.1</v>
      </c>
      <c r="U51" s="963">
        <v>7.2</v>
      </c>
      <c r="V51" s="964">
        <v>6.7</v>
      </c>
      <c r="W51" s="973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5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-3.4599303135888704</v>
      </c>
      <c r="H68" s="978">
        <f t="shared" si="38"/>
        <v>-0.12956810631229132</v>
      </c>
      <c r="I68" s="978">
        <f t="shared" si="38"/>
        <v>1.2987012987025537E-2</v>
      </c>
      <c r="J68" s="978">
        <f t="shared" si="38"/>
        <v>1.2987012987025537E-2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4.7619047619065213E-2</v>
      </c>
      <c r="O68" s="978">
        <f t="shared" si="38"/>
        <v>-0.12956810631229132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-0.13492063492063266</v>
      </c>
      <c r="V68" s="979">
        <f t="shared" si="38"/>
        <v>-4.4217687074819878E-2</v>
      </c>
      <c r="X68" s="980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X8" sqref="X8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19"/>
      <c r="C1" s="1121" t="s">
        <v>36</v>
      </c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  <c r="U1" s="1121"/>
      <c r="V1" s="1121"/>
      <c r="W1" s="1122"/>
      <c r="X1" s="1123" t="s">
        <v>37</v>
      </c>
      <c r="Y1" s="1124"/>
    </row>
    <row r="2" spans="1:28" x14ac:dyDescent="0.55000000000000004">
      <c r="A2" s="577"/>
      <c r="B2" s="1120"/>
      <c r="C2" s="1125" t="s">
        <v>38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5"/>
      <c r="V2" s="1125"/>
      <c r="W2" s="1126"/>
      <c r="X2" s="1128" t="s">
        <v>39</v>
      </c>
      <c r="Y2" s="1129"/>
    </row>
    <row r="3" spans="1:28" x14ac:dyDescent="0.55000000000000004">
      <c r="A3" s="577"/>
      <c r="B3" s="1120"/>
      <c r="C3" s="1118"/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  <c r="R3" s="1118"/>
      <c r="S3" s="1118"/>
      <c r="T3" s="1118"/>
      <c r="U3" s="1118"/>
      <c r="V3" s="1118"/>
      <c r="W3" s="1127"/>
      <c r="X3" s="1128" t="s">
        <v>40</v>
      </c>
      <c r="Y3" s="1129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18">
        <v>2</v>
      </c>
      <c r="D5" s="1118"/>
      <c r="E5" s="435"/>
      <c r="F5" s="435"/>
      <c r="G5" s="435" t="s">
        <v>42</v>
      </c>
      <c r="H5" s="1130" t="s">
        <v>54</v>
      </c>
      <c r="I5" s="1130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33" t="s">
        <v>135</v>
      </c>
      <c r="Y6" s="1134"/>
      <c r="Z6" s="917"/>
    </row>
    <row r="7" spans="1:28" ht="39" customHeight="1" thickBot="1" x14ac:dyDescent="0.6">
      <c r="A7" s="577"/>
      <c r="B7" s="580" t="s">
        <v>44</v>
      </c>
      <c r="C7" s="1131" t="s">
        <v>2</v>
      </c>
      <c r="D7" s="1131"/>
      <c r="E7" s="436"/>
      <c r="F7" s="436"/>
      <c r="G7" s="435" t="s">
        <v>45</v>
      </c>
      <c r="H7" s="1132">
        <f ca="1">INDIRECT("'SEM " &amp; $R$5 &amp; "'!" &amp; ADDRESS(ROW(T3), COLUMN(T3)))</f>
        <v>45811</v>
      </c>
      <c r="I7" s="1132"/>
      <c r="J7" s="437"/>
      <c r="K7" s="437"/>
      <c r="L7" s="437"/>
      <c r="M7" s="437"/>
      <c r="N7" s="437"/>
      <c r="O7" s="437"/>
      <c r="P7" s="1117" t="s">
        <v>46</v>
      </c>
      <c r="Q7" s="1117"/>
      <c r="R7" s="1117"/>
      <c r="S7" s="1118" t="s">
        <v>116</v>
      </c>
      <c r="T7" s="1118"/>
      <c r="U7" s="1118"/>
      <c r="V7" s="1118"/>
      <c r="W7" s="438"/>
      <c r="X7" s="1135">
        <v>45818</v>
      </c>
      <c r="Y7" s="1136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0" t="s">
        <v>47</v>
      </c>
      <c r="B9" s="1111"/>
      <c r="C9" s="1112" t="s">
        <v>65</v>
      </c>
      <c r="D9" s="1113"/>
      <c r="E9" s="1113"/>
      <c r="F9" s="1113"/>
      <c r="G9" s="1113"/>
      <c r="H9" s="1113"/>
      <c r="I9" s="1114"/>
      <c r="J9" s="1112" t="s">
        <v>63</v>
      </c>
      <c r="K9" s="1113"/>
      <c r="L9" s="1113"/>
      <c r="M9" s="1113"/>
      <c r="N9" s="1113"/>
      <c r="O9" s="1113"/>
      <c r="P9" s="1114"/>
      <c r="Q9" s="1115" t="s">
        <v>8</v>
      </c>
      <c r="R9" s="1116"/>
      <c r="S9" s="1116"/>
      <c r="T9" s="1116"/>
      <c r="U9" s="1116"/>
      <c r="V9" s="1116"/>
      <c r="W9" s="1116"/>
      <c r="X9" s="1114"/>
    </row>
    <row r="10" spans="1:28" ht="48" customHeight="1" thickBot="1" x14ac:dyDescent="0.6">
      <c r="A10" s="1108" t="s">
        <v>48</v>
      </c>
      <c r="B10" s="110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45811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45812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82.4</v>
      </c>
      <c r="E12" s="282">
        <f t="shared" ca="1" si="1"/>
        <v>81.8</v>
      </c>
      <c r="F12" s="282">
        <f t="shared" ca="1" si="1"/>
        <v>12.3</v>
      </c>
      <c r="G12" s="282">
        <f t="shared" ca="1" si="1"/>
        <v>84.7</v>
      </c>
      <c r="H12" s="282">
        <f t="shared" ca="1" si="1"/>
        <v>81.8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87.9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88.3</v>
      </c>
      <c r="W12" s="284">
        <f t="shared" ca="1" si="1"/>
        <v>89.6</v>
      </c>
      <c r="X12" s="733">
        <f t="shared" ca="1" si="1"/>
        <v>1608.7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45813</v>
      </c>
      <c r="C13" s="281">
        <f t="shared" ref="C13:X13" ca="1" si="3">INDIRECT("'SEM " &amp; $R$5 &amp; "'!" &amp; ADDRESS(ROW(B10), COLUMN(B10)))</f>
        <v>83.4</v>
      </c>
      <c r="D13" s="282">
        <f t="shared" ca="1" si="3"/>
        <v>82.4</v>
      </c>
      <c r="E13" s="282">
        <f t="shared" ca="1" si="3"/>
        <v>81.7</v>
      </c>
      <c r="F13" s="282">
        <f t="shared" ca="1" si="3"/>
        <v>12.2</v>
      </c>
      <c r="G13" s="282">
        <f t="shared" ca="1" si="3"/>
        <v>84.6</v>
      </c>
      <c r="H13" s="282">
        <f t="shared" ca="1" si="3"/>
        <v>81.8</v>
      </c>
      <c r="I13" s="284">
        <f t="shared" ca="1" si="3"/>
        <v>83.5</v>
      </c>
      <c r="J13" s="285">
        <f t="shared" ca="1" si="3"/>
        <v>86.4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14.3</v>
      </c>
      <c r="N13" s="282">
        <f t="shared" ca="1" si="3"/>
        <v>89.3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</v>
      </c>
      <c r="T13" s="282">
        <f t="shared" ca="1" si="3"/>
        <v>17.7</v>
      </c>
      <c r="U13" s="282">
        <f t="shared" ca="1" si="3"/>
        <v>89.1</v>
      </c>
      <c r="V13" s="282">
        <f t="shared" ca="1" si="3"/>
        <v>88.2</v>
      </c>
      <c r="W13" s="284">
        <f t="shared" ca="1" si="3"/>
        <v>89.6</v>
      </c>
      <c r="X13" s="733">
        <f t="shared" ca="1" si="3"/>
        <v>1607.5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45814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82.4</v>
      </c>
      <c r="E14" s="282">
        <f t="shared" ca="1" si="4"/>
        <v>81.400000000000006</v>
      </c>
      <c r="F14" s="282">
        <f t="shared" ca="1" si="4"/>
        <v>11.8</v>
      </c>
      <c r="G14" s="282">
        <f t="shared" ca="1" si="4"/>
        <v>84.4</v>
      </c>
      <c r="H14" s="282">
        <f t="shared" ca="1" si="4"/>
        <v>81.7</v>
      </c>
      <c r="I14" s="284">
        <f t="shared" ca="1" si="4"/>
        <v>83.5</v>
      </c>
      <c r="J14" s="285">
        <f t="shared" ca="1" si="4"/>
        <v>86.2</v>
      </c>
      <c r="K14" s="282">
        <f t="shared" ca="1" si="4"/>
        <v>88.3</v>
      </c>
      <c r="L14" s="282">
        <f t="shared" ca="1" si="4"/>
        <v>90.8</v>
      </c>
      <c r="M14" s="282">
        <f t="shared" ca="1" si="4"/>
        <v>14</v>
      </c>
      <c r="N14" s="282">
        <f t="shared" ca="1" si="4"/>
        <v>89.2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89.3</v>
      </c>
      <c r="R14" s="282">
        <f t="shared" ca="1" si="4"/>
        <v>87.8</v>
      </c>
      <c r="S14" s="282">
        <f t="shared" ca="1" si="4"/>
        <v>88.1</v>
      </c>
      <c r="T14" s="282">
        <f t="shared" ca="1" si="4"/>
        <v>17.7</v>
      </c>
      <c r="U14" s="282">
        <f t="shared" ca="1" si="4"/>
        <v>88.9</v>
      </c>
      <c r="V14" s="282">
        <f t="shared" ca="1" si="4"/>
        <v>87.6</v>
      </c>
      <c r="W14" s="284">
        <f t="shared" ca="1" si="4"/>
        <v>89.6</v>
      </c>
      <c r="X14" s="733">
        <f t="shared" ca="1" si="4"/>
        <v>1604.8999999999999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45815</v>
      </c>
      <c r="C15" s="281">
        <f t="shared" ref="C15:X15" ca="1" si="5">INDIRECT("'SEM " &amp; $R$5 &amp; "'!" &amp; ADDRESS(ROW(B12), COLUMN(B12)))</f>
        <v>83.5</v>
      </c>
      <c r="D15" s="282">
        <f t="shared" ca="1" si="5"/>
        <v>82.4</v>
      </c>
      <c r="E15" s="282">
        <f t="shared" ca="1" si="5"/>
        <v>81.3</v>
      </c>
      <c r="F15" s="282">
        <f t="shared" ca="1" si="5"/>
        <v>11.8</v>
      </c>
      <c r="G15" s="282">
        <f t="shared" ca="1" si="5"/>
        <v>84.4</v>
      </c>
      <c r="H15" s="282">
        <f t="shared" ca="1" si="5"/>
        <v>81.7</v>
      </c>
      <c r="I15" s="284">
        <f t="shared" ca="1" si="5"/>
        <v>83.5</v>
      </c>
      <c r="J15" s="285">
        <f t="shared" ca="1" si="5"/>
        <v>86.1</v>
      </c>
      <c r="K15" s="282">
        <f t="shared" ca="1" si="5"/>
        <v>88.3</v>
      </c>
      <c r="L15" s="282">
        <f t="shared" ca="1" si="5"/>
        <v>90.8</v>
      </c>
      <c r="M15" s="282">
        <f t="shared" ca="1" si="5"/>
        <v>14</v>
      </c>
      <c r="N15" s="282">
        <f t="shared" ca="1" si="5"/>
        <v>89.2</v>
      </c>
      <c r="O15" s="282">
        <f t="shared" ca="1" si="5"/>
        <v>88.7</v>
      </c>
      <c r="P15" s="282">
        <f t="shared" ca="1" si="5"/>
        <v>90</v>
      </c>
      <c r="Q15" s="281">
        <f t="shared" ca="1" si="5"/>
        <v>89.3</v>
      </c>
      <c r="R15" s="282">
        <f t="shared" ca="1" si="5"/>
        <v>87.8</v>
      </c>
      <c r="S15" s="282">
        <f t="shared" ca="1" si="5"/>
        <v>88</v>
      </c>
      <c r="T15" s="282">
        <f t="shared" ca="1" si="5"/>
        <v>17.7</v>
      </c>
      <c r="U15" s="282">
        <f t="shared" ca="1" si="5"/>
        <v>88.9</v>
      </c>
      <c r="V15" s="282">
        <f t="shared" ca="1" si="5"/>
        <v>87.6</v>
      </c>
      <c r="W15" s="284">
        <f t="shared" ca="1" si="5"/>
        <v>89.6</v>
      </c>
      <c r="X15" s="733">
        <f t="shared" ca="1" si="5"/>
        <v>1604.5999999999997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45816</v>
      </c>
      <c r="C16" s="281">
        <f t="shared" ref="C16:X16" ca="1" si="6">INDIRECT("'SEM " &amp; $R$5 &amp; "'!" &amp; ADDRESS(ROW(B13), COLUMN(B13)))</f>
        <v>83.5</v>
      </c>
      <c r="D16" s="282">
        <f t="shared" ca="1" si="6"/>
        <v>82.4</v>
      </c>
      <c r="E16" s="282">
        <f t="shared" ca="1" si="6"/>
        <v>81.3</v>
      </c>
      <c r="F16" s="282">
        <f t="shared" ca="1" si="6"/>
        <v>11.8</v>
      </c>
      <c r="G16" s="282">
        <f t="shared" ca="1" si="6"/>
        <v>84.3</v>
      </c>
      <c r="H16" s="282">
        <f t="shared" ca="1" si="6"/>
        <v>81.599999999999994</v>
      </c>
      <c r="I16" s="284">
        <f t="shared" ca="1" si="6"/>
        <v>83.5</v>
      </c>
      <c r="J16" s="285">
        <f t="shared" ca="1" si="6"/>
        <v>86.1</v>
      </c>
      <c r="K16" s="282">
        <f t="shared" ca="1" si="6"/>
        <v>88.3</v>
      </c>
      <c r="L16" s="282">
        <f t="shared" ca="1" si="6"/>
        <v>90.8</v>
      </c>
      <c r="M16" s="282">
        <f t="shared" ca="1" si="6"/>
        <v>14</v>
      </c>
      <c r="N16" s="282">
        <f t="shared" ca="1" si="6"/>
        <v>89.1</v>
      </c>
      <c r="O16" s="282">
        <f t="shared" ca="1" si="6"/>
        <v>88.7</v>
      </c>
      <c r="P16" s="282">
        <f t="shared" ca="1" si="6"/>
        <v>90</v>
      </c>
      <c r="Q16" s="281">
        <f t="shared" ca="1" si="6"/>
        <v>89.3</v>
      </c>
      <c r="R16" s="282">
        <f t="shared" ca="1" si="6"/>
        <v>87.8</v>
      </c>
      <c r="S16" s="282">
        <f t="shared" ca="1" si="6"/>
        <v>88</v>
      </c>
      <c r="T16" s="282">
        <f t="shared" ca="1" si="6"/>
        <v>17.600000000000001</v>
      </c>
      <c r="U16" s="282">
        <f t="shared" ca="1" si="6"/>
        <v>88.9</v>
      </c>
      <c r="V16" s="282">
        <f t="shared" ca="1" si="6"/>
        <v>87.6</v>
      </c>
      <c r="W16" s="284">
        <f t="shared" ca="1" si="6"/>
        <v>89.6</v>
      </c>
      <c r="X16" s="733">
        <f t="shared" ca="1" si="6"/>
        <v>1604.1999999999998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45817</v>
      </c>
      <c r="C17" s="281">
        <f t="shared" ref="C17:X17" ca="1" si="7">INDIRECT("'SEM " &amp; $R$5 &amp; "'!" &amp; ADDRESS(ROW(B14), COLUMN(B14)))</f>
        <v>82.3</v>
      </c>
      <c r="D17" s="282">
        <f t="shared" ca="1" si="7"/>
        <v>82.2</v>
      </c>
      <c r="E17" s="282">
        <f t="shared" ca="1" si="7"/>
        <v>80.599999999999994</v>
      </c>
      <c r="F17" s="282">
        <f t="shared" ca="1" si="7"/>
        <v>11</v>
      </c>
      <c r="G17" s="282">
        <f t="shared" ca="1" si="7"/>
        <v>83.4</v>
      </c>
      <c r="H17" s="282">
        <f t="shared" ca="1" si="7"/>
        <v>80.599999999999994</v>
      </c>
      <c r="I17" s="284">
        <f t="shared" ca="1" si="7"/>
        <v>83.3</v>
      </c>
      <c r="J17" s="285">
        <f t="shared" ca="1" si="7"/>
        <v>84.7</v>
      </c>
      <c r="K17" s="282">
        <f t="shared" ca="1" si="7"/>
        <v>87.5</v>
      </c>
      <c r="L17" s="282">
        <f t="shared" ca="1" si="7"/>
        <v>91</v>
      </c>
      <c r="M17" s="282">
        <f t="shared" ca="1" si="7"/>
        <v>13.7</v>
      </c>
      <c r="N17" s="282">
        <f t="shared" ca="1" si="7"/>
        <v>87.3</v>
      </c>
      <c r="O17" s="282">
        <f t="shared" ca="1" si="7"/>
        <v>88.6</v>
      </c>
      <c r="P17" s="282">
        <f t="shared" ca="1" si="7"/>
        <v>90.2</v>
      </c>
      <c r="Q17" s="281">
        <f t="shared" ca="1" si="7"/>
        <v>89.4</v>
      </c>
      <c r="R17" s="282">
        <f t="shared" ca="1" si="7"/>
        <v>88</v>
      </c>
      <c r="S17" s="282">
        <f t="shared" ca="1" si="7"/>
        <v>87.1</v>
      </c>
      <c r="T17" s="282">
        <f t="shared" ca="1" si="7"/>
        <v>16.600000000000001</v>
      </c>
      <c r="U17" s="282">
        <f t="shared" ca="1" si="7"/>
        <v>88.8</v>
      </c>
      <c r="V17" s="282">
        <f t="shared" ca="1" si="7"/>
        <v>86.7</v>
      </c>
      <c r="W17" s="284">
        <f t="shared" ca="1" si="7"/>
        <v>89.8</v>
      </c>
      <c r="X17" s="734">
        <f t="shared" ca="1" si="7"/>
        <v>1592.8</v>
      </c>
      <c r="Y17" s="573"/>
      <c r="AB17" s="441"/>
    </row>
    <row r="18" spans="1:28" ht="48" customHeight="1" thickBot="1" x14ac:dyDescent="0.6">
      <c r="A18" s="1090" t="s">
        <v>9</v>
      </c>
      <c r="B18" s="1091"/>
      <c r="C18" s="736">
        <f t="shared" ref="C18:X18" ca="1" si="8">INDIRECT("'SEM " &amp; $R$5 &amp; "'!" &amp; ADDRESS(ROW(B15), COLUMN(B15)))</f>
        <v>583</v>
      </c>
      <c r="D18" s="737">
        <f t="shared" ca="1" si="8"/>
        <v>576.5</v>
      </c>
      <c r="E18" s="737">
        <f t="shared" ca="1" si="8"/>
        <v>570</v>
      </c>
      <c r="F18" s="737">
        <f t="shared" ca="1" si="8"/>
        <v>82.999999999999986</v>
      </c>
      <c r="G18" s="737">
        <f t="shared" ca="1" si="8"/>
        <v>590.5</v>
      </c>
      <c r="H18" s="737">
        <f t="shared" ca="1" si="8"/>
        <v>571.1</v>
      </c>
      <c r="I18" s="738">
        <f t="shared" ca="1" si="8"/>
        <v>584</v>
      </c>
      <c r="J18" s="736">
        <f t="shared" ca="1" si="8"/>
        <v>602.40000000000009</v>
      </c>
      <c r="K18" s="737">
        <f t="shared" ca="1" si="8"/>
        <v>617.5</v>
      </c>
      <c r="L18" s="737">
        <f t="shared" ca="1" si="8"/>
        <v>635.79999999999995</v>
      </c>
      <c r="M18" s="737">
        <f t="shared" ca="1" si="8"/>
        <v>99.5</v>
      </c>
      <c r="N18" s="737">
        <f t="shared" ca="1" si="8"/>
        <v>622.79999999999995</v>
      </c>
      <c r="O18" s="737">
        <f t="shared" ca="1" si="8"/>
        <v>620.70000000000005</v>
      </c>
      <c r="P18" s="738">
        <f t="shared" ca="1" si="8"/>
        <v>630.40000000000009</v>
      </c>
      <c r="Q18" s="736">
        <f t="shared" ca="1" si="8"/>
        <v>626.1</v>
      </c>
      <c r="R18" s="737">
        <f t="shared" ca="1" si="8"/>
        <v>615.29999999999995</v>
      </c>
      <c r="S18" s="737">
        <f t="shared" ca="1" si="8"/>
        <v>615.30000000000007</v>
      </c>
      <c r="T18" s="737">
        <f t="shared" ca="1" si="8"/>
        <v>122.80000000000001</v>
      </c>
      <c r="U18" s="737">
        <f t="shared" ca="1" si="8"/>
        <v>622.79999999999984</v>
      </c>
      <c r="V18" s="737">
        <f t="shared" ca="1" si="8"/>
        <v>614.20000000000005</v>
      </c>
      <c r="W18" s="738">
        <f t="shared" ca="1" si="8"/>
        <v>627.20000000000005</v>
      </c>
      <c r="X18" s="735">
        <f t="shared" ca="1" si="8"/>
        <v>11230.899999999998</v>
      </c>
    </row>
    <row r="19" spans="1:28" ht="48" customHeight="1" thickBot="1" x14ac:dyDescent="0.6">
      <c r="A19" s="1092" t="s">
        <v>50</v>
      </c>
      <c r="B19" s="1093"/>
      <c r="C19" s="739">
        <f ca="1">INDIRECT("'SEM " &amp; $R$5 &amp; "'!" &amp; ADDRESS(ROW(B17), COLUMN(B17)))</f>
        <v>541</v>
      </c>
      <c r="D19" s="740">
        <f t="shared" ref="D19:X19" ca="1" si="9">INDIRECT("'SEM " &amp; $R$5 &amp; "'!" &amp; ADDRESS(ROW(C17), COLUMN(C17)))</f>
        <v>535</v>
      </c>
      <c r="E19" s="740">
        <f t="shared" ca="1" si="9"/>
        <v>529</v>
      </c>
      <c r="F19" s="740">
        <f t="shared" ca="1" si="9"/>
        <v>77</v>
      </c>
      <c r="G19" s="740">
        <f t="shared" ca="1" si="9"/>
        <v>548</v>
      </c>
      <c r="H19" s="740">
        <f t="shared" ca="1" si="9"/>
        <v>530</v>
      </c>
      <c r="I19" s="741">
        <f t="shared" ca="1" si="9"/>
        <v>542</v>
      </c>
      <c r="J19" s="739">
        <f t="shared" ca="1" si="9"/>
        <v>559</v>
      </c>
      <c r="K19" s="740">
        <f t="shared" ca="1" si="9"/>
        <v>573</v>
      </c>
      <c r="L19" s="740">
        <f t="shared" ca="1" si="9"/>
        <v>590</v>
      </c>
      <c r="M19" s="740">
        <f t="shared" ca="1" si="9"/>
        <v>90</v>
      </c>
      <c r="N19" s="740">
        <f t="shared" ca="1" si="9"/>
        <v>578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571</v>
      </c>
      <c r="T19" s="740">
        <f t="shared" ca="1" si="9"/>
        <v>114</v>
      </c>
      <c r="U19" s="740">
        <f t="shared" ca="1" si="9"/>
        <v>578</v>
      </c>
      <c r="V19" s="740">
        <f t="shared" ca="1" si="9"/>
        <v>570</v>
      </c>
      <c r="W19" s="741">
        <f t="shared" ca="1" si="9"/>
        <v>582</v>
      </c>
      <c r="X19" s="730">
        <f t="shared" ca="1" si="9"/>
        <v>10420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4"/>
      <c r="N20" s="1094"/>
      <c r="O20" s="1094"/>
      <c r="P20" s="1094"/>
      <c r="Q20" s="1095"/>
      <c r="R20" s="1095"/>
      <c r="S20" s="1095"/>
      <c r="T20" s="1095"/>
      <c r="U20" s="1095"/>
      <c r="V20" s="1095"/>
      <c r="W20" s="1095"/>
      <c r="X20" s="1094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1" t="s">
        <v>27</v>
      </c>
      <c r="B22" s="1102"/>
      <c r="C22" s="1103" t="s">
        <v>8</v>
      </c>
      <c r="D22" s="1104"/>
      <c r="E22" s="1104"/>
      <c r="F22" s="1104"/>
      <c r="G22" s="1104"/>
      <c r="H22" s="1104"/>
      <c r="I22" s="1105"/>
      <c r="J22" s="446"/>
      <c r="K22" s="445"/>
      <c r="L22" s="1106" t="s">
        <v>49</v>
      </c>
      <c r="M22" s="1107"/>
      <c r="N22" s="1103" t="s">
        <v>8</v>
      </c>
      <c r="O22" s="1104"/>
      <c r="P22" s="1104"/>
      <c r="Q22" s="1104"/>
      <c r="R22" s="1104"/>
      <c r="S22" s="1104"/>
      <c r="T22" s="1105"/>
      <c r="U22" s="548"/>
      <c r="V22" s="549"/>
      <c r="W22" s="549"/>
      <c r="X22" s="550"/>
      <c r="Y22" s="549"/>
    </row>
    <row r="23" spans="1:28" ht="48" customHeight="1" thickBot="1" x14ac:dyDescent="0.6">
      <c r="A23" s="1108" t="s">
        <v>48</v>
      </c>
      <c r="B23" s="110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8" t="s">
        <v>48</v>
      </c>
      <c r="M23" s="110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45811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 ca="1">B11</f>
        <v>45811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45812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79.900000000000006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396.5</v>
      </c>
      <c r="J25" s="573"/>
      <c r="K25" s="445"/>
      <c r="L25" s="574" t="s">
        <v>117</v>
      </c>
      <c r="M25" s="575">
        <f ca="1">M24+1</f>
        <v>45812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45813</v>
      </c>
      <c r="C26" s="281">
        <f t="shared" ref="C26:I26" ca="1" si="15">INDIRECT("'SEM " &amp; $R$5 &amp; "'!" &amp; ADDRESS(ROW(B32), COLUMN(B32)))</f>
        <v>75.5</v>
      </c>
      <c r="D26" s="282">
        <f t="shared" ca="1" si="15"/>
        <v>73.900000000000006</v>
      </c>
      <c r="E26" s="282">
        <f t="shared" ca="1" si="15"/>
        <v>3.3</v>
      </c>
      <c r="F26" s="282">
        <f t="shared" ca="1" si="15"/>
        <v>79.8</v>
      </c>
      <c r="G26" s="282">
        <f t="shared" ca="1" si="15"/>
        <v>81.3</v>
      </c>
      <c r="H26" s="284">
        <f t="shared" ca="1" si="15"/>
        <v>82.5</v>
      </c>
      <c r="I26" s="731">
        <f t="shared" ca="1" si="15"/>
        <v>396.3</v>
      </c>
      <c r="J26" s="573"/>
      <c r="K26" s="445"/>
      <c r="L26" s="574" t="s">
        <v>121</v>
      </c>
      <c r="M26" s="575">
        <f t="shared" ref="M26:M30" ca="1" si="16">M25+1</f>
        <v>45813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45814</v>
      </c>
      <c r="C27" s="281">
        <f t="shared" ref="C27:I27" ca="1" si="18">INDIRECT("'SEM " &amp; $R$5 &amp; "'!" &amp; ADDRESS(ROW(B33), COLUMN(B33)))</f>
        <v>76.099999999999994</v>
      </c>
      <c r="D27" s="282">
        <f t="shared" ca="1" si="18"/>
        <v>74</v>
      </c>
      <c r="E27" s="282">
        <f t="shared" ca="1" si="18"/>
        <v>2.6</v>
      </c>
      <c r="F27" s="282">
        <f t="shared" ca="1" si="18"/>
        <v>80.900000000000006</v>
      </c>
      <c r="G27" s="282">
        <f t="shared" ca="1" si="18"/>
        <v>82.2</v>
      </c>
      <c r="H27" s="284">
        <f t="shared" ca="1" si="18"/>
        <v>83</v>
      </c>
      <c r="I27" s="731">
        <f t="shared" ca="1" si="18"/>
        <v>398.8</v>
      </c>
      <c r="J27" s="573"/>
      <c r="K27" s="445"/>
      <c r="L27" s="574" t="s">
        <v>122</v>
      </c>
      <c r="M27" s="575">
        <f t="shared" ca="1" si="16"/>
        <v>45814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6.2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45815</v>
      </c>
      <c r="C28" s="281">
        <f t="shared" ref="C28:I28" ca="1" si="20">INDIRECT("'SEM " &amp; $R$5 &amp; "'!" &amp; ADDRESS(ROW(B34), COLUMN(B34)))</f>
        <v>76.099999999999994</v>
      </c>
      <c r="D28" s="282">
        <f t="shared" ca="1" si="20"/>
        <v>74</v>
      </c>
      <c r="E28" s="282">
        <f t="shared" ca="1" si="20"/>
        <v>2.5</v>
      </c>
      <c r="F28" s="282">
        <f t="shared" ca="1" si="20"/>
        <v>80.900000000000006</v>
      </c>
      <c r="G28" s="282">
        <f t="shared" ca="1" si="20"/>
        <v>82.2</v>
      </c>
      <c r="H28" s="284">
        <f t="shared" ca="1" si="20"/>
        <v>83</v>
      </c>
      <c r="I28" s="731">
        <f t="shared" ca="1" si="20"/>
        <v>398.7</v>
      </c>
      <c r="J28" s="573"/>
      <c r="K28" s="445"/>
      <c r="L28" s="574" t="s">
        <v>123</v>
      </c>
      <c r="M28" s="575">
        <f t="shared" ca="1" si="16"/>
        <v>45815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45816</v>
      </c>
      <c r="C29" s="281">
        <f t="shared" ref="C29:I29" ca="1" si="22">INDIRECT("'SEM " &amp; $R$5 &amp; "'!" &amp; ADDRESS(ROW(B35), COLUMN(B35)))</f>
        <v>76.099999999999994</v>
      </c>
      <c r="D29" s="282">
        <f t="shared" ca="1" si="22"/>
        <v>74</v>
      </c>
      <c r="E29" s="282">
        <f t="shared" ca="1" si="22"/>
        <v>2.5</v>
      </c>
      <c r="F29" s="282">
        <f t="shared" ca="1" si="22"/>
        <v>80.900000000000006</v>
      </c>
      <c r="G29" s="282">
        <f t="shared" ca="1" si="22"/>
        <v>82.2</v>
      </c>
      <c r="H29" s="284">
        <f t="shared" ca="1" si="22"/>
        <v>83</v>
      </c>
      <c r="I29" s="731">
        <f t="shared" ca="1" si="22"/>
        <v>398.7</v>
      </c>
      <c r="J29" s="573"/>
      <c r="K29" s="445"/>
      <c r="L29" s="574" t="s">
        <v>118</v>
      </c>
      <c r="M29" s="575">
        <f t="shared" ca="1" si="16"/>
        <v>45816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45817</v>
      </c>
      <c r="C30" s="37">
        <f t="shared" ref="C30:I30" ca="1" si="24">INDIRECT("'SEM " &amp; $R$5 &amp; "'!" &amp; ADDRESS(ROW(B36), COLUMN(B36)))</f>
        <v>76.2</v>
      </c>
      <c r="D30" s="38">
        <f t="shared" ca="1" si="24"/>
        <v>73.099999999999994</v>
      </c>
      <c r="E30" s="38">
        <f t="shared" ca="1" si="24"/>
        <v>2.4</v>
      </c>
      <c r="F30" s="38">
        <f t="shared" ca="1" si="24"/>
        <v>80.8</v>
      </c>
      <c r="G30" s="38">
        <f t="shared" ca="1" si="24"/>
        <v>81.3</v>
      </c>
      <c r="H30" s="39">
        <f t="shared" ca="1" si="24"/>
        <v>82.4</v>
      </c>
      <c r="I30" s="731">
        <f t="shared" ca="1" si="24"/>
        <v>396.20000000000005</v>
      </c>
      <c r="J30" s="573"/>
      <c r="K30" s="443"/>
      <c r="L30" s="574" t="s">
        <v>119</v>
      </c>
      <c r="M30" s="575">
        <f t="shared" ca="1" si="16"/>
        <v>45817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6.2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0" t="s">
        <v>9</v>
      </c>
      <c r="B31" s="1091"/>
      <c r="C31" s="727">
        <f t="shared" ref="C31:I31" ca="1" si="26">INDIRECT("'SEM " &amp; $R$5 &amp; "'!" &amp; ADDRESS(ROW(B37), COLUMN(B37)))</f>
        <v>531.70000000000005</v>
      </c>
      <c r="D31" s="728">
        <f t="shared" ca="1" si="26"/>
        <v>516.70000000000005</v>
      </c>
      <c r="E31" s="728">
        <f t="shared" ca="1" si="26"/>
        <v>19.899999999999999</v>
      </c>
      <c r="F31" s="728">
        <f t="shared" ca="1" si="26"/>
        <v>564.79999999999995</v>
      </c>
      <c r="G31" s="728">
        <f t="shared" ca="1" si="26"/>
        <v>573.4</v>
      </c>
      <c r="H31" s="728">
        <f t="shared" ca="1" si="26"/>
        <v>579.79999999999995</v>
      </c>
      <c r="I31" s="726">
        <f t="shared" ca="1" si="26"/>
        <v>2786.3</v>
      </c>
      <c r="J31" s="450"/>
      <c r="K31" s="450"/>
      <c r="L31" s="1090" t="s">
        <v>9</v>
      </c>
      <c r="M31" s="1091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44.5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217.29999999999998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92" t="s">
        <v>50</v>
      </c>
      <c r="B32" s="1093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483</v>
      </c>
      <c r="E32" s="740">
        <f t="shared" ca="1" si="28"/>
        <v>16</v>
      </c>
      <c r="F32" s="740">
        <f t="shared" ca="1" si="28"/>
        <v>528</v>
      </c>
      <c r="G32" s="740">
        <f t="shared" ca="1" si="28"/>
        <v>536</v>
      </c>
      <c r="H32" s="741">
        <f t="shared" ca="1" si="28"/>
        <v>542</v>
      </c>
      <c r="I32" s="729">
        <f t="shared" ca="1" si="28"/>
        <v>2602</v>
      </c>
      <c r="J32" s="450"/>
      <c r="K32" s="450"/>
      <c r="L32" s="1092" t="s">
        <v>50</v>
      </c>
      <c r="M32" s="1093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40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196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6" t="s">
        <v>19</v>
      </c>
      <c r="B35" s="1097"/>
      <c r="C35" s="1098" t="s">
        <v>113</v>
      </c>
      <c r="D35" s="1099"/>
      <c r="E35" s="1099"/>
      <c r="F35" s="1099"/>
      <c r="G35" s="1099"/>
      <c r="H35" s="1099"/>
      <c r="I35" s="1100"/>
      <c r="J35" s="1098" t="s">
        <v>63</v>
      </c>
      <c r="K35" s="1099"/>
      <c r="L35" s="1099"/>
      <c r="M35" s="1099"/>
      <c r="N35" s="1099"/>
      <c r="O35" s="1099"/>
      <c r="P35" s="1100"/>
      <c r="Q35" s="1098" t="s">
        <v>8</v>
      </c>
      <c r="R35" s="1099"/>
      <c r="S35" s="1099"/>
      <c r="T35" s="1099"/>
      <c r="U35" s="1099"/>
      <c r="V35" s="1099"/>
      <c r="W35" s="1099"/>
      <c r="X35" s="1100"/>
      <c r="Y35" s="434"/>
    </row>
    <row r="36" spans="1:25" ht="48" customHeight="1" thickBot="1" x14ac:dyDescent="0.6">
      <c r="A36" s="1108" t="s">
        <v>48</v>
      </c>
      <c r="B36" s="110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45811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 ca="1">B37+1</f>
        <v>45812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45813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45814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45815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45816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45817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90" t="s">
        <v>9</v>
      </c>
      <c r="B44" s="1091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92" t="s">
        <v>50</v>
      </c>
      <c r="B45" s="1093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topLeftCell="A22" zoomScale="85" zoomScaleNormal="85" workbookViewId="0">
      <pane xSplit="1" topLeftCell="E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68" t="s">
        <v>2</v>
      </c>
      <c r="Q2" s="1068"/>
      <c r="R2" s="1068"/>
      <c r="S2" s="767"/>
      <c r="T2" s="767" t="s">
        <v>3</v>
      </c>
      <c r="U2" s="1068" t="s">
        <v>55</v>
      </c>
      <c r="V2" s="1068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7">
        <v>45811</v>
      </c>
      <c r="U3" s="1077"/>
      <c r="V3" s="1077">
        <f>T3+6</f>
        <v>45817</v>
      </c>
      <c r="W3" s="1077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9" t="s">
        <v>113</v>
      </c>
      <c r="C5" s="1070"/>
      <c r="D5" s="1070"/>
      <c r="E5" s="1070"/>
      <c r="F5" s="1070"/>
      <c r="G5" s="1070"/>
      <c r="H5" s="1070"/>
      <c r="I5" s="1071" t="s">
        <v>63</v>
      </c>
      <c r="J5" s="1072"/>
      <c r="K5" s="1072"/>
      <c r="L5" s="1072"/>
      <c r="M5" s="1072"/>
      <c r="N5" s="1072"/>
      <c r="O5" s="1073"/>
      <c r="P5" s="1074" t="s">
        <v>8</v>
      </c>
      <c r="Q5" s="1075"/>
      <c r="R5" s="1075"/>
      <c r="S5" s="1075"/>
      <c r="T5" s="1075"/>
      <c r="U5" s="1075"/>
      <c r="V5" s="1076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4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4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1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66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69">
        <v>86.5</v>
      </c>
      <c r="J9" s="897">
        <v>88.4</v>
      </c>
      <c r="K9" s="897">
        <v>90.8</v>
      </c>
      <c r="L9" s="977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923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69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8">
        <v>88.2</v>
      </c>
      <c r="V10" s="898">
        <v>89.6</v>
      </c>
      <c r="W10" s="923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930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969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930">
        <v>88.1</v>
      </c>
      <c r="S11" s="897">
        <v>17.7</v>
      </c>
      <c r="T11" s="897">
        <v>88.9</v>
      </c>
      <c r="U11" s="897">
        <v>87.6</v>
      </c>
      <c r="V11" s="898">
        <v>89.6</v>
      </c>
      <c r="W11" s="923">
        <f t="shared" si="0"/>
        <v>1604.8999999999999</v>
      </c>
      <c r="X11" s="800">
        <f t="shared" si="1"/>
        <v>-2.6000000000001364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82.4</v>
      </c>
      <c r="D12" s="897">
        <v>81.3</v>
      </c>
      <c r="E12" s="897">
        <v>11.8</v>
      </c>
      <c r="F12" s="930">
        <v>84.4</v>
      </c>
      <c r="G12" s="930">
        <v>81.7</v>
      </c>
      <c r="H12" s="898">
        <v>83.5</v>
      </c>
      <c r="I12" s="899">
        <v>86.1</v>
      </c>
      <c r="J12" s="897">
        <v>88.3</v>
      </c>
      <c r="K12" s="897">
        <v>90.8</v>
      </c>
      <c r="L12" s="897">
        <v>14</v>
      </c>
      <c r="M12" s="930">
        <v>89.2</v>
      </c>
      <c r="N12" s="897">
        <v>88.7</v>
      </c>
      <c r="O12" s="897">
        <v>90</v>
      </c>
      <c r="P12" s="896">
        <v>89.3</v>
      </c>
      <c r="Q12" s="897">
        <v>87.8</v>
      </c>
      <c r="R12" s="897">
        <v>88</v>
      </c>
      <c r="S12" s="930">
        <v>17.7</v>
      </c>
      <c r="T12" s="897">
        <v>88.9</v>
      </c>
      <c r="U12" s="897">
        <v>87.6</v>
      </c>
      <c r="V12" s="898">
        <v>89.6</v>
      </c>
      <c r="W12" s="923">
        <f t="shared" si="0"/>
        <v>1604.5999999999997</v>
      </c>
      <c r="X12" s="800">
        <f t="shared" si="1"/>
        <v>-0.3000000000001819</v>
      </c>
      <c r="Y12" s="806">
        <v>6</v>
      </c>
    </row>
    <row r="13" spans="1:25" x14ac:dyDescent="0.25">
      <c r="A13" s="793" t="s">
        <v>22</v>
      </c>
      <c r="B13" s="932">
        <v>83.5</v>
      </c>
      <c r="C13" s="897">
        <v>82.4</v>
      </c>
      <c r="D13" s="897">
        <v>81.3</v>
      </c>
      <c r="E13" s="897">
        <v>11.8</v>
      </c>
      <c r="F13" s="897">
        <v>84.3</v>
      </c>
      <c r="G13" s="897">
        <v>81.599999999999994</v>
      </c>
      <c r="H13" s="898">
        <v>83.5</v>
      </c>
      <c r="I13" s="899">
        <v>86.1</v>
      </c>
      <c r="J13" s="897">
        <v>88.3</v>
      </c>
      <c r="K13" s="897">
        <v>90.8</v>
      </c>
      <c r="L13" s="968">
        <v>14</v>
      </c>
      <c r="M13" s="930">
        <v>89.1</v>
      </c>
      <c r="N13" s="897">
        <v>88.7</v>
      </c>
      <c r="O13" s="897">
        <v>90</v>
      </c>
      <c r="P13" s="896">
        <v>89.3</v>
      </c>
      <c r="Q13" s="897">
        <v>87.8</v>
      </c>
      <c r="R13" s="897">
        <v>88</v>
      </c>
      <c r="S13" s="897">
        <v>17.600000000000001</v>
      </c>
      <c r="T13" s="897">
        <v>88.9</v>
      </c>
      <c r="U13" s="897">
        <v>87.6</v>
      </c>
      <c r="V13" s="898">
        <v>89.6</v>
      </c>
      <c r="W13" s="923">
        <f t="shared" si="0"/>
        <v>1604.1999999999998</v>
      </c>
      <c r="X13" s="800">
        <f t="shared" si="1"/>
        <v>-0.39999999999986358</v>
      </c>
      <c r="Y13" s="807">
        <v>7</v>
      </c>
    </row>
    <row r="14" spans="1:25" ht="15.75" thickBot="1" x14ac:dyDescent="0.3">
      <c r="A14" s="793" t="s">
        <v>23</v>
      </c>
      <c r="B14" s="896">
        <v>82.3</v>
      </c>
      <c r="C14" s="897">
        <v>82.2</v>
      </c>
      <c r="D14" s="897">
        <v>80.599999999999994</v>
      </c>
      <c r="E14" s="897">
        <v>11</v>
      </c>
      <c r="F14" s="897">
        <v>83.4</v>
      </c>
      <c r="G14" s="897">
        <v>80.599999999999994</v>
      </c>
      <c r="H14" s="898">
        <v>83.3</v>
      </c>
      <c r="I14" s="899">
        <v>84.7</v>
      </c>
      <c r="J14" s="897">
        <v>87.5</v>
      </c>
      <c r="K14" s="897">
        <v>91</v>
      </c>
      <c r="L14" s="897">
        <v>13.7</v>
      </c>
      <c r="M14" s="897">
        <v>87.3</v>
      </c>
      <c r="N14" s="897">
        <v>88.6</v>
      </c>
      <c r="O14" s="897">
        <v>90.2</v>
      </c>
      <c r="P14" s="896">
        <v>89.4</v>
      </c>
      <c r="Q14" s="897">
        <v>88</v>
      </c>
      <c r="R14" s="897">
        <v>87.1</v>
      </c>
      <c r="S14" s="897">
        <v>16.600000000000001</v>
      </c>
      <c r="T14" s="897">
        <v>88.8</v>
      </c>
      <c r="U14" s="897">
        <v>86.7</v>
      </c>
      <c r="V14" s="898">
        <v>89.8</v>
      </c>
      <c r="W14" s="923">
        <f t="shared" si="0"/>
        <v>1592.8</v>
      </c>
      <c r="X14" s="800">
        <f t="shared" si="1"/>
        <v>-11.399999999999864</v>
      </c>
    </row>
    <row r="15" spans="1:25" ht="15.75" thickBot="1" x14ac:dyDescent="0.3">
      <c r="A15" s="785" t="s">
        <v>9</v>
      </c>
      <c r="B15" s="808">
        <f>SUM(B8:B14)</f>
        <v>583</v>
      </c>
      <c r="C15" s="809">
        <f>SUM(C8:C14)</f>
        <v>576.5</v>
      </c>
      <c r="D15" s="809">
        <f t="shared" ref="D15:V15" si="2">SUM(D8:D14)</f>
        <v>570</v>
      </c>
      <c r="E15" s="809">
        <f>SUM(E8:E14)</f>
        <v>82.999999999999986</v>
      </c>
      <c r="F15" s="809">
        <f t="shared" si="2"/>
        <v>590.5</v>
      </c>
      <c r="G15" s="809">
        <f t="shared" si="2"/>
        <v>571.1</v>
      </c>
      <c r="H15" s="810">
        <f t="shared" si="2"/>
        <v>584</v>
      </c>
      <c r="I15" s="808">
        <f t="shared" si="2"/>
        <v>602.40000000000009</v>
      </c>
      <c r="J15" s="809">
        <f t="shared" si="2"/>
        <v>617.5</v>
      </c>
      <c r="K15" s="809">
        <f t="shared" si="2"/>
        <v>635.79999999999995</v>
      </c>
      <c r="L15" s="809">
        <f t="shared" si="2"/>
        <v>99.5</v>
      </c>
      <c r="M15" s="809">
        <f t="shared" si="2"/>
        <v>622.79999999999995</v>
      </c>
      <c r="N15" s="809">
        <f t="shared" si="2"/>
        <v>620.70000000000005</v>
      </c>
      <c r="O15" s="810">
        <f t="shared" si="2"/>
        <v>630.40000000000009</v>
      </c>
      <c r="P15" s="808">
        <f t="shared" si="2"/>
        <v>626.1</v>
      </c>
      <c r="Q15" s="809">
        <f t="shared" si="2"/>
        <v>615.29999999999995</v>
      </c>
      <c r="R15" s="809">
        <f t="shared" si="2"/>
        <v>615.30000000000007</v>
      </c>
      <c r="S15" s="809">
        <f>SUM(S8:S14)</f>
        <v>122.80000000000001</v>
      </c>
      <c r="T15" s="809">
        <f t="shared" si="2"/>
        <v>622.79999999999984</v>
      </c>
      <c r="U15" s="809">
        <f t="shared" si="2"/>
        <v>614.20000000000005</v>
      </c>
      <c r="V15" s="810">
        <f t="shared" si="2"/>
        <v>627.20000000000005</v>
      </c>
      <c r="W15" s="811">
        <f>SUM(W8:W14)</f>
        <v>11230.899999999998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153.974499588703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541</v>
      </c>
      <c r="C17" s="819">
        <v>535</v>
      </c>
      <c r="D17" s="819">
        <v>529</v>
      </c>
      <c r="E17" s="819">
        <v>77</v>
      </c>
      <c r="F17" s="819">
        <v>548</v>
      </c>
      <c r="G17" s="819">
        <v>530</v>
      </c>
      <c r="H17" s="820">
        <v>542</v>
      </c>
      <c r="I17" s="818">
        <v>559</v>
      </c>
      <c r="J17" s="819">
        <v>573</v>
      </c>
      <c r="K17" s="819">
        <v>590</v>
      </c>
      <c r="L17" s="819">
        <v>90</v>
      </c>
      <c r="M17" s="819">
        <v>578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114</v>
      </c>
      <c r="T17" s="819">
        <v>578</v>
      </c>
      <c r="U17" s="819">
        <v>570</v>
      </c>
      <c r="V17" s="820">
        <v>582</v>
      </c>
      <c r="W17" s="821">
        <f>SUM(B17:V17)</f>
        <v>10420</v>
      </c>
    </row>
    <row r="18" spans="1:24" s="765" customFormat="1" ht="14.25" x14ac:dyDescent="0.25">
      <c r="A18" s="822" t="s">
        <v>13</v>
      </c>
      <c r="B18" s="794">
        <f>((((B16*7)*B17)/1000-B8)/6)</f>
        <v>83.261796666666541</v>
      </c>
      <c r="C18" s="795">
        <f t="shared" ref="C18:V18" si="3">((((C16*7)*C17)/1000-C8)/6)</f>
        <v>82.367549999999866</v>
      </c>
      <c r="D18" s="795">
        <f t="shared" si="3"/>
        <v>81.356636666666546</v>
      </c>
      <c r="E18" s="795">
        <f t="shared" si="3"/>
        <v>11.812276666666648</v>
      </c>
      <c r="F18" s="795">
        <f t="shared" si="3"/>
        <v>84.302306666666553</v>
      </c>
      <c r="G18" s="795">
        <f t="shared" si="3"/>
        <v>81.5362333333332</v>
      </c>
      <c r="H18" s="797">
        <f t="shared" si="3"/>
        <v>83.474726666666541</v>
      </c>
      <c r="I18" s="794">
        <f t="shared" si="3"/>
        <v>85.994536666666534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13.713699999999976</v>
      </c>
      <c r="M18" s="795">
        <f t="shared" si="3"/>
        <v>88.906873333333195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87.866363333333197</v>
      </c>
      <c r="S18" s="795">
        <f t="shared" si="3"/>
        <v>17.507353333333306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153.97449958870303</v>
      </c>
    </row>
    <row r="19" spans="1:24" x14ac:dyDescent="0.25">
      <c r="A19" s="823" t="s">
        <v>14</v>
      </c>
      <c r="B19" s="794">
        <f>((B17*B16)*7)/1000</f>
        <v>582.97077999999919</v>
      </c>
      <c r="C19" s="795">
        <f>((C17*C16)*7)/1000</f>
        <v>576.50529999999924</v>
      </c>
      <c r="D19" s="795">
        <f t="shared" ref="D19:V19" si="4">((D17*D16)*7)/1000</f>
        <v>570.03981999999928</v>
      </c>
      <c r="E19" s="795">
        <f t="shared" si="4"/>
        <v>82.973659999999882</v>
      </c>
      <c r="F19" s="795">
        <f t="shared" si="4"/>
        <v>590.51383999999928</v>
      </c>
      <c r="G19" s="795">
        <f t="shared" si="4"/>
        <v>571.11739999999918</v>
      </c>
      <c r="H19" s="797">
        <f t="shared" si="4"/>
        <v>584.04835999999932</v>
      </c>
      <c r="I19" s="794">
        <f t="shared" si="4"/>
        <v>602.36721999999929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96.982199999999878</v>
      </c>
      <c r="M19" s="795">
        <f t="shared" si="4"/>
        <v>622.84123999999929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122.84411999999985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153.94771587008188</v>
      </c>
      <c r="C20" s="826">
        <f t="shared" ref="C20:V20" si="5">+(C15/C17)/7*1000</f>
        <v>153.93858477970628</v>
      </c>
      <c r="D20" s="826">
        <f t="shared" si="5"/>
        <v>153.92924655684581</v>
      </c>
      <c r="E20" s="826">
        <f t="shared" si="5"/>
        <v>153.98886827458253</v>
      </c>
      <c r="F20" s="826">
        <f t="shared" si="5"/>
        <v>153.9363920750782</v>
      </c>
      <c r="G20" s="826">
        <f t="shared" si="5"/>
        <v>153.93530997304583</v>
      </c>
      <c r="H20" s="827">
        <f t="shared" si="5"/>
        <v>153.92725355824987</v>
      </c>
      <c r="I20" s="825">
        <f t="shared" si="5"/>
        <v>153.94837720419119</v>
      </c>
      <c r="J20" s="826">
        <f t="shared" si="5"/>
        <v>153.95163300922462</v>
      </c>
      <c r="K20" s="826">
        <f t="shared" si="5"/>
        <v>153.94673123486683</v>
      </c>
      <c r="L20" s="826">
        <f t="shared" si="5"/>
        <v>157.93650793650795</v>
      </c>
      <c r="M20" s="826">
        <f t="shared" si="5"/>
        <v>153.92980721700442</v>
      </c>
      <c r="N20" s="826">
        <f t="shared" si="5"/>
        <v>153.94345238095238</v>
      </c>
      <c r="O20" s="827">
        <f t="shared" si="5"/>
        <v>153.94383394383397</v>
      </c>
      <c r="P20" s="825">
        <f t="shared" si="5"/>
        <v>153.94639783624294</v>
      </c>
      <c r="Q20" s="826">
        <f t="shared" si="5"/>
        <v>153.94045534150609</v>
      </c>
      <c r="R20" s="826">
        <f t="shared" si="5"/>
        <v>153.94045534150615</v>
      </c>
      <c r="S20" s="826">
        <f t="shared" si="5"/>
        <v>153.88471177944862</v>
      </c>
      <c r="T20" s="826">
        <f t="shared" si="5"/>
        <v>153.9298072170044</v>
      </c>
      <c r="U20" s="826">
        <f t="shared" si="5"/>
        <v>153.93483709273184</v>
      </c>
      <c r="V20" s="827">
        <f t="shared" si="5"/>
        <v>153.95189003436431</v>
      </c>
      <c r="W20" s="40"/>
    </row>
    <row r="21" spans="1:24" x14ac:dyDescent="0.25">
      <c r="A21" s="765"/>
      <c r="B21" s="986">
        <f t="shared" ref="B21:V21" si="6">B19-B15</f>
        <v>-2.9220000000805157E-2</v>
      </c>
      <c r="C21" s="987">
        <f t="shared" si="6"/>
        <v>5.2999999992380253E-3</v>
      </c>
      <c r="D21" s="987">
        <f t="shared" si="6"/>
        <v>3.9819999999281208E-2</v>
      </c>
      <c r="E21" s="987">
        <f t="shared" si="6"/>
        <v>-2.6340000000104169E-2</v>
      </c>
      <c r="F21" s="987">
        <f t="shared" si="6"/>
        <v>1.3839999999277097E-2</v>
      </c>
      <c r="G21" s="987">
        <f t="shared" si="6"/>
        <v>1.7399999999156535E-2</v>
      </c>
      <c r="H21" s="987">
        <f t="shared" si="6"/>
        <v>4.835999999932028E-2</v>
      </c>
      <c r="I21" s="987">
        <f t="shared" si="6"/>
        <v>-3.2780000000798282E-2</v>
      </c>
      <c r="J21" s="987">
        <f t="shared" si="6"/>
        <v>-4.6660000000883883E-2</v>
      </c>
      <c r="K21" s="987">
        <f t="shared" si="6"/>
        <v>-2.7800000000866021E-2</v>
      </c>
      <c r="L21" s="987">
        <f t="shared" si="6"/>
        <v>-2.5178000000001219</v>
      </c>
      <c r="M21" s="987">
        <f t="shared" si="6"/>
        <v>4.1239999999334032E-2</v>
      </c>
      <c r="N21" s="987">
        <f t="shared" si="6"/>
        <v>-1.3920000000894106E-2</v>
      </c>
      <c r="O21" s="987">
        <f t="shared" si="6"/>
        <v>-1.5700000000947512E-2</v>
      </c>
      <c r="P21" s="987">
        <f t="shared" si="6"/>
        <v>-2.6020000000812615E-2</v>
      </c>
      <c r="Q21" s="987">
        <f t="shared" si="6"/>
        <v>-1.8200000007482231E-3</v>
      </c>
      <c r="R21" s="987">
        <f t="shared" si="6"/>
        <v>-1.8200000008619099E-3</v>
      </c>
      <c r="S21" s="987">
        <f t="shared" si="6"/>
        <v>4.4119999999836068E-2</v>
      </c>
      <c r="T21" s="987">
        <f t="shared" si="6"/>
        <v>4.1239999999447718E-2</v>
      </c>
      <c r="U21" s="987">
        <f t="shared" si="6"/>
        <v>2.0599999999149077E-2</v>
      </c>
      <c r="V21" s="988">
        <f t="shared" si="6"/>
        <v>-4.8440000000823602E-2</v>
      </c>
      <c r="W21" s="829"/>
      <c r="X21" s="829"/>
    </row>
    <row r="22" spans="1:24" x14ac:dyDescent="0.25">
      <c r="A22" s="765"/>
      <c r="B22" s="991">
        <f>(B21+B25)/$A$2</f>
        <v>-2.9220000000805157E-2</v>
      </c>
      <c r="C22" s="894">
        <f t="shared" ref="C22:V22" si="7">(C21+C25)/$A$2</f>
        <v>5.2999999992380253E-3</v>
      </c>
      <c r="D22" s="894">
        <f t="shared" si="7"/>
        <v>3.9819999999281208E-2</v>
      </c>
      <c r="E22" s="894">
        <f t="shared" si="7"/>
        <v>-2.6340000000104169E-2</v>
      </c>
      <c r="F22" s="894">
        <f t="shared" si="7"/>
        <v>1.3839999999277097E-2</v>
      </c>
      <c r="G22" s="894">
        <f t="shared" si="7"/>
        <v>1.7399999999156535E-2</v>
      </c>
      <c r="H22" s="894">
        <f t="shared" si="7"/>
        <v>4.835999999932028E-2</v>
      </c>
      <c r="I22" s="894">
        <f t="shared" si="7"/>
        <v>-3.2780000000798282E-2</v>
      </c>
      <c r="J22" s="894">
        <f t="shared" si="7"/>
        <v>-4.6660000000883883E-2</v>
      </c>
      <c r="K22" s="894">
        <f t="shared" si="7"/>
        <v>-2.7800000000866021E-2</v>
      </c>
      <c r="L22" s="894">
        <f t="shared" si="7"/>
        <v>-2.5178000000001219</v>
      </c>
      <c r="M22" s="894">
        <f t="shared" si="7"/>
        <v>4.1239999999334032E-2</v>
      </c>
      <c r="N22" s="894">
        <f t="shared" si="7"/>
        <v>-1.3920000000894106E-2</v>
      </c>
      <c r="O22" s="894">
        <f t="shared" si="7"/>
        <v>-1.5700000000947512E-2</v>
      </c>
      <c r="P22" s="894">
        <f t="shared" si="7"/>
        <v>-2.6020000000812615E-2</v>
      </c>
      <c r="Q22" s="894">
        <f t="shared" si="7"/>
        <v>-1.8200000007482231E-3</v>
      </c>
      <c r="R22" s="894">
        <f t="shared" si="7"/>
        <v>-1.8200000008619099E-3</v>
      </c>
      <c r="S22" s="894">
        <f t="shared" si="7"/>
        <v>4.4119999999836068E-2</v>
      </c>
      <c r="T22" s="894">
        <f t="shared" si="7"/>
        <v>4.1239999999447718E-2</v>
      </c>
      <c r="U22" s="894">
        <f t="shared" si="7"/>
        <v>2.0599999999149077E-2</v>
      </c>
      <c r="V22" s="992">
        <f t="shared" si="7"/>
        <v>-4.8440000000823602E-2</v>
      </c>
      <c r="W22" s="830"/>
    </row>
    <row r="23" spans="1:24" x14ac:dyDescent="0.25">
      <c r="A23" s="765"/>
      <c r="B23" s="991">
        <f>B22 + SUMIF($A$8:$A$14, $A$3,B8:B14)</f>
        <v>82.270779999999192</v>
      </c>
      <c r="C23" s="894">
        <f t="shared" ref="C23:V23" si="8">C22 + SUMIF($A$8:$A$14, $A$3,C8:C14)</f>
        <v>82.205299999999241</v>
      </c>
      <c r="D23" s="894">
        <f t="shared" si="8"/>
        <v>80.639819999999276</v>
      </c>
      <c r="E23" s="894">
        <f t="shared" si="8"/>
        <v>10.973659999999896</v>
      </c>
      <c r="F23" s="894">
        <f t="shared" si="8"/>
        <v>83.413839999999283</v>
      </c>
      <c r="G23" s="894">
        <f t="shared" si="8"/>
        <v>80.617399999999151</v>
      </c>
      <c r="H23" s="894">
        <f t="shared" si="8"/>
        <v>83.348359999999317</v>
      </c>
      <c r="I23" s="894">
        <f t="shared" si="8"/>
        <v>84.667219999999205</v>
      </c>
      <c r="J23" s="894">
        <f t="shared" si="8"/>
        <v>87.453339999999116</v>
      </c>
      <c r="K23" s="894">
        <f t="shared" si="8"/>
        <v>90.972199999999134</v>
      </c>
      <c r="L23" s="894">
        <f t="shared" si="8"/>
        <v>11.182199999999877</v>
      </c>
      <c r="M23" s="894">
        <f t="shared" si="8"/>
        <v>87.341239999999331</v>
      </c>
      <c r="N23" s="894">
        <f t="shared" si="8"/>
        <v>88.5860799999991</v>
      </c>
      <c r="O23" s="894">
        <f t="shared" si="8"/>
        <v>90.184299999999055</v>
      </c>
      <c r="P23" s="894">
        <f t="shared" si="8"/>
        <v>89.373979999999193</v>
      </c>
      <c r="Q23" s="894">
        <f t="shared" si="8"/>
        <v>87.998179999999252</v>
      </c>
      <c r="R23" s="894">
        <f t="shared" si="8"/>
        <v>87.098179999999132</v>
      </c>
      <c r="S23" s="894">
        <f t="shared" si="8"/>
        <v>16.644119999999837</v>
      </c>
      <c r="T23" s="894">
        <f t="shared" si="8"/>
        <v>88.841239999999445</v>
      </c>
      <c r="U23" s="894">
        <f t="shared" si="8"/>
        <v>86.720599999999152</v>
      </c>
      <c r="V23" s="992">
        <f t="shared" si="8"/>
        <v>89.751559999999174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78" t="s">
        <v>8</v>
      </c>
      <c r="C27" s="1079"/>
      <c r="D27" s="1079"/>
      <c r="E27" s="1079"/>
      <c r="F27" s="1079"/>
      <c r="G27" s="1079"/>
      <c r="H27" s="832"/>
      <c r="J27" s="829"/>
      <c r="K27" s="829"/>
      <c r="L27" s="829"/>
      <c r="M27" s="1082" t="s">
        <v>18</v>
      </c>
      <c r="N27" s="1083"/>
      <c r="O27" s="1079" t="s">
        <v>8</v>
      </c>
      <c r="P27" s="1079"/>
      <c r="Q27" s="1079"/>
      <c r="R27" s="1079"/>
      <c r="S27" s="1079"/>
      <c r="T27" s="1079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6" t="s">
        <v>10</v>
      </c>
      <c r="N28" s="1087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5">
        <v>74.099999999999994</v>
      </c>
      <c r="D29" s="972">
        <v>3.6</v>
      </c>
      <c r="E29" s="943">
        <v>81.599999999999994</v>
      </c>
      <c r="F29" s="943">
        <v>82.9</v>
      </c>
      <c r="G29" s="945">
        <v>83.4</v>
      </c>
      <c r="H29" s="973">
        <f t="shared" ref="H29:H37" si="9">SUM(B29:G29)</f>
        <v>401.9</v>
      </c>
      <c r="I29" s="836"/>
      <c r="J29" s="829"/>
      <c r="K29" s="829"/>
      <c r="L29" s="829"/>
      <c r="M29" s="1086" t="s">
        <v>10</v>
      </c>
      <c r="N29" s="1087"/>
      <c r="O29" s="1001">
        <v>5.9</v>
      </c>
      <c r="P29" s="1002">
        <v>5.8</v>
      </c>
      <c r="Q29" s="1002">
        <v>0.5</v>
      </c>
      <c r="R29" s="1002">
        <v>6.6</v>
      </c>
      <c r="S29" s="1002">
        <v>6.6</v>
      </c>
      <c r="T29" s="1003">
        <v>6.3</v>
      </c>
      <c r="U29" s="100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5">
        <v>81.599999999999994</v>
      </c>
      <c r="F30" s="953">
        <v>82.9</v>
      </c>
      <c r="G30" s="955">
        <v>83.3</v>
      </c>
      <c r="H30" s="924">
        <f t="shared" si="9"/>
        <v>401.1</v>
      </c>
      <c r="I30" s="800">
        <f>H30-H29</f>
        <v>-0.79999999999995453</v>
      </c>
      <c r="J30" s="829"/>
      <c r="K30" s="829"/>
      <c r="L30" s="829"/>
      <c r="M30" s="1088" t="s">
        <v>51</v>
      </c>
      <c r="N30" s="1137"/>
      <c r="O30" s="1009">
        <v>5.9</v>
      </c>
      <c r="P30" s="1010">
        <v>5.8</v>
      </c>
      <c r="Q30" s="1010">
        <v>0.5</v>
      </c>
      <c r="R30" s="1010">
        <v>6.6</v>
      </c>
      <c r="S30" s="1010">
        <v>6.6</v>
      </c>
      <c r="T30" s="1011">
        <v>6.3</v>
      </c>
      <c r="U30" s="967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0">
        <v>82.6</v>
      </c>
      <c r="H31" s="923">
        <f t="shared" si="9"/>
        <v>396.5</v>
      </c>
      <c r="I31" s="800">
        <f>H31-H30</f>
        <v>-4.6000000000000227</v>
      </c>
      <c r="J31" s="829"/>
      <c r="K31" s="829"/>
      <c r="L31" s="829"/>
      <c r="M31" s="1088" t="s">
        <v>24</v>
      </c>
      <c r="N31" s="1137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970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923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088" t="s">
        <v>20</v>
      </c>
      <c r="N32" s="1137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970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928">
        <v>2.6</v>
      </c>
      <c r="E33" s="795">
        <v>80.900000000000006</v>
      </c>
      <c r="F33" s="795">
        <v>82.2</v>
      </c>
      <c r="G33" s="797">
        <v>83</v>
      </c>
      <c r="H33" s="923">
        <f t="shared" si="9"/>
        <v>398.8</v>
      </c>
      <c r="I33" s="800">
        <f t="shared" si="11"/>
        <v>2.5</v>
      </c>
      <c r="J33" s="765"/>
      <c r="K33" s="765"/>
      <c r="L33" s="765"/>
      <c r="M33" s="1088" t="s">
        <v>28</v>
      </c>
      <c r="N33" s="1137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970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>
        <v>76.099999999999994</v>
      </c>
      <c r="C34" s="795">
        <v>74</v>
      </c>
      <c r="D34" s="846">
        <v>2.5</v>
      </c>
      <c r="E34" s="795">
        <v>80.900000000000006</v>
      </c>
      <c r="F34" s="795">
        <v>82.2</v>
      </c>
      <c r="G34" s="797">
        <v>83</v>
      </c>
      <c r="H34" s="923">
        <f t="shared" si="9"/>
        <v>398.7</v>
      </c>
      <c r="I34" s="800">
        <f t="shared" si="11"/>
        <v>-0.10000000000002274</v>
      </c>
      <c r="J34" s="839"/>
      <c r="K34" s="839"/>
      <c r="L34" s="839"/>
      <c r="M34" s="1088" t="s">
        <v>21</v>
      </c>
      <c r="N34" s="1137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970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>
        <v>76.099999999999994</v>
      </c>
      <c r="C35" s="795">
        <v>74</v>
      </c>
      <c r="D35" s="928">
        <v>2.5</v>
      </c>
      <c r="E35" s="795">
        <v>80.900000000000006</v>
      </c>
      <c r="F35" s="795">
        <v>82.2</v>
      </c>
      <c r="G35" s="797">
        <v>83</v>
      </c>
      <c r="H35" s="923">
        <f t="shared" si="9"/>
        <v>398.7</v>
      </c>
      <c r="I35" s="800">
        <f t="shared" si="11"/>
        <v>0</v>
      </c>
      <c r="J35" s="829"/>
      <c r="K35" s="829"/>
      <c r="L35" s="829"/>
      <c r="M35" s="1088" t="s">
        <v>22</v>
      </c>
      <c r="N35" s="1137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970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>
        <v>76.2</v>
      </c>
      <c r="C36" s="795">
        <v>73.099999999999994</v>
      </c>
      <c r="D36" s="846">
        <v>2.4</v>
      </c>
      <c r="E36" s="795">
        <v>80.8</v>
      </c>
      <c r="F36" s="795">
        <v>81.3</v>
      </c>
      <c r="G36" s="797">
        <v>82.4</v>
      </c>
      <c r="H36" s="933">
        <f t="shared" si="9"/>
        <v>396.20000000000005</v>
      </c>
      <c r="I36" s="800">
        <f t="shared" si="11"/>
        <v>-2.4999999999999432</v>
      </c>
      <c r="J36" s="765"/>
      <c r="K36" s="765"/>
      <c r="L36" s="765"/>
      <c r="M36" s="1088" t="s">
        <v>23</v>
      </c>
      <c r="N36" s="1137"/>
      <c r="O36" s="825">
        <v>5.8</v>
      </c>
      <c r="P36" s="826">
        <v>5.8</v>
      </c>
      <c r="Q36" s="826">
        <v>0.6</v>
      </c>
      <c r="R36" s="826">
        <v>6.2</v>
      </c>
      <c r="S36" s="826">
        <v>6.3</v>
      </c>
      <c r="T36" s="827">
        <v>6.3</v>
      </c>
      <c r="U36" s="974">
        <f t="shared" si="10"/>
        <v>31</v>
      </c>
      <c r="V36" s="800">
        <f t="shared" si="12"/>
        <v>-0.10000000000000142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531.70000000000005</v>
      </c>
      <c r="C37" s="906">
        <f t="shared" si="13"/>
        <v>516.70000000000005</v>
      </c>
      <c r="D37" s="906">
        <f>SUM(D30:D36)</f>
        <v>19.899999999999999</v>
      </c>
      <c r="E37" s="906">
        <f t="shared" si="13"/>
        <v>564.79999999999995</v>
      </c>
      <c r="F37" s="906">
        <f t="shared" si="13"/>
        <v>573.4</v>
      </c>
      <c r="G37" s="911">
        <f t="shared" si="13"/>
        <v>579.79999999999995</v>
      </c>
      <c r="H37" s="912">
        <f t="shared" si="9"/>
        <v>2786.3</v>
      </c>
      <c r="I37" s="848"/>
      <c r="J37" s="829"/>
      <c r="K37" s="829"/>
      <c r="L37" s="829"/>
      <c r="M37" s="1086" t="s">
        <v>9</v>
      </c>
      <c r="N37" s="1087"/>
      <c r="O37" s="1005">
        <f t="shared" ref="O37:T37" si="14">SUM(O30:O36)</f>
        <v>40.5</v>
      </c>
      <c r="P37" s="1006">
        <f t="shared" si="14"/>
        <v>40.299999999999997</v>
      </c>
      <c r="Q37" s="1006">
        <f t="shared" si="14"/>
        <v>3.9000000000000004</v>
      </c>
      <c r="R37" s="1006">
        <f t="shared" si="14"/>
        <v>44.5</v>
      </c>
      <c r="S37" s="1006">
        <f t="shared" si="14"/>
        <v>44.4</v>
      </c>
      <c r="T37" s="1007">
        <f t="shared" si="14"/>
        <v>43.699999999999996</v>
      </c>
      <c r="U37" s="1008">
        <f t="shared" si="10"/>
        <v>217.29999999999998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152.97573295267378</v>
      </c>
      <c r="I38" s="982">
        <f>AVERAGE(B38:G38)</f>
        <v>152.81999999999996</v>
      </c>
      <c r="J38" s="829"/>
      <c r="K38" s="829"/>
      <c r="L38" s="829"/>
      <c r="M38" s="1058" t="s">
        <v>11</v>
      </c>
      <c r="N38" s="1059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158.38192419825072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16</v>
      </c>
      <c r="E39" s="819">
        <v>528</v>
      </c>
      <c r="F39" s="819">
        <v>536</v>
      </c>
      <c r="G39" s="820">
        <v>542</v>
      </c>
      <c r="H39" s="854">
        <f>SUM(B39:G39)</f>
        <v>2602</v>
      </c>
      <c r="I39" s="848"/>
      <c r="J39" s="765"/>
      <c r="K39" s="765"/>
      <c r="L39" s="829"/>
      <c r="M39" s="1060" t="s">
        <v>12</v>
      </c>
      <c r="N39" s="1061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2.3026399999999998</v>
      </c>
      <c r="E40" s="795">
        <f t="shared" si="15"/>
        <v>80.537120000000002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152.97573295267375</v>
      </c>
      <c r="I40" s="859"/>
      <c r="J40" s="859"/>
      <c r="K40" s="765"/>
      <c r="L40" s="829"/>
      <c r="M40" s="1062" t="s">
        <v>13</v>
      </c>
      <c r="N40" s="1063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158.38192419825072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17.115839999999999</v>
      </c>
      <c r="E41" s="795">
        <f t="shared" si="17"/>
        <v>564.82272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064" t="s">
        <v>14</v>
      </c>
      <c r="N41" s="1065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152.83127335441219</v>
      </c>
      <c r="C42" s="826">
        <f t="shared" si="19"/>
        <v>152.82460810411121</v>
      </c>
      <c r="D42" s="826">
        <f t="shared" si="19"/>
        <v>177.67857142857142</v>
      </c>
      <c r="E42" s="826">
        <f t="shared" si="19"/>
        <v>152.8138528138528</v>
      </c>
      <c r="F42" s="826">
        <f t="shared" si="19"/>
        <v>152.82515991471215</v>
      </c>
      <c r="G42" s="827">
        <f t="shared" si="19"/>
        <v>152.82024248813914</v>
      </c>
      <c r="H42" s="864"/>
      <c r="I42" s="765"/>
      <c r="J42" s="765"/>
      <c r="K42" s="859" t="s">
        <v>133</v>
      </c>
      <c r="L42" s="829"/>
      <c r="M42" s="1066" t="s">
        <v>15</v>
      </c>
      <c r="N42" s="1067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158.92857142857144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6">
        <f t="shared" ref="B43:G43" si="21">B41-B37</f>
        <v>-3.9220000000113941E-2</v>
      </c>
      <c r="C43" s="987">
        <f t="shared" si="21"/>
        <v>-1.5580000000113614E-2</v>
      </c>
      <c r="D43" s="987">
        <f t="shared" si="21"/>
        <v>-2.78416</v>
      </c>
      <c r="E43" s="987">
        <f t="shared" si="21"/>
        <v>2.2720000000049367E-2</v>
      </c>
      <c r="F43" s="987">
        <f t="shared" si="21"/>
        <v>-1.9360000000119726E-2</v>
      </c>
      <c r="G43" s="988">
        <f t="shared" si="21"/>
        <v>-9.1999999983727321E-4</v>
      </c>
      <c r="H43" s="765"/>
      <c r="I43" s="765"/>
      <c r="J43" s="765"/>
      <c r="K43" s="766"/>
      <c r="L43" s="765"/>
      <c r="M43" s="765"/>
      <c r="N43" s="829"/>
      <c r="O43" s="986">
        <f t="shared" ref="O43:T44" si="22">O41-O37</f>
        <v>3.3499999999996533E-2</v>
      </c>
      <c r="P43" s="987">
        <f t="shared" si="22"/>
        <v>-2.5499999999993861E-2</v>
      </c>
      <c r="Q43" s="987">
        <f t="shared" si="22"/>
        <v>-0.51900000000000057</v>
      </c>
      <c r="R43" s="987">
        <f t="shared" si="22"/>
        <v>-0.11999999999999744</v>
      </c>
      <c r="S43" s="987">
        <f t="shared" si="22"/>
        <v>-1.9999999999996021E-2</v>
      </c>
      <c r="T43" s="988">
        <f t="shared" si="22"/>
        <v>-1.9999999999996021E-2</v>
      </c>
    </row>
    <row r="44" spans="1:26" x14ac:dyDescent="0.25">
      <c r="A44" s="765"/>
      <c r="B44" s="989">
        <f>B42-B38</f>
        <v>1.1273354412196568E-2</v>
      </c>
      <c r="C44" s="828">
        <f t="shared" ref="C44:G44" si="23">C42-C38</f>
        <v>4.6081041112131516E-3</v>
      </c>
      <c r="D44" s="828">
        <f t="shared" si="23"/>
        <v>24.858571428571423</v>
      </c>
      <c r="E44" s="828">
        <f t="shared" si="23"/>
        <v>-6.1471861471886768E-3</v>
      </c>
      <c r="F44" s="828">
        <f t="shared" si="23"/>
        <v>5.1599147121521582E-3</v>
      </c>
      <c r="G44" s="990">
        <f t="shared" si="23"/>
        <v>2.424881391505096E-4</v>
      </c>
      <c r="H44" s="765"/>
      <c r="I44" s="829">
        <f>SUM(B44:G44)</f>
        <v>24.873708103798947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0.42857142857144481</v>
      </c>
      <c r="S44" s="828">
        <f t="shared" si="22"/>
        <v>7.1428571428555188E-2</v>
      </c>
      <c r="T44" s="990">
        <f t="shared" si="22"/>
        <v>7.3260073260030367E-2</v>
      </c>
    </row>
    <row r="45" spans="1:26" x14ac:dyDescent="0.25">
      <c r="A45" s="765"/>
      <c r="B45" s="991">
        <f>(B43+B47)/$A$2</f>
        <v>-3.9220000000113941E-2</v>
      </c>
      <c r="C45" s="894">
        <f t="shared" ref="C45:G45" si="24">(C43+C47)/$A$2</f>
        <v>-1.5580000000113614E-2</v>
      </c>
      <c r="D45" s="894">
        <f>(D43+D47)/$A$2</f>
        <v>-2.78416</v>
      </c>
      <c r="E45" s="894">
        <f t="shared" si="24"/>
        <v>2.2720000000049367E-2</v>
      </c>
      <c r="F45" s="894">
        <f t="shared" si="24"/>
        <v>-1.9360000000119726E-2</v>
      </c>
      <c r="G45" s="992">
        <f t="shared" si="24"/>
        <v>-9.1999999983727321E-4</v>
      </c>
      <c r="I45" s="765"/>
      <c r="J45" s="765"/>
      <c r="K45" s="765"/>
      <c r="L45" s="765"/>
      <c r="M45" s="829"/>
      <c r="N45" s="829"/>
      <c r="O45" s="991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-0.51900000000000057</v>
      </c>
      <c r="R45" s="894">
        <f t="shared" si="25"/>
        <v>-0.11999999999999744</v>
      </c>
      <c r="S45" s="894">
        <f t="shared" si="25"/>
        <v>-1.9999999999996021E-2</v>
      </c>
      <c r="T45" s="992">
        <f t="shared" si="25"/>
        <v>-1.9999999999996021E-2</v>
      </c>
      <c r="V45" s="765"/>
    </row>
    <row r="46" spans="1:26" ht="15.75" thickBot="1" x14ac:dyDescent="0.3">
      <c r="A46" s="765"/>
      <c r="B46" s="991">
        <f>B45 + SUMIF($A$30:$A$36, $A$3,B30:B36)</f>
        <v>76.160779999999889</v>
      </c>
      <c r="C46" s="894">
        <f t="shared" ref="C46:F46" si="26">C45 + SUMIF($A$30:$A$36, $A$3,C30:C36)</f>
        <v>73.084419999999881</v>
      </c>
      <c r="D46" s="894">
        <f t="shared" si="26"/>
        <v>-0.38416000000000006</v>
      </c>
      <c r="E46" s="894">
        <f t="shared" si="26"/>
        <v>80.822720000000047</v>
      </c>
      <c r="F46" s="894">
        <f t="shared" si="26"/>
        <v>81.280639999999877</v>
      </c>
      <c r="G46" s="992">
        <f>G45 + SUMIF($A$30:$A$36, $A$3,G30:G36)</f>
        <v>82.399080000000168</v>
      </c>
      <c r="H46" s="765"/>
      <c r="I46" s="829"/>
      <c r="K46" s="765"/>
      <c r="L46" s="765"/>
      <c r="M46" s="765"/>
      <c r="N46" s="765"/>
      <c r="O46" s="991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8.0999999999999406E-2</v>
      </c>
      <c r="R46" s="894">
        <f t="shared" ca="1" si="27"/>
        <v>6.0800000000000027</v>
      </c>
      <c r="S46" s="894">
        <f t="shared" ca="1" si="27"/>
        <v>6.2800000000000038</v>
      </c>
      <c r="T46" s="992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8">P38-P42</f>
        <v>-9.8455598455586824E-2</v>
      </c>
      <c r="Q47" s="981">
        <f t="shared" si="28"/>
        <v>-24.714285714285722</v>
      </c>
      <c r="R47" s="981">
        <f t="shared" si="28"/>
        <v>-0.42857142857144481</v>
      </c>
      <c r="S47" s="981">
        <f t="shared" si="28"/>
        <v>-7.1428571428555188E-2</v>
      </c>
      <c r="T47" s="993">
        <f t="shared" si="28"/>
        <v>-7.3260073260030367E-2</v>
      </c>
      <c r="U47" s="829"/>
      <c r="V47" s="980">
        <f>SUM(O47:T47)</f>
        <v>-25.256657756657717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0" t="s">
        <v>113</v>
      </c>
      <c r="C49" s="1081"/>
      <c r="D49" s="1081"/>
      <c r="E49" s="1081"/>
      <c r="F49" s="1081"/>
      <c r="G49" s="1081"/>
      <c r="H49" s="1081"/>
      <c r="I49" s="1071" t="s">
        <v>63</v>
      </c>
      <c r="J49" s="1072"/>
      <c r="K49" s="1072"/>
      <c r="L49" s="1072"/>
      <c r="M49" s="1072"/>
      <c r="N49" s="1072"/>
      <c r="O49" s="1072"/>
      <c r="P49" s="1074" t="s">
        <v>8</v>
      </c>
      <c r="Q49" s="1075"/>
      <c r="R49" s="1075"/>
      <c r="S49" s="1075"/>
      <c r="T49" s="1075"/>
      <c r="U49" s="1075"/>
      <c r="V49" s="1076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6.7</v>
      </c>
      <c r="H51" s="964">
        <v>7</v>
      </c>
      <c r="I51" s="962">
        <v>7.2</v>
      </c>
      <c r="J51" s="963">
        <v>7.2</v>
      </c>
      <c r="K51" s="963">
        <v>7.4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7.3</v>
      </c>
      <c r="V51" s="964">
        <v>6.8</v>
      </c>
      <c r="W51" s="973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924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924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924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924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924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6">
        <f t="shared" ref="B65:V65" si="36">B63-B59</f>
        <v>1.2500000000002842E-2</v>
      </c>
      <c r="C65" s="987">
        <f t="shared" si="36"/>
        <v>0</v>
      </c>
      <c r="D65" s="987">
        <f t="shared" si="36"/>
        <v>2.8000000000005798E-2</v>
      </c>
      <c r="E65" s="987">
        <f t="shared" si="36"/>
        <v>-2.8000000000000469E-2</v>
      </c>
      <c r="F65" s="987">
        <f t="shared" si="36"/>
        <v>2.8000000000005798E-2</v>
      </c>
      <c r="G65" s="987">
        <f t="shared" si="36"/>
        <v>6.9999999999978968E-3</v>
      </c>
      <c r="H65" s="987">
        <f t="shared" si="36"/>
        <v>-3.9000000000001478E-2</v>
      </c>
      <c r="I65" s="987">
        <f t="shared" si="36"/>
        <v>3.9999999999977831E-3</v>
      </c>
      <c r="J65" s="987">
        <f t="shared" si="36"/>
        <v>3.9999999999977831E-3</v>
      </c>
      <c r="K65" s="987">
        <f t="shared" si="36"/>
        <v>-1.2499999999995737E-2</v>
      </c>
      <c r="L65" s="987">
        <f t="shared" si="36"/>
        <v>3.7500000000001421E-2</v>
      </c>
      <c r="M65" s="987">
        <f t="shared" si="36"/>
        <v>-3.7999999999996703E-2</v>
      </c>
      <c r="N65" s="987">
        <f t="shared" si="36"/>
        <v>1.5000000000007674E-2</v>
      </c>
      <c r="O65" s="987">
        <f t="shared" si="36"/>
        <v>-3.9000000000001478E-2</v>
      </c>
      <c r="P65" s="987">
        <f t="shared" si="36"/>
        <v>2.0000000000010232E-2</v>
      </c>
      <c r="Q65" s="987">
        <f t="shared" si="36"/>
        <v>2.0000000000010232E-2</v>
      </c>
      <c r="R65" s="987">
        <f t="shared" si="36"/>
        <v>-4.0000000000048885E-3</v>
      </c>
      <c r="S65" s="987">
        <f t="shared" si="36"/>
        <v>5.999999999998451E-3</v>
      </c>
      <c r="T65" s="987">
        <f t="shared" si="36"/>
        <v>-4.0000000000048885E-3</v>
      </c>
      <c r="U65" s="987">
        <f t="shared" si="36"/>
        <v>-4.2500000000003979E-2</v>
      </c>
      <c r="V65" s="988">
        <f t="shared" si="36"/>
        <v>-1.2999999999998124E-2</v>
      </c>
    </row>
    <row r="66" spans="1:24" x14ac:dyDescent="0.25">
      <c r="A66" s="765"/>
      <c r="B66" s="991">
        <f>(B65)/$A$2</f>
        <v>1.2500000000002842E-2</v>
      </c>
      <c r="C66" s="894">
        <f t="shared" ref="C66:V66" si="37">(C65)/$A$2</f>
        <v>0</v>
      </c>
      <c r="D66" s="894">
        <f t="shared" si="37"/>
        <v>2.8000000000005798E-2</v>
      </c>
      <c r="E66" s="894">
        <f t="shared" si="37"/>
        <v>-2.8000000000000469E-2</v>
      </c>
      <c r="F66" s="894">
        <f t="shared" si="37"/>
        <v>2.8000000000005798E-2</v>
      </c>
      <c r="G66" s="894">
        <f t="shared" si="37"/>
        <v>6.9999999999978968E-3</v>
      </c>
      <c r="H66" s="894">
        <f t="shared" si="37"/>
        <v>-3.9000000000001478E-2</v>
      </c>
      <c r="I66" s="894">
        <f t="shared" si="37"/>
        <v>3.9999999999977831E-3</v>
      </c>
      <c r="J66" s="894">
        <f t="shared" si="37"/>
        <v>3.9999999999977831E-3</v>
      </c>
      <c r="K66" s="894">
        <f t="shared" si="37"/>
        <v>-1.2499999999995737E-2</v>
      </c>
      <c r="L66" s="894">
        <f t="shared" si="37"/>
        <v>3.7500000000001421E-2</v>
      </c>
      <c r="M66" s="894">
        <f t="shared" si="37"/>
        <v>-3.7999999999996703E-2</v>
      </c>
      <c r="N66" s="894">
        <f t="shared" si="37"/>
        <v>1.5000000000007674E-2</v>
      </c>
      <c r="O66" s="894">
        <f t="shared" si="37"/>
        <v>-3.9000000000001478E-2</v>
      </c>
      <c r="P66" s="894">
        <f t="shared" si="37"/>
        <v>2.0000000000010232E-2</v>
      </c>
      <c r="Q66" s="894">
        <f t="shared" si="37"/>
        <v>2.0000000000010232E-2</v>
      </c>
      <c r="R66" s="894">
        <f t="shared" si="37"/>
        <v>-4.0000000000048885E-3</v>
      </c>
      <c r="S66" s="894">
        <f t="shared" si="37"/>
        <v>5.999999999998451E-3</v>
      </c>
      <c r="T66" s="894">
        <f t="shared" si="37"/>
        <v>-4.0000000000048885E-3</v>
      </c>
      <c r="U66" s="894">
        <f t="shared" si="37"/>
        <v>-4.2500000000003979E-2</v>
      </c>
      <c r="V66" s="992">
        <f t="shared" si="37"/>
        <v>-1.2999999999998124E-2</v>
      </c>
    </row>
    <row r="67" spans="1:24" ht="15.75" thickBot="1" x14ac:dyDescent="0.3">
      <c r="B67" s="991">
        <f>B66 + SUMIF($A$52:$A$58, $A$3,B52:B58)</f>
        <v>7.0125000000000028</v>
      </c>
      <c r="C67" s="894">
        <f t="shared" ref="C67:V67" si="38">C66 + SUMIF($A$52:$A$58, $A$3,C52:C58)</f>
        <v>6.5</v>
      </c>
      <c r="D67" s="894">
        <f t="shared" si="38"/>
        <v>6.8280000000000056</v>
      </c>
      <c r="E67" s="894">
        <f t="shared" si="38"/>
        <v>1.2719999999999996</v>
      </c>
      <c r="F67" s="894">
        <f t="shared" si="38"/>
        <v>6.8280000000000056</v>
      </c>
      <c r="G67" s="894">
        <f t="shared" si="38"/>
        <v>6.6069999999999975</v>
      </c>
      <c r="H67" s="894">
        <f t="shared" si="38"/>
        <v>6.9609999999999985</v>
      </c>
      <c r="I67" s="894">
        <f t="shared" si="38"/>
        <v>7.203999999999998</v>
      </c>
      <c r="J67" s="894">
        <f t="shared" si="38"/>
        <v>7.203999999999998</v>
      </c>
      <c r="K67" s="894">
        <f t="shared" si="38"/>
        <v>7.2875000000000041</v>
      </c>
      <c r="L67" s="894">
        <f t="shared" si="38"/>
        <v>1.5375000000000014</v>
      </c>
      <c r="M67" s="894">
        <f t="shared" si="38"/>
        <v>6.9620000000000033</v>
      </c>
      <c r="N67" s="894">
        <f t="shared" si="38"/>
        <v>7.3150000000000075</v>
      </c>
      <c r="O67" s="894">
        <f t="shared" si="38"/>
        <v>6.9609999999999985</v>
      </c>
      <c r="P67" s="894">
        <f t="shared" si="38"/>
        <v>7.3200000000000101</v>
      </c>
      <c r="Q67" s="894">
        <f t="shared" si="38"/>
        <v>7.3200000000000101</v>
      </c>
      <c r="R67" s="894">
        <f t="shared" si="38"/>
        <v>7.1959999999999953</v>
      </c>
      <c r="S67" s="894">
        <f t="shared" si="38"/>
        <v>1.5059999999999985</v>
      </c>
      <c r="T67" s="894">
        <f t="shared" si="38"/>
        <v>7.1959999999999953</v>
      </c>
      <c r="U67" s="894">
        <f t="shared" si="38"/>
        <v>7.2574999999999958</v>
      </c>
      <c r="V67" s="992">
        <f t="shared" si="38"/>
        <v>6.7870000000000017</v>
      </c>
    </row>
    <row r="68" spans="1:24" ht="15.75" thickBot="1" x14ac:dyDescent="0.3">
      <c r="A68" s="765"/>
      <c r="B68" s="981">
        <f t="shared" ref="B68:V68" si="39">B60-B64</f>
        <v>4.1528239202676787E-2</v>
      </c>
      <c r="C68" s="978">
        <f t="shared" si="39"/>
        <v>0</v>
      </c>
      <c r="D68" s="978">
        <f t="shared" si="39"/>
        <v>9.5238095238073583E-2</v>
      </c>
      <c r="E68" s="978">
        <f t="shared" si="39"/>
        <v>-0.5</v>
      </c>
      <c r="F68" s="978">
        <f t="shared" si="39"/>
        <v>9.5238095238073583E-2</v>
      </c>
      <c r="G68" s="978">
        <f t="shared" si="39"/>
        <v>2.4390243902445263E-2</v>
      </c>
      <c r="H68" s="978">
        <f t="shared" si="39"/>
        <v>-0.12956810631229132</v>
      </c>
      <c r="I68" s="978">
        <f t="shared" si="39"/>
        <v>1.2987012987025537E-2</v>
      </c>
      <c r="J68" s="978">
        <f t="shared" si="39"/>
        <v>1.2987012987025537E-2</v>
      </c>
      <c r="K68" s="978">
        <f t="shared" si="39"/>
        <v>-3.968253968253066E-2</v>
      </c>
      <c r="L68" s="978">
        <f t="shared" si="39"/>
        <v>0.59523809523807358</v>
      </c>
      <c r="M68" s="978">
        <f t="shared" si="39"/>
        <v>-0.12624584717607945</v>
      </c>
      <c r="N68" s="978">
        <f t="shared" si="39"/>
        <v>4.7619047619065213E-2</v>
      </c>
      <c r="O68" s="978">
        <f t="shared" si="39"/>
        <v>-0.12956810631229132</v>
      </c>
      <c r="P68" s="978">
        <f t="shared" si="39"/>
        <v>6.4935064935099263E-2</v>
      </c>
      <c r="Q68" s="978">
        <f t="shared" si="39"/>
        <v>6.4935064935099263E-2</v>
      </c>
      <c r="R68" s="978">
        <f t="shared" si="39"/>
        <v>-1.2987012987025537E-2</v>
      </c>
      <c r="S68" s="978">
        <f t="shared" si="39"/>
        <v>9.5238095238073583E-2</v>
      </c>
      <c r="T68" s="978">
        <f t="shared" si="39"/>
        <v>-1.2987012987025537E-2</v>
      </c>
      <c r="U68" s="978">
        <f t="shared" si="39"/>
        <v>-0.13492063492066109</v>
      </c>
      <c r="V68" s="979">
        <f t="shared" si="39"/>
        <v>-4.4217687074819878E-2</v>
      </c>
      <c r="X68" s="980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19"/>
      <c r="C1" s="1121" t="s">
        <v>36</v>
      </c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  <c r="U1" s="1121"/>
      <c r="V1" s="1121"/>
      <c r="W1" s="1122"/>
      <c r="X1" s="1123" t="s">
        <v>37</v>
      </c>
      <c r="Y1" s="1124"/>
    </row>
    <row r="2" spans="1:28" x14ac:dyDescent="0.55000000000000004">
      <c r="A2" s="577"/>
      <c r="B2" s="1120"/>
      <c r="C2" s="1125" t="s">
        <v>38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5"/>
      <c r="V2" s="1125"/>
      <c r="W2" s="1126"/>
      <c r="X2" s="1128" t="s">
        <v>39</v>
      </c>
      <c r="Y2" s="1129"/>
    </row>
    <row r="3" spans="1:28" x14ac:dyDescent="0.55000000000000004">
      <c r="A3" s="577"/>
      <c r="B3" s="1120"/>
      <c r="C3" s="1118"/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  <c r="R3" s="1118"/>
      <c r="S3" s="1118"/>
      <c r="T3" s="1118"/>
      <c r="U3" s="1118"/>
      <c r="V3" s="1118"/>
      <c r="W3" s="1127"/>
      <c r="X3" s="1128" t="s">
        <v>40</v>
      </c>
      <c r="Y3" s="1129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18">
        <v>2</v>
      </c>
      <c r="D5" s="1118"/>
      <c r="E5" s="435"/>
      <c r="F5" s="435"/>
      <c r="G5" s="435" t="s">
        <v>42</v>
      </c>
      <c r="H5" s="1130" t="s">
        <v>54</v>
      </c>
      <c r="I5" s="1130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1" t="s">
        <v>2</v>
      </c>
      <c r="D7" s="1131"/>
      <c r="E7" s="436"/>
      <c r="F7" s="436"/>
      <c r="G7" s="435" t="s">
        <v>45</v>
      </c>
      <c r="H7" s="1138">
        <v>45773</v>
      </c>
      <c r="I7" s="1138"/>
      <c r="J7" s="437"/>
      <c r="K7" s="437"/>
      <c r="L7" s="437"/>
      <c r="M7" s="437"/>
      <c r="N7" s="437"/>
      <c r="O7" s="437"/>
      <c r="P7" s="1117" t="s">
        <v>46</v>
      </c>
      <c r="Q7" s="1117"/>
      <c r="R7" s="1117"/>
      <c r="S7" s="1118" t="s">
        <v>116</v>
      </c>
      <c r="T7" s="1118"/>
      <c r="U7" s="1118"/>
      <c r="V7" s="1118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0" t="s">
        <v>47</v>
      </c>
      <c r="B9" s="1111"/>
      <c r="C9" s="1112" t="s">
        <v>65</v>
      </c>
      <c r="D9" s="1113"/>
      <c r="E9" s="1113"/>
      <c r="F9" s="1113"/>
      <c r="G9" s="1113"/>
      <c r="H9" s="1113"/>
      <c r="I9" s="1114"/>
      <c r="J9" s="1112" t="s">
        <v>63</v>
      </c>
      <c r="K9" s="1113"/>
      <c r="L9" s="1113"/>
      <c r="M9" s="1113"/>
      <c r="N9" s="1113"/>
      <c r="O9" s="1113"/>
      <c r="P9" s="1114"/>
      <c r="Q9" s="1115" t="s">
        <v>8</v>
      </c>
      <c r="R9" s="1116"/>
      <c r="S9" s="1116"/>
      <c r="T9" s="1116"/>
      <c r="U9" s="1116"/>
      <c r="V9" s="1116"/>
      <c r="W9" s="1116"/>
      <c r="X9" s="1114"/>
    </row>
    <row r="10" spans="1:28" ht="48" customHeight="1" thickBot="1" x14ac:dyDescent="0.6">
      <c r="A10" s="1108" t="s">
        <v>48</v>
      </c>
      <c r="B10" s="110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0" t="s">
        <v>9</v>
      </c>
      <c r="B18" s="1091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2" t="s">
        <v>50</v>
      </c>
      <c r="B19" s="1093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4"/>
      <c r="N20" s="1094"/>
      <c r="O20" s="1094"/>
      <c r="P20" s="1094"/>
      <c r="Q20" s="1095"/>
      <c r="R20" s="1095"/>
      <c r="S20" s="1095"/>
      <c r="T20" s="1095"/>
      <c r="U20" s="1095"/>
      <c r="V20" s="1095"/>
      <c r="W20" s="1095"/>
      <c r="X20" s="1094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1" t="s">
        <v>27</v>
      </c>
      <c r="B22" s="1102"/>
      <c r="C22" s="1103" t="s">
        <v>8</v>
      </c>
      <c r="D22" s="1104"/>
      <c r="E22" s="1104"/>
      <c r="F22" s="1104"/>
      <c r="G22" s="1104"/>
      <c r="H22" s="1104"/>
      <c r="I22" s="1105"/>
      <c r="J22" s="446"/>
      <c r="K22" s="445"/>
      <c r="L22" s="1106" t="s">
        <v>49</v>
      </c>
      <c r="M22" s="1107"/>
      <c r="N22" s="1103" t="s">
        <v>8</v>
      </c>
      <c r="O22" s="1104"/>
      <c r="P22" s="1104"/>
      <c r="Q22" s="1104"/>
      <c r="R22" s="1104"/>
      <c r="S22" s="1104"/>
      <c r="T22" s="1105"/>
      <c r="U22" s="548"/>
      <c r="V22" s="549"/>
      <c r="W22" s="549"/>
      <c r="X22" s="550"/>
      <c r="Y22" s="549"/>
    </row>
    <row r="23" spans="1:28" ht="48" customHeight="1" thickBot="1" x14ac:dyDescent="0.6">
      <c r="A23" s="1108" t="s">
        <v>48</v>
      </c>
      <c r="B23" s="110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8" t="s">
        <v>48</v>
      </c>
      <c r="M23" s="110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0" t="s">
        <v>9</v>
      </c>
      <c r="B31" s="1091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0" t="s">
        <v>9</v>
      </c>
      <c r="M31" s="1091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2" t="s">
        <v>50</v>
      </c>
      <c r="B32" s="1093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2" t="s">
        <v>50</v>
      </c>
      <c r="M32" s="1093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6" t="s">
        <v>19</v>
      </c>
      <c r="B35" s="1097"/>
      <c r="C35" s="1098" t="s">
        <v>113</v>
      </c>
      <c r="D35" s="1099"/>
      <c r="E35" s="1099"/>
      <c r="F35" s="1099"/>
      <c r="G35" s="1099"/>
      <c r="H35" s="1099"/>
      <c r="I35" s="1100"/>
      <c r="J35" s="1098" t="s">
        <v>63</v>
      </c>
      <c r="K35" s="1099"/>
      <c r="L35" s="1099"/>
      <c r="M35" s="1099"/>
      <c r="N35" s="1099"/>
      <c r="O35" s="1099"/>
      <c r="P35" s="1100"/>
      <c r="Q35" s="1098" t="s">
        <v>8</v>
      </c>
      <c r="R35" s="1099"/>
      <c r="S35" s="1099"/>
      <c r="T35" s="1099"/>
      <c r="U35" s="1099"/>
      <c r="V35" s="1099"/>
      <c r="W35" s="1099"/>
      <c r="X35" s="1100"/>
      <c r="Y35" s="434"/>
    </row>
    <row r="36" spans="1:25" ht="48" customHeight="1" thickBot="1" x14ac:dyDescent="0.6">
      <c r="A36" s="1108" t="s">
        <v>48</v>
      </c>
      <c r="B36" s="110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0" t="s">
        <v>9</v>
      </c>
      <c r="B44" s="1091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2" t="s">
        <v>50</v>
      </c>
      <c r="B45" s="1093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19"/>
      <c r="C1" s="1121" t="s">
        <v>36</v>
      </c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  <c r="U1" s="1121"/>
      <c r="V1" s="1121"/>
      <c r="W1" s="1122"/>
      <c r="X1" s="1123" t="s">
        <v>37</v>
      </c>
      <c r="Y1" s="1124"/>
    </row>
    <row r="2" spans="1:28" x14ac:dyDescent="0.55000000000000004">
      <c r="A2" s="577"/>
      <c r="B2" s="1120"/>
      <c r="C2" s="1125" t="s">
        <v>38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5"/>
      <c r="V2" s="1125"/>
      <c r="W2" s="1126"/>
      <c r="X2" s="1128" t="s">
        <v>39</v>
      </c>
      <c r="Y2" s="1129"/>
    </row>
    <row r="3" spans="1:28" x14ac:dyDescent="0.55000000000000004">
      <c r="A3" s="577"/>
      <c r="B3" s="1120"/>
      <c r="C3" s="1118"/>
      <c r="D3" s="1118"/>
      <c r="E3" s="1118"/>
      <c r="F3" s="1118"/>
      <c r="G3" s="1118"/>
      <c r="H3" s="1118"/>
      <c r="I3" s="1118"/>
      <c r="J3" s="1118"/>
      <c r="K3" s="1118"/>
      <c r="L3" s="1118"/>
      <c r="M3" s="1118"/>
      <c r="N3" s="1118"/>
      <c r="O3" s="1118"/>
      <c r="P3" s="1118"/>
      <c r="Q3" s="1118"/>
      <c r="R3" s="1118"/>
      <c r="S3" s="1118"/>
      <c r="T3" s="1118"/>
      <c r="U3" s="1118"/>
      <c r="V3" s="1118"/>
      <c r="W3" s="1127"/>
      <c r="X3" s="1128" t="s">
        <v>40</v>
      </c>
      <c r="Y3" s="1129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18">
        <v>2</v>
      </c>
      <c r="D5" s="1118"/>
      <c r="E5" s="435"/>
      <c r="F5" s="435"/>
      <c r="G5" s="435" t="s">
        <v>42</v>
      </c>
      <c r="H5" s="1130" t="s">
        <v>54</v>
      </c>
      <c r="I5" s="1130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1" t="s">
        <v>2</v>
      </c>
      <c r="D7" s="1131"/>
      <c r="E7" s="436"/>
      <c r="F7" s="436"/>
      <c r="G7" s="435" t="s">
        <v>45</v>
      </c>
      <c r="H7" s="1138">
        <v>45773</v>
      </c>
      <c r="I7" s="1138"/>
      <c r="J7" s="437"/>
      <c r="K7" s="437"/>
      <c r="L7" s="437"/>
      <c r="M7" s="437"/>
      <c r="N7" s="437"/>
      <c r="O7" s="437"/>
      <c r="P7" s="1117" t="s">
        <v>46</v>
      </c>
      <c r="Q7" s="1117"/>
      <c r="R7" s="1117"/>
      <c r="S7" s="1118" t="s">
        <v>116</v>
      </c>
      <c r="T7" s="1118"/>
      <c r="U7" s="1118"/>
      <c r="V7" s="1118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0" t="s">
        <v>47</v>
      </c>
      <c r="B9" s="1111"/>
      <c r="C9" s="1112" t="s">
        <v>65</v>
      </c>
      <c r="D9" s="1113"/>
      <c r="E9" s="1113"/>
      <c r="F9" s="1113"/>
      <c r="G9" s="1113"/>
      <c r="H9" s="1113"/>
      <c r="I9" s="1114"/>
      <c r="J9" s="1112" t="s">
        <v>63</v>
      </c>
      <c r="K9" s="1113"/>
      <c r="L9" s="1113"/>
      <c r="M9" s="1113"/>
      <c r="N9" s="1113"/>
      <c r="O9" s="1113"/>
      <c r="P9" s="1114"/>
      <c r="Q9" s="1115" t="s">
        <v>8</v>
      </c>
      <c r="R9" s="1116"/>
      <c r="S9" s="1116"/>
      <c r="T9" s="1116"/>
      <c r="U9" s="1116"/>
      <c r="V9" s="1116"/>
      <c r="W9" s="1116"/>
      <c r="X9" s="1114"/>
    </row>
    <row r="10" spans="1:28" ht="48" customHeight="1" thickBot="1" x14ac:dyDescent="0.6">
      <c r="A10" s="1108" t="s">
        <v>48</v>
      </c>
      <c r="B10" s="110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0" t="s">
        <v>9</v>
      </c>
      <c r="B18" s="1091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2" t="s">
        <v>50</v>
      </c>
      <c r="B19" s="1093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4"/>
      <c r="N20" s="1094"/>
      <c r="O20" s="1094"/>
      <c r="P20" s="1094"/>
      <c r="Q20" s="1095"/>
      <c r="R20" s="1095"/>
      <c r="S20" s="1095"/>
      <c r="T20" s="1095"/>
      <c r="U20" s="1095"/>
      <c r="V20" s="1095"/>
      <c r="W20" s="1095"/>
      <c r="X20" s="1094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1" t="s">
        <v>27</v>
      </c>
      <c r="B22" s="1102"/>
      <c r="C22" s="1103" t="s">
        <v>8</v>
      </c>
      <c r="D22" s="1104"/>
      <c r="E22" s="1104"/>
      <c r="F22" s="1104"/>
      <c r="G22" s="1104"/>
      <c r="H22" s="1104"/>
      <c r="I22" s="1105"/>
      <c r="J22" s="446"/>
      <c r="K22" s="445"/>
      <c r="L22" s="1106" t="s">
        <v>49</v>
      </c>
      <c r="M22" s="1107"/>
      <c r="N22" s="1103" t="s">
        <v>8</v>
      </c>
      <c r="O22" s="1104"/>
      <c r="P22" s="1104"/>
      <c r="Q22" s="1104"/>
      <c r="R22" s="1104"/>
      <c r="S22" s="1104"/>
      <c r="T22" s="1105"/>
      <c r="U22" s="548"/>
      <c r="V22" s="549"/>
      <c r="W22" s="549"/>
      <c r="X22" s="550"/>
      <c r="Y22" s="549"/>
    </row>
    <row r="23" spans="1:28" ht="48" customHeight="1" thickBot="1" x14ac:dyDescent="0.6">
      <c r="A23" s="1108" t="s">
        <v>48</v>
      </c>
      <c r="B23" s="110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8" t="s">
        <v>48</v>
      </c>
      <c r="M23" s="110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0" t="s">
        <v>9</v>
      </c>
      <c r="B31" s="1091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0" t="s">
        <v>9</v>
      </c>
      <c r="M31" s="1091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2" t="s">
        <v>50</v>
      </c>
      <c r="B32" s="1093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2" t="s">
        <v>50</v>
      </c>
      <c r="M32" s="1093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6" t="s">
        <v>19</v>
      </c>
      <c r="B35" s="1097"/>
      <c r="C35" s="1098" t="s">
        <v>113</v>
      </c>
      <c r="D35" s="1099"/>
      <c r="E35" s="1099"/>
      <c r="F35" s="1099"/>
      <c r="G35" s="1099"/>
      <c r="H35" s="1099"/>
      <c r="I35" s="1100"/>
      <c r="J35" s="1098" t="s">
        <v>63</v>
      </c>
      <c r="K35" s="1099"/>
      <c r="L35" s="1099"/>
      <c r="M35" s="1099"/>
      <c r="N35" s="1099"/>
      <c r="O35" s="1099"/>
      <c r="P35" s="1100"/>
      <c r="Q35" s="1098" t="s">
        <v>8</v>
      </c>
      <c r="R35" s="1099"/>
      <c r="S35" s="1099"/>
      <c r="T35" s="1099"/>
      <c r="U35" s="1099"/>
      <c r="V35" s="1099"/>
      <c r="W35" s="1099"/>
      <c r="X35" s="1100"/>
      <c r="Y35" s="434"/>
    </row>
    <row r="36" spans="1:25" ht="48" customHeight="1" thickBot="1" x14ac:dyDescent="0.6">
      <c r="A36" s="1108" t="s">
        <v>48</v>
      </c>
      <c r="B36" s="110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0" t="s">
        <v>9</v>
      </c>
      <c r="B44" s="1091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2" t="s">
        <v>50</v>
      </c>
      <c r="B45" s="1093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2025-06-09T20:56:14Z</cp:lastPrinted>
  <dcterms:created xsi:type="dcterms:W3CDTF">2021-03-04T08:17:33Z</dcterms:created>
  <dcterms:modified xsi:type="dcterms:W3CDTF">2025-06-11T21:25:49Z</dcterms:modified>
</cp:coreProperties>
</file>