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14 F613\liquidador sem-63\"/>
    </mc:Choice>
  </mc:AlternateContent>
  <bookViews>
    <workbookView xWindow="-105" yWindow="0" windowWidth="14610" windowHeight="1558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D843" i="251" l="1"/>
  <c r="D849" i="251" s="1"/>
  <c r="E843" i="251"/>
  <c r="E849" i="251" s="1"/>
  <c r="F843" i="251"/>
  <c r="F849" i="251" s="1"/>
  <c r="G843" i="251"/>
  <c r="G849" i="251" s="1"/>
  <c r="H843" i="251"/>
  <c r="I843" i="251"/>
  <c r="H849" i="251"/>
  <c r="J843" i="251"/>
  <c r="C843" i="251"/>
  <c r="C849" i="251" s="1"/>
  <c r="H853" i="251"/>
  <c r="G853" i="251"/>
  <c r="F853" i="251"/>
  <c r="E853" i="251"/>
  <c r="D853" i="251"/>
  <c r="C853" i="251"/>
  <c r="K852" i="251"/>
  <c r="I852" i="251"/>
  <c r="I851" i="251"/>
  <c r="K850" i="251" s="1"/>
  <c r="L850" i="251" s="1"/>
  <c r="I850" i="251"/>
  <c r="H850" i="251"/>
  <c r="G850" i="251"/>
  <c r="F850" i="251"/>
  <c r="E850" i="251"/>
  <c r="D850" i="251"/>
  <c r="C850" i="251"/>
  <c r="B841" i="251"/>
  <c r="H840" i="251"/>
  <c r="G840" i="251"/>
  <c r="F840" i="251"/>
  <c r="E840" i="251"/>
  <c r="D840" i="251"/>
  <c r="C840" i="251"/>
  <c r="A840" i="251"/>
  <c r="D855" i="250"/>
  <c r="E855" i="250"/>
  <c r="F855" i="250"/>
  <c r="F861" i="250" s="1"/>
  <c r="G855" i="250"/>
  <c r="H855" i="250"/>
  <c r="H861" i="250" s="1"/>
  <c r="I855" i="250"/>
  <c r="D861" i="250"/>
  <c r="G861" i="250"/>
  <c r="J855" i="250"/>
  <c r="C855" i="250"/>
  <c r="C861" i="250" s="1"/>
  <c r="K865" i="250"/>
  <c r="H865" i="250"/>
  <c r="G865" i="250"/>
  <c r="F865" i="250"/>
  <c r="E865" i="250"/>
  <c r="D865" i="250"/>
  <c r="C865" i="250"/>
  <c r="I864" i="250"/>
  <c r="I863" i="250"/>
  <c r="K863" i="250" s="1"/>
  <c r="L863" i="250" s="1"/>
  <c r="I862" i="250"/>
  <c r="H862" i="250"/>
  <c r="G862" i="250"/>
  <c r="F862" i="250"/>
  <c r="E862" i="250"/>
  <c r="D862" i="250"/>
  <c r="C862" i="250"/>
  <c r="E861" i="250"/>
  <c r="B853" i="250"/>
  <c r="H852" i="250"/>
  <c r="G852" i="250"/>
  <c r="F852" i="250"/>
  <c r="E852" i="250"/>
  <c r="D852" i="250"/>
  <c r="C852" i="250"/>
  <c r="A852" i="250"/>
  <c r="D835" i="249"/>
  <c r="E835" i="249"/>
  <c r="F835" i="249"/>
  <c r="G835" i="249"/>
  <c r="H835" i="249"/>
  <c r="I835" i="249"/>
  <c r="J835" i="249"/>
  <c r="K835" i="249"/>
  <c r="L835" i="249"/>
  <c r="M835" i="249"/>
  <c r="N835" i="249"/>
  <c r="O835" i="249"/>
  <c r="P835" i="249"/>
  <c r="Q835" i="249"/>
  <c r="R835" i="249"/>
  <c r="S835" i="249"/>
  <c r="T835" i="249"/>
  <c r="U835" i="249"/>
  <c r="V835" i="249"/>
  <c r="W835" i="249"/>
  <c r="X835" i="249"/>
  <c r="I849" i="251" l="1"/>
  <c r="I861" i="250"/>
  <c r="C835" i="249"/>
  <c r="C841" i="249" s="1"/>
  <c r="Z845" i="249"/>
  <c r="W845" i="249"/>
  <c r="V845" i="249"/>
  <c r="U845" i="249"/>
  <c r="T845" i="249"/>
  <c r="S845" i="249"/>
  <c r="R845" i="249"/>
  <c r="Q845" i="249"/>
  <c r="P845" i="249"/>
  <c r="O845" i="249"/>
  <c r="N845" i="249"/>
  <c r="M845" i="249"/>
  <c r="L845" i="249"/>
  <c r="K845" i="249"/>
  <c r="J845" i="249"/>
  <c r="I845" i="249"/>
  <c r="H845" i="249"/>
  <c r="G845" i="249"/>
  <c r="F845" i="249"/>
  <c r="E845" i="249"/>
  <c r="D845" i="249"/>
  <c r="C845" i="249"/>
  <c r="X844" i="249"/>
  <c r="X843" i="249"/>
  <c r="Z843" i="249" s="1"/>
  <c r="AA843" i="249" s="1"/>
  <c r="X842" i="249"/>
  <c r="W842" i="249"/>
  <c r="V842" i="249"/>
  <c r="U842" i="249"/>
  <c r="T842" i="249"/>
  <c r="S842" i="249"/>
  <c r="R842" i="249"/>
  <c r="Q842" i="249"/>
  <c r="P842" i="249"/>
  <c r="O842" i="249"/>
  <c r="N842" i="249"/>
  <c r="M842" i="249"/>
  <c r="L842" i="249"/>
  <c r="K842" i="249"/>
  <c r="J842" i="249"/>
  <c r="I842" i="249"/>
  <c r="H842" i="249"/>
  <c r="G842" i="249"/>
  <c r="F842" i="249"/>
  <c r="E842" i="249"/>
  <c r="D842" i="249"/>
  <c r="C842" i="249"/>
  <c r="X841" i="249"/>
  <c r="W841" i="249"/>
  <c r="V841" i="249"/>
  <c r="U841" i="249"/>
  <c r="T841" i="249"/>
  <c r="S841" i="249"/>
  <c r="R841" i="249"/>
  <c r="Q841" i="249"/>
  <c r="P841" i="249"/>
  <c r="O841" i="249"/>
  <c r="N841" i="249"/>
  <c r="M841" i="249"/>
  <c r="L841" i="249"/>
  <c r="K841" i="249"/>
  <c r="J841" i="249"/>
  <c r="I841" i="249"/>
  <c r="H841" i="249"/>
  <c r="G841" i="249"/>
  <c r="F841" i="249"/>
  <c r="E841" i="249"/>
  <c r="D841" i="249"/>
  <c r="Y835" i="249"/>
  <c r="B833" i="249"/>
  <c r="W832" i="249"/>
  <c r="V832" i="249"/>
  <c r="U832" i="249"/>
  <c r="T832" i="249"/>
  <c r="S832" i="249"/>
  <c r="R832" i="249"/>
  <c r="Q832" i="249"/>
  <c r="P832" i="249"/>
  <c r="O832" i="249"/>
  <c r="N832" i="249"/>
  <c r="M832" i="249"/>
  <c r="L832" i="249"/>
  <c r="K832" i="249"/>
  <c r="J832" i="249"/>
  <c r="I832" i="249"/>
  <c r="H832" i="249"/>
  <c r="G832" i="249"/>
  <c r="F832" i="249"/>
  <c r="E832" i="249"/>
  <c r="D832" i="249"/>
  <c r="C832" i="249"/>
  <c r="A832" i="249"/>
  <c r="D864" i="248"/>
  <c r="E864" i="248"/>
  <c r="F864" i="248"/>
  <c r="G864" i="248"/>
  <c r="H864" i="248"/>
  <c r="I864" i="248"/>
  <c r="J864" i="248"/>
  <c r="K864" i="248"/>
  <c r="L864" i="248"/>
  <c r="M864" i="248"/>
  <c r="N864" i="248"/>
  <c r="O864" i="248"/>
  <c r="P864" i="248"/>
  <c r="Q864" i="248"/>
  <c r="R864" i="248"/>
  <c r="S864" i="248"/>
  <c r="T864" i="248"/>
  <c r="U864" i="248"/>
  <c r="V864" i="248"/>
  <c r="W864" i="248"/>
  <c r="X864" i="248"/>
  <c r="C864" i="248" l="1"/>
  <c r="C870" i="248" s="1"/>
  <c r="Z874" i="248"/>
  <c r="W874" i="248"/>
  <c r="V874" i="248"/>
  <c r="U874" i="248"/>
  <c r="T874" i="248"/>
  <c r="S874" i="248"/>
  <c r="R874" i="248"/>
  <c r="Q874" i="248"/>
  <c r="P874" i="248"/>
  <c r="O874" i="248"/>
  <c r="N874" i="248"/>
  <c r="M874" i="248"/>
  <c r="L874" i="248"/>
  <c r="K874" i="248"/>
  <c r="J874" i="248"/>
  <c r="I874" i="248"/>
  <c r="H874" i="248"/>
  <c r="G874" i="248"/>
  <c r="F874" i="248"/>
  <c r="E874" i="248"/>
  <c r="D874" i="248"/>
  <c r="C874" i="248"/>
  <c r="X873" i="248"/>
  <c r="X872" i="248"/>
  <c r="Z872" i="248" s="1"/>
  <c r="AA872" i="248" s="1"/>
  <c r="X871" i="248"/>
  <c r="W871" i="248"/>
  <c r="V871" i="248"/>
  <c r="U871" i="248"/>
  <c r="T871" i="248"/>
  <c r="S871" i="248"/>
  <c r="R871" i="248"/>
  <c r="Q871" i="248"/>
  <c r="P871" i="248"/>
  <c r="O871" i="248"/>
  <c r="N871" i="248"/>
  <c r="M871" i="248"/>
  <c r="L871" i="248"/>
  <c r="K871" i="248"/>
  <c r="J871" i="248"/>
  <c r="I871" i="248"/>
  <c r="H871" i="248"/>
  <c r="G871" i="248"/>
  <c r="F871" i="248"/>
  <c r="E871" i="248"/>
  <c r="D871" i="248"/>
  <c r="C871" i="248"/>
  <c r="X870" i="248"/>
  <c r="W870" i="248"/>
  <c r="V870" i="248"/>
  <c r="U870" i="248"/>
  <c r="T870" i="248"/>
  <c r="S870" i="248"/>
  <c r="R870" i="248"/>
  <c r="Q870" i="248"/>
  <c r="P870" i="248"/>
  <c r="O870" i="248"/>
  <c r="N870" i="248"/>
  <c r="M870" i="248"/>
  <c r="L870" i="248"/>
  <c r="K870" i="248"/>
  <c r="J870" i="248"/>
  <c r="I870" i="248"/>
  <c r="H870" i="248"/>
  <c r="G870" i="248"/>
  <c r="F870" i="248"/>
  <c r="E870" i="248"/>
  <c r="D870" i="248"/>
  <c r="Y864" i="248"/>
  <c r="B862" i="248"/>
  <c r="W861" i="248"/>
  <c r="V861" i="248"/>
  <c r="U861" i="248"/>
  <c r="T861" i="248"/>
  <c r="S861" i="248"/>
  <c r="R861" i="248"/>
  <c r="Q861" i="248"/>
  <c r="P861" i="248"/>
  <c r="O861" i="248"/>
  <c r="N861" i="248"/>
  <c r="M861" i="248"/>
  <c r="L861" i="248"/>
  <c r="K861" i="248"/>
  <c r="J861" i="248"/>
  <c r="I861" i="248"/>
  <c r="H861" i="248"/>
  <c r="G861" i="248"/>
  <c r="F861" i="248"/>
  <c r="E861" i="248"/>
  <c r="D861" i="248"/>
  <c r="C861" i="248"/>
  <c r="A861" i="248"/>
  <c r="I836" i="251" l="1"/>
  <c r="K835" i="251"/>
  <c r="X797" i="249" l="1"/>
  <c r="X812" i="249"/>
  <c r="X827" i="249"/>
  <c r="X858" i="248" l="1"/>
  <c r="X843" i="248"/>
  <c r="X828" i="248"/>
  <c r="H838" i="251" l="1"/>
  <c r="G838" i="251"/>
  <c r="F838" i="251"/>
  <c r="E838" i="251"/>
  <c r="D838" i="251"/>
  <c r="C838" i="251"/>
  <c r="K837" i="251"/>
  <c r="I837" i="251"/>
  <c r="I835" i="251"/>
  <c r="H835" i="251"/>
  <c r="G835" i="251"/>
  <c r="F835" i="251"/>
  <c r="E835" i="251"/>
  <c r="D835" i="251"/>
  <c r="C835" i="251"/>
  <c r="I834" i="251"/>
  <c r="H834" i="251"/>
  <c r="G834" i="251"/>
  <c r="F834" i="251"/>
  <c r="E834" i="251"/>
  <c r="D834" i="251"/>
  <c r="C834" i="251"/>
  <c r="J828" i="251"/>
  <c r="H825" i="251"/>
  <c r="G825" i="251"/>
  <c r="F825" i="251"/>
  <c r="E825" i="251"/>
  <c r="D825" i="251"/>
  <c r="C825" i="251"/>
  <c r="K850" i="250"/>
  <c r="H850" i="250"/>
  <c r="G850" i="250"/>
  <c r="F850" i="250"/>
  <c r="E850" i="250"/>
  <c r="D850" i="250"/>
  <c r="C850" i="250"/>
  <c r="I849" i="250"/>
  <c r="I848" i="250"/>
  <c r="I847" i="250"/>
  <c r="H847" i="250"/>
  <c r="G847" i="250"/>
  <c r="F847" i="250"/>
  <c r="E847" i="250"/>
  <c r="D847" i="250"/>
  <c r="C847" i="250"/>
  <c r="I846" i="250"/>
  <c r="H846" i="250"/>
  <c r="G846" i="250"/>
  <c r="F846" i="250"/>
  <c r="E846" i="250"/>
  <c r="D846" i="250"/>
  <c r="C846" i="250"/>
  <c r="J840" i="250"/>
  <c r="H837" i="250"/>
  <c r="G837" i="250"/>
  <c r="F837" i="250"/>
  <c r="E837" i="250"/>
  <c r="D837" i="250"/>
  <c r="C837" i="250"/>
  <c r="Z830" i="249"/>
  <c r="W830" i="249"/>
  <c r="V830" i="249"/>
  <c r="U830" i="249"/>
  <c r="T830" i="249"/>
  <c r="S830" i="249"/>
  <c r="R830" i="249"/>
  <c r="Q830" i="249"/>
  <c r="P830" i="249"/>
  <c r="O830" i="249"/>
  <c r="N830" i="249"/>
  <c r="M830" i="249"/>
  <c r="L830" i="249"/>
  <c r="K830" i="249"/>
  <c r="J830" i="249"/>
  <c r="I830" i="249"/>
  <c r="H830" i="249"/>
  <c r="G830" i="249"/>
  <c r="F830" i="249"/>
  <c r="E830" i="249"/>
  <c r="D830" i="249"/>
  <c r="C830" i="249"/>
  <c r="X829" i="249"/>
  <c r="X828" i="249"/>
  <c r="W827" i="249"/>
  <c r="V827" i="249"/>
  <c r="U827" i="249"/>
  <c r="T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X826" i="249"/>
  <c r="W826" i="249"/>
  <c r="V826" i="249"/>
  <c r="U826" i="249"/>
  <c r="T826" i="249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Y820" i="249"/>
  <c r="W817" i="249"/>
  <c r="V817" i="249"/>
  <c r="U817" i="249"/>
  <c r="T817" i="249"/>
  <c r="S817" i="249"/>
  <c r="R817" i="249"/>
  <c r="Q817" i="249"/>
  <c r="P817" i="249"/>
  <c r="O817" i="249"/>
  <c r="N817" i="249"/>
  <c r="M817" i="249"/>
  <c r="L817" i="249"/>
  <c r="K817" i="249"/>
  <c r="J817" i="249"/>
  <c r="I817" i="249"/>
  <c r="H817" i="249"/>
  <c r="G817" i="249"/>
  <c r="F817" i="249"/>
  <c r="E817" i="249"/>
  <c r="D817" i="249"/>
  <c r="C817" i="249"/>
  <c r="Z859" i="248"/>
  <c r="X857" i="248"/>
  <c r="X856" i="248"/>
  <c r="W856" i="248"/>
  <c r="V856" i="248"/>
  <c r="U856" i="248"/>
  <c r="T856" i="248"/>
  <c r="S856" i="248"/>
  <c r="R856" i="248"/>
  <c r="Q856" i="248"/>
  <c r="P856" i="248"/>
  <c r="O856" i="248"/>
  <c r="N856" i="248"/>
  <c r="M856" i="248"/>
  <c r="L856" i="248"/>
  <c r="K856" i="248"/>
  <c r="J856" i="248"/>
  <c r="I856" i="248"/>
  <c r="H856" i="248"/>
  <c r="G856" i="248"/>
  <c r="F856" i="248"/>
  <c r="E856" i="248"/>
  <c r="D856" i="248"/>
  <c r="C856" i="248"/>
  <c r="X855" i="248"/>
  <c r="W855" i="248"/>
  <c r="V855" i="248"/>
  <c r="U855" i="248"/>
  <c r="T855" i="248"/>
  <c r="S855" i="248"/>
  <c r="R855" i="248"/>
  <c r="Q855" i="248"/>
  <c r="P855" i="248"/>
  <c r="O855" i="248"/>
  <c r="N855" i="248"/>
  <c r="M855" i="248"/>
  <c r="L855" i="248"/>
  <c r="K855" i="248"/>
  <c r="J855" i="248"/>
  <c r="I855" i="248"/>
  <c r="H855" i="248"/>
  <c r="G855" i="248"/>
  <c r="F855" i="248"/>
  <c r="E855" i="248"/>
  <c r="D855" i="248"/>
  <c r="C855" i="248"/>
  <c r="Y849" i="248"/>
  <c r="W846" i="248"/>
  <c r="V846" i="248"/>
  <c r="U846" i="248"/>
  <c r="T846" i="248"/>
  <c r="S846" i="248"/>
  <c r="R846" i="248"/>
  <c r="Q846" i="248"/>
  <c r="P846" i="248"/>
  <c r="O846" i="248"/>
  <c r="N846" i="248"/>
  <c r="M846" i="248"/>
  <c r="L846" i="248"/>
  <c r="K846" i="248"/>
  <c r="J846" i="248"/>
  <c r="I846" i="248"/>
  <c r="H846" i="248"/>
  <c r="G846" i="248"/>
  <c r="F846" i="248"/>
  <c r="E846" i="248"/>
  <c r="D846" i="248"/>
  <c r="C846" i="248"/>
  <c r="Z857" i="248" l="1"/>
  <c r="AA857" i="248" s="1"/>
  <c r="K848" i="250"/>
  <c r="L848" i="250" s="1"/>
  <c r="H823" i="251"/>
  <c r="G823" i="251"/>
  <c r="F823" i="251"/>
  <c r="E823" i="251"/>
  <c r="D823" i="251"/>
  <c r="C823" i="251"/>
  <c r="K822" i="251"/>
  <c r="I822" i="251"/>
  <c r="I821" i="251"/>
  <c r="L835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28" i="249" s="1"/>
  <c r="AA828" i="249" s="1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K820" i="251" s="1"/>
  <c r="L820" i="251" s="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B82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838" i="250" s="1"/>
  <c r="B773" i="249"/>
  <c r="B788" i="249" s="1"/>
  <c r="B803" i="249" s="1"/>
  <c r="B818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33" i="250" l="1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B847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A82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A837" i="250" s="1"/>
  <c r="D792" i="250"/>
  <c r="E792" i="250"/>
  <c r="F792" i="250"/>
  <c r="G792" i="250"/>
  <c r="H792" i="250"/>
  <c r="C792" i="250"/>
  <c r="A801" i="248"/>
  <c r="A816" i="248" s="1"/>
  <c r="A831" i="248" s="1"/>
  <c r="A84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A81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W859" i="248" s="1"/>
  <c r="V799" i="248"/>
  <c r="V829" i="248" s="1"/>
  <c r="V859" i="248" s="1"/>
  <c r="U799" i="248"/>
  <c r="U829" i="248" s="1"/>
  <c r="U859" i="248" s="1"/>
  <c r="T799" i="248"/>
  <c r="T829" i="248" s="1"/>
  <c r="T859" i="248" s="1"/>
  <c r="S799" i="248"/>
  <c r="S829" i="248" s="1"/>
  <c r="S859" i="248" s="1"/>
  <c r="R799" i="248"/>
  <c r="R829" i="248" s="1"/>
  <c r="R859" i="248" s="1"/>
  <c r="Q799" i="248"/>
  <c r="Q829" i="248" s="1"/>
  <c r="Q859" i="248" s="1"/>
  <c r="P799" i="248"/>
  <c r="P829" i="248" s="1"/>
  <c r="P859" i="248" s="1"/>
  <c r="O799" i="248"/>
  <c r="O829" i="248" s="1"/>
  <c r="O859" i="248" s="1"/>
  <c r="N799" i="248"/>
  <c r="N829" i="248" s="1"/>
  <c r="N859" i="248" s="1"/>
  <c r="M799" i="248"/>
  <c r="M829" i="248" s="1"/>
  <c r="M859" i="248" s="1"/>
  <c r="L799" i="248"/>
  <c r="L829" i="248" s="1"/>
  <c r="L859" i="248" s="1"/>
  <c r="K799" i="248"/>
  <c r="K829" i="248" s="1"/>
  <c r="K859" i="248" s="1"/>
  <c r="J799" i="248"/>
  <c r="J829" i="248" s="1"/>
  <c r="J859" i="248" s="1"/>
  <c r="I799" i="248"/>
  <c r="I829" i="248" s="1"/>
  <c r="I859" i="248" s="1"/>
  <c r="H799" i="248"/>
  <c r="H829" i="248" s="1"/>
  <c r="H859" i="248" s="1"/>
  <c r="G799" i="248"/>
  <c r="G829" i="248" s="1"/>
  <c r="G859" i="248" s="1"/>
  <c r="F799" i="248"/>
  <c r="F829" i="248" s="1"/>
  <c r="F859" i="248" s="1"/>
  <c r="E799" i="248"/>
  <c r="E829" i="248" s="1"/>
  <c r="E859" i="248" s="1"/>
  <c r="D799" i="248"/>
  <c r="D829" i="248" s="1"/>
  <c r="D859" i="248" s="1"/>
  <c r="C799" i="248"/>
  <c r="C829" i="248" s="1"/>
  <c r="C85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<sst xmlns="http://schemas.openxmlformats.org/spreadsheetml/2006/main" count="5055" uniqueCount="330">
  <si>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</si>
  <si>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</si>
  <si>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</si>
  <si>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</si>
  <si>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</si>
  <si>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</si>
  <si>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</si>
  <si>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</si>
  <si>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</si>
  <si>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</si>
  <si>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</si>
  <si>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</si>
  <si>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</si>
  <si>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</si>
  <si>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</si>
  <si>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</si>
  <si>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</si>
  <si>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</si>
  <si>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</si>
  <si>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</si>
  <si>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</si>
  <si>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</si>
  <si>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</si>
  <si>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</si>
  <si>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</si>
  <si>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</si>
  <si>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</si>
  <si>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</si>
  <si>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</si>
  <si>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</si>
  <si>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</si>
  <si>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</si>
  <si>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</si>
  <si>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</si>
  <si>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</si>
  <si>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</si>
  <si>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</si>
  <si>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</si>
  <si>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</si>
  <si>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</si>
  <si>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</si>
  <si>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</si>
  <si>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</si>
  <si>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</si>
  <si>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</si>
  <si>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</si>
  <si>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</si>
  <si>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</si>
  <si>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</si>
  <si>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</si>
  <si>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</si>
  <si>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</si>
  <si>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</si>
  <si>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</si>
  <si>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</si>
  <si>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</si>
  <si>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</si>
  <si>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</si>
  <si>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</si>
  <si>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</si>
  <si>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</si>
  <si>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</si>
  <si>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</si>
  <si>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</si>
  <si>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</si>
  <si>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</si>
  <si>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</si>
  <si>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</si>
  <si>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</si>
  <si>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</si>
  <si>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</si>
  <si>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</si>
  <si>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</si>
  <si>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</si>
  <si>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</si>
  <si>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</si>
  <si>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</si>
  <si>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</si>
  <si>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</si>
  <si>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</si>
  <si>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</si>
  <si>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</si>
  <si>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</si>
  <si>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</si>
  <si>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</si>
  <si>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</si>
  <si>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</si>
  <si>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</si>
  <si>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</si>
  <si>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</si>
  <si>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</si>
  <si>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</si>
  <si>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</si>
  <si>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</si>
  <si>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</si>
  <si>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</si>
  <si>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</si>
  <si>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</si>
  <si>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</si>
  <si>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</si>
  <si>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</si>
  <si>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</si>
  <si>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</si>
  <si>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</si>
  <si>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</si>
  <si>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</si>
  <si>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</si>
  <si>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</si>
  <si>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</si>
  <si>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</si>
  <si>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</si>
  <si>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</si>
  <si>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</si>
  <si>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</si>
  <si>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</si>
  <si>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</si>
  <si>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</si>
  <si>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</si>
  <si>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</si>
  <si>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</si>
  <si>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</si>
  <si>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</si>
  <si>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</si>
  <si>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</si>
  <si>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</si>
  <si>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</si>
  <si>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</si>
  <si>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</si>
  <si>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</si>
  <si>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</si>
  <si>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</si>
  <si>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</si>
  <si>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</si>
  <si>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</si>
  <si>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</si>
  <si>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</si>
  <si>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</si>
  <si>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</si>
  <si>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</si>
  <si>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</si>
  <si>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</si>
  <si>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</si>
  <si>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</si>
  <si>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</si>
  <si>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</si>
  <si>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</si>
  <si>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</si>
  <si>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</si>
  <si>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</si>
  <si>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</si>
  <si>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</si>
  <si>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</si>
  <si>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</si>
  <si>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</si>
  <si>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</si>
  <si>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</si>
  <si>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</si>
  <si>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</si>
  <si>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</si>
  <si>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</si>
  <si>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</si>
  <si>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</si>
  <si>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</si>
  <si>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</si>
  <si>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</si>
  <si>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</si>
  <si>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</si>
  <si>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</si>
  <si>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</si>
  <si>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</si>
  <si>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</si>
  <si>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</si>
  <si>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</si>
  <si>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</si>
  <si>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</si>
  <si>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</si>
  <si>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</si>
  <si>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</si>
  <si>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</si>
  <si>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</si>
  <si>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</si>
  <si>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</si>
  <si>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</si>
  <si>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</si>
  <si>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</si>
  <si>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</si>
  <si>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</si>
  <si>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</si>
  <si>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</si>
  <si>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</si>
  <si>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</si>
  <si>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</si>
  <si>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</si>
  <si>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</si>
  <si>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</si>
  <si>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</si>
  <si>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</si>
  <si>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</si>
  <si>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</si>
  <si>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</si>
  <si>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</si>
  <si>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</si>
  <si>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</si>
  <si>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</si>
  <si>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</si>
  <si>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</si>
  <si>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</si>
  <si>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</si>
  <si>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</si>
  <si>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</si>
  <si>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</si>
  <si>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</si>
  <si>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</si>
  <si>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</si>
  <si>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</si>
  <si>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</si>
  <si>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</si>
  <si>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</si>
  <si>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</si>
  <si>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</si>
  <si>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</si>
  <si>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</si>
  <si>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</si>
  <si>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</si>
  <si>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</si>
  <si>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</si>
  <si>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</si>
  <si>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</si>
  <si>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</si>
  <si>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</si>
  <si>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</si>
  <si>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</si>
  <si>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</si>
  <si>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</si>
  <si>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</si>
  <si>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</si>
  <si>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</si>
  <si>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</si>
  <si>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</si>
  <si>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</si>
  <si>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</si>
  <si>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</si>
  <si>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</si>
  <si>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</si>
  <si>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</si>
  <si>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</si>
  <si>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</si>
  <si>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</si>
  <si>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</si>
  <si>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</si>
  <si>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</si>
  <si>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</si>
  <si>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</si>
  <si>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</si>
  <si>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</si>
  <si>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</si>
  <si>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</si>
  <si>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</si>
  <si>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</si>
  <si>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</si>
  <si>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</si>
  <si>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</si>
  <si>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</si>
  <si>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</si>
  <si>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</si>
  <si>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</si>
  <si>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</si>
  <si>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</si>
  <si>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</si>
  <si>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</si>
  <si>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</si>
  <si>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</si>
  <si>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</si>
  <si>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</si>
  <si>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</si>
  <si>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</si>
  <si>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</si>
  <si>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</si>
  <si>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</si>
  <si>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</si>
  <si>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</si>
  <si>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</si>
  <si>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</si>
  <si>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</si>
  <si>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</si>
  <si>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</si>
  <si>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</si>
  <si>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</si>
  <si>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</si>
  <si>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</si>
  <si>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</si>
  <si>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</si>
  <si>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</si>
  <si>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</si>
  <si>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</si>
  <si>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</si>
  <si>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</si>
  <si>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</si>
  <si>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</si>
  <si>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</si>
  <si>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</si>
  <si>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</si>
  <si>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</si>
  <si>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</si>
  <si>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</si>
  <si>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</si>
  <si>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</si>
  <si>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</si>
  <si>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</si>
  <si>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</si>
  <si>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</si>
  <si>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</si>
  <si>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</si>
  <si>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</si>
  <si>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</si>
  <si>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</si>
  <si>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</si>
  <si>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</si>
  <si>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</si>
  <si>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</si>
  <si>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</si>
  <si>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</si>
  <si>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</si>
  <si>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</si>
  <si>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</si>
  <si>
    <t>EDAD</t>
  </si>
  <si>
    <t>CEPA 9</t>
  </si>
  <si>
    <t>CEPA 7</t>
  </si>
  <si>
    <t>CEPA 4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</si>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</sst>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8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0" fillId="27" borderId="21" xfId="0" applyFont="1" applyFill="1" applyBorder="1"/>
    <xf numFmtId="0" fontId="40" fillId="39" borderId="40" xfId="0" applyFont="1" applyFill="1" applyBorder="1"/>
    <xf numFmtId="0" fontId="40" fillId="40" borderId="2" xfId="0" applyFont="1" applyFill="1" applyBorder="1" applyAlignment="1">
      <alignment horizontal="left" vertical="top"/>
    </xf>
    <xf numFmtId="0" fontId="40" fillId="41" borderId="17" xfId="0" applyFont="1" applyFill="1" applyBorder="1" applyAlignment="1">
      <alignment horizontal="left" vertical="top"/>
    </xf>
    <xf numFmtId="0" fontId="0" fillId="41" borderId="17" xfId="0" applyFill="1" applyBorder="1"/>
    <xf numFmtId="0" fontId="40" fillId="40" borderId="4" xfId="0" applyFont="1" applyFill="1" applyBorder="1" applyAlignment="1">
      <alignment horizontal="left" vertical="top"/>
    </xf>
    <xf numFmtId="0" fontId="0" fillId="41" borderId="19" xfId="0" applyFill="1" applyBorder="1"/>
    <xf numFmtId="1" fontId="41" fillId="6" borderId="2" xfId="0" applyNumberFormat="1" applyFont="1" applyFill="1" applyBorder="1" applyAlignment="1">
      <alignment horizontal="center" vertical="top"/>
    </xf>
    <xf numFmtId="1" fontId="41" fillId="6" borderId="5" xfId="0" applyNumberFormat="1" applyFont="1" applyFill="1" applyBorder="1" applyAlignment="1">
      <alignment horizontal="center" vertical="top"/>
    </xf>
    <xf numFmtId="1" fontId="41" fillId="6" borderId="17" xfId="0" applyNumberFormat="1" applyFont="1" applyFill="1" applyBorder="1" applyAlignment="1">
      <alignment horizontal="center" vertical="top"/>
    </xf>
    <xf numFmtId="1" fontId="41" fillId="6" borderId="60" xfId="0" applyNumberFormat="1" applyFont="1" applyFill="1" applyBorder="1" applyAlignment="1">
      <alignment horizontal="center" vertical="top"/>
    </xf>
    <xf numFmtId="0" fontId="40" fillId="39" borderId="22" xfId="0" applyFont="1" applyFill="1" applyBorder="1"/>
    <xf numFmtId="0" fontId="40" fillId="5" borderId="5" xfId="0" applyFont="1" applyFill="1" applyBorder="1" applyAlignment="1">
      <alignment horizontal="left" vertical="top"/>
    </xf>
    <xf numFmtId="0" fontId="0" fillId="5" borderId="5" xfId="0" applyFill="1" applyBorder="1"/>
    <xf numFmtId="0" fontId="0" fillId="5" borderId="6" xfId="0" applyFill="1" applyBorder="1"/>
    <xf numFmtId="1" fontId="3" fillId="0" borderId="22" xfId="10" applyNumberFormat="1" applyFont="1" applyBorder="1" applyAlignment="1">
      <alignment horizontal="center" vertical="center"/>
    </xf>
    <xf numFmtId="1" fontId="3" fillId="0" borderId="58" xfId="10" applyNumberFormat="1" applyFont="1" applyBorder="1" applyAlignment="1">
      <alignment horizontal="center" vertical="center"/>
    </xf>
    <xf numFmtId="1" fontId="3" fillId="0" borderId="21" xfId="10" applyNumberFormat="1" applyFont="1" applyBorder="1" applyAlignment="1">
      <alignment horizontal="center" vertical="center"/>
    </xf>
    <xf numFmtId="1" fontId="3" fillId="0" borderId="40" xfId="10" applyNumberFormat="1" applyFont="1" applyBorder="1" applyAlignment="1">
      <alignment horizontal="center" vertical="center"/>
    </xf>
    <xf numFmtId="1" fontId="3" fillId="0" borderId="41" xfId="10" applyNumberFormat="1" applyFont="1" applyBorder="1" applyAlignment="1">
      <alignment horizontal="center" vertical="center"/>
    </xf>
    <xf numFmtId="1" fontId="3" fillId="0" borderId="53" xfId="10" applyNumberFormat="1" applyFont="1" applyBorder="1" applyAlignment="1">
      <alignment horizontal="center" vertical="center"/>
    </xf>
    <xf numFmtId="0" fontId="40" fillId="42" borderId="22" xfId="0" applyFont="1" applyFill="1" applyBorder="1"/>
    <xf numFmtId="0" fontId="40" fillId="4" borderId="5" xfId="0" applyFont="1" applyFill="1" applyBorder="1" applyAlignment="1">
      <alignment horizontal="left"/>
    </xf>
    <xf numFmtId="0" fontId="40" fillId="4" borderId="6" xfId="0" applyFont="1" applyFill="1" applyBorder="1" applyAlignment="1">
      <alignment horizontal="left"/>
    </xf>
    <xf numFmtId="0" fontId="41" fillId="6" borderId="2" xfId="0" applyFont="1" applyFill="1" applyBorder="1" applyAlignment="1">
      <alignment horizontal="center" vertical="top"/>
    </xf>
    <xf numFmtId="0" fontId="40" fillId="43" borderId="5" xfId="0" applyFont="1" applyFill="1" applyBorder="1" applyAlignment="1">
      <alignment horizontal="left" vertical="top"/>
    </xf>
    <xf numFmtId="0" fontId="40" fillId="43" borderId="6" xfId="0" applyFont="1" applyFill="1" applyBorder="1" applyAlignment="1">
      <alignment horizontal="left" vertical="top"/>
    </xf>
    <xf numFmtId="1" fontId="3" fillId="0" borderId="5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94" t="s">
        <v>18</v>
      </c>
      <c r="C4" s="1095"/>
      <c r="D4" s="1095"/>
      <c r="E4" s="1095"/>
      <c r="F4" s="1095"/>
      <c r="G4" s="1095"/>
      <c r="H4" s="1095"/>
      <c r="I4" s="1095"/>
      <c r="J4" s="1096"/>
      <c r="K4" s="1094" t="s">
        <v>21</v>
      </c>
      <c r="L4" s="1095"/>
      <c r="M4" s="1095"/>
      <c r="N4" s="1095"/>
      <c r="O4" s="1095"/>
      <c r="P4" s="1095"/>
      <c r="Q4" s="1095"/>
      <c r="R4" s="1095"/>
      <c r="S4" s="1095"/>
      <c r="T4" s="10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94" t="s">
        <v>23</v>
      </c>
      <c r="C17" s="1095"/>
      <c r="D17" s="1095"/>
      <c r="E17" s="1095"/>
      <c r="F17" s="109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G845"/>
  <sheetViews>
    <sheetView showGridLines="0" tabSelected="1" topLeftCell="A799" zoomScale="85" zoomScaleNormal="85" workbookViewId="0">
      <selection activeCell="X838" sqref="X838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33" x14ac:dyDescent="0.2">
      <c r="A1" s="200" t="s">
        <v>58</v>
      </c>
      <c r="AF1" s="1064" t="s">
        <v>325</v>
      </c>
      <c r="AG1" s="1075" t="s">
        <v>327</v>
      </c>
    </row>
    <row r="2" spans="1:33" x14ac:dyDescent="0.2">
      <c r="A2" s="200" t="s">
        <v>59</v>
      </c>
      <c r="C2" s="227">
        <v>39.08</v>
      </c>
      <c r="AF2" s="1066">
        <v>1</v>
      </c>
      <c r="AG2" s="1076">
        <v>140</v>
      </c>
    </row>
    <row r="3" spans="1:33" x14ac:dyDescent="0.2">
      <c r="A3" s="200" t="s">
        <v>7</v>
      </c>
      <c r="C3" s="227">
        <v>68.66</v>
      </c>
      <c r="AF3" s="1066">
        <v>2</v>
      </c>
      <c r="AG3" s="1076">
        <v>300</v>
      </c>
    </row>
    <row r="4" spans="1:33" x14ac:dyDescent="0.2">
      <c r="A4" s="200" t="s">
        <v>60</v>
      </c>
      <c r="C4" s="200">
        <v>3315</v>
      </c>
      <c r="AF4" s="1066">
        <v>3</v>
      </c>
      <c r="AG4" s="1076">
        <v>490</v>
      </c>
    </row>
    <row r="5" spans="1:33" x14ac:dyDescent="0.2">
      <c r="AF5" s="1066">
        <v>4</v>
      </c>
      <c r="AG5" s="1076">
        <v>690</v>
      </c>
    </row>
    <row r="6" spans="1:33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  <c r="AF6" s="1066">
        <v>5</v>
      </c>
      <c r="AG6" s="1076">
        <v>890</v>
      </c>
    </row>
    <row r="7" spans="1:33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  <c r="AF7" s="1066">
        <v>6</v>
      </c>
      <c r="AG7" s="1076">
        <v>1080</v>
      </c>
    </row>
    <row r="8" spans="1:33" ht="13.5" thickBot="1" x14ac:dyDescent="0.25">
      <c r="A8" s="270" t="s">
        <v>49</v>
      </c>
      <c r="B8" s="230"/>
      <c r="C8" s="1128" t="s">
        <v>50</v>
      </c>
      <c r="D8" s="1129"/>
      <c r="E8" s="1129"/>
      <c r="F8" s="1129"/>
      <c r="G8" s="1129"/>
      <c r="H8" s="292" t="s">
        <v>0</v>
      </c>
      <c r="AF8" s="1066">
        <v>7</v>
      </c>
      <c r="AG8" s="1076">
        <v>1250</v>
      </c>
    </row>
    <row r="9" spans="1:33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  <c r="AF9" s="1066">
        <v>8</v>
      </c>
      <c r="AG9" s="1076">
        <v>1400</v>
      </c>
    </row>
    <row r="10" spans="1:33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  <c r="AF10" s="1066">
        <v>9</v>
      </c>
      <c r="AG10" s="1076">
        <v>1540</v>
      </c>
    </row>
    <row r="11" spans="1:33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  <c r="AF11" s="1066">
        <v>10</v>
      </c>
      <c r="AG11" s="1076">
        <v>1670</v>
      </c>
    </row>
    <row r="12" spans="1:33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  <c r="AF12" s="1066">
        <v>11</v>
      </c>
      <c r="AG12" s="1076">
        <v>1790</v>
      </c>
    </row>
    <row r="13" spans="1:33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  <c r="AF13" s="1066">
        <v>12</v>
      </c>
      <c r="AG13" s="1076">
        <v>1900</v>
      </c>
    </row>
    <row r="14" spans="1:33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  <c r="AF14" s="1066">
        <v>13</v>
      </c>
      <c r="AG14" s="1076">
        <v>2010</v>
      </c>
    </row>
    <row r="15" spans="1:33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  <c r="AF15" s="1066">
        <v>14</v>
      </c>
      <c r="AG15" s="1076">
        <v>2120</v>
      </c>
    </row>
    <row r="16" spans="1:33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  <c r="AF16" s="1066">
        <v>15</v>
      </c>
      <c r="AG16" s="1076">
        <v>2240</v>
      </c>
    </row>
    <row r="17" spans="1:33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  <c r="AF17" s="1066">
        <v>16</v>
      </c>
      <c r="AG17" s="1076">
        <v>2370</v>
      </c>
    </row>
    <row r="18" spans="1:33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  <c r="AF18" s="1066">
        <v>17</v>
      </c>
      <c r="AG18" s="1076">
        <v>2510</v>
      </c>
    </row>
    <row r="19" spans="1:33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  <c r="AF19" s="1066">
        <v>18</v>
      </c>
      <c r="AG19" s="1076">
        <v>2650</v>
      </c>
    </row>
    <row r="20" spans="1:33" ht="13.5" thickBot="1" x14ac:dyDescent="0.25">
      <c r="AF20" s="1066">
        <v>19</v>
      </c>
      <c r="AG20" s="1076">
        <v>2800</v>
      </c>
    </row>
    <row r="21" spans="1:33" ht="13.5" thickBot="1" x14ac:dyDescent="0.25">
      <c r="A21" s="270" t="s">
        <v>65</v>
      </c>
      <c r="B21" s="230"/>
      <c r="C21" s="1128" t="s">
        <v>50</v>
      </c>
      <c r="D21" s="1129"/>
      <c r="E21" s="1129"/>
      <c r="F21" s="1129"/>
      <c r="G21" s="1129"/>
      <c r="H21" s="292" t="s">
        <v>0</v>
      </c>
      <c r="AF21" s="1066">
        <v>20</v>
      </c>
      <c r="AG21" s="1076">
        <v>2960</v>
      </c>
    </row>
    <row r="22" spans="1:33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  <c r="AF22" s="1066">
        <v>21</v>
      </c>
      <c r="AG22" s="1076">
        <v>3150</v>
      </c>
    </row>
    <row r="23" spans="1:33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  <c r="AF23" s="1066">
        <v>22</v>
      </c>
      <c r="AG23" s="1076">
        <v>3370</v>
      </c>
    </row>
    <row r="24" spans="1:33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  <c r="AF24" s="1066">
        <v>23</v>
      </c>
      <c r="AG24" s="1076">
        <v>3560</v>
      </c>
    </row>
    <row r="25" spans="1:33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  <c r="AF25" s="1066">
        <v>24</v>
      </c>
      <c r="AG25" s="1076">
        <v>3720</v>
      </c>
    </row>
    <row r="26" spans="1:33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  <c r="AF26" s="1066">
        <v>25</v>
      </c>
      <c r="AG26" s="1076">
        <v>3850</v>
      </c>
    </row>
    <row r="27" spans="1:33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  <c r="AF27" s="1066">
        <v>26</v>
      </c>
      <c r="AG27" s="1076">
        <v>3940</v>
      </c>
    </row>
    <row r="28" spans="1:33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  <c r="AF28" s="1066">
        <v>27</v>
      </c>
      <c r="AG28" s="1076">
        <v>4010</v>
      </c>
    </row>
    <row r="29" spans="1:33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  <c r="AF29" s="1066">
        <v>28</v>
      </c>
      <c r="AG29" s="1076">
        <v>4070</v>
      </c>
    </row>
    <row r="30" spans="1:33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  <c r="AF30" s="1066">
        <v>29</v>
      </c>
      <c r="AG30" s="1076">
        <v>4120</v>
      </c>
    </row>
    <row r="31" spans="1:33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  <c r="AF31" s="1066">
        <v>30</v>
      </c>
      <c r="AG31" s="1076">
        <v>4160</v>
      </c>
    </row>
    <row r="32" spans="1:33" x14ac:dyDescent="0.2">
      <c r="AF32" s="1066">
        <v>31</v>
      </c>
      <c r="AG32" s="1076">
        <v>4175</v>
      </c>
    </row>
    <row r="33" spans="1:33" ht="13.5" thickBot="1" x14ac:dyDescent="0.25">
      <c r="AF33" s="1066">
        <v>32</v>
      </c>
      <c r="AG33" s="1076">
        <v>4190</v>
      </c>
    </row>
    <row r="34" spans="1:33" ht="13.5" thickBot="1" x14ac:dyDescent="0.25">
      <c r="A34" s="270" t="s">
        <v>66</v>
      </c>
      <c r="B34" s="230"/>
      <c r="C34" s="1128" t="s">
        <v>50</v>
      </c>
      <c r="D34" s="1129"/>
      <c r="E34" s="1129"/>
      <c r="F34" s="1129"/>
      <c r="G34" s="1129"/>
      <c r="H34" s="292" t="s">
        <v>0</v>
      </c>
      <c r="AF34" s="1066">
        <v>33</v>
      </c>
      <c r="AG34" s="1076">
        <v>4205</v>
      </c>
    </row>
    <row r="35" spans="1:33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  <c r="AF35" s="1066">
        <v>34</v>
      </c>
      <c r="AG35" s="1076">
        <v>4220</v>
      </c>
    </row>
    <row r="36" spans="1:33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  <c r="AF36" s="1066">
        <v>35</v>
      </c>
      <c r="AG36" s="1076">
        <v>4235</v>
      </c>
    </row>
    <row r="37" spans="1:33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  <c r="AF37" s="1066">
        <v>36</v>
      </c>
      <c r="AG37" s="1076">
        <v>4250</v>
      </c>
    </row>
    <row r="38" spans="1:33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  <c r="AF38" s="1066">
        <v>37</v>
      </c>
      <c r="AG38" s="1076">
        <v>4265</v>
      </c>
    </row>
    <row r="39" spans="1:33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  <c r="AF39" s="1066">
        <v>38</v>
      </c>
      <c r="AG39" s="1076">
        <v>4280</v>
      </c>
    </row>
    <row r="40" spans="1:33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  <c r="AF40" s="1066">
        <v>39</v>
      </c>
      <c r="AG40" s="1076">
        <v>4295</v>
      </c>
    </row>
    <row r="41" spans="1:33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  <c r="AF41" s="1066">
        <v>40</v>
      </c>
      <c r="AG41" s="1076">
        <v>4310</v>
      </c>
    </row>
    <row r="42" spans="1:33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  <c r="AF42" s="1066">
        <v>41</v>
      </c>
      <c r="AG42" s="1076">
        <v>4325</v>
      </c>
    </row>
    <row r="43" spans="1:33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  <c r="AF43" s="1066">
        <v>42</v>
      </c>
      <c r="AG43" s="1076">
        <v>4340</v>
      </c>
    </row>
    <row r="44" spans="1:33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  <c r="AF44" s="1066">
        <v>43</v>
      </c>
      <c r="AG44" s="1076">
        <v>4355</v>
      </c>
    </row>
    <row r="45" spans="1:33" x14ac:dyDescent="0.2">
      <c r="C45" s="200">
        <v>125</v>
      </c>
      <c r="AF45" s="1066">
        <v>44</v>
      </c>
      <c r="AG45" s="1076">
        <v>4370</v>
      </c>
    </row>
    <row r="46" spans="1:33" ht="13.5" thickBot="1" x14ac:dyDescent="0.25">
      <c r="AF46" s="1066">
        <v>45</v>
      </c>
      <c r="AG46" s="1076">
        <v>4385</v>
      </c>
    </row>
    <row r="47" spans="1:33" ht="13.5" thickBot="1" x14ac:dyDescent="0.25">
      <c r="A47" s="270" t="s">
        <v>91</v>
      </c>
      <c r="B47" s="230"/>
      <c r="C47" s="1128" t="s">
        <v>50</v>
      </c>
      <c r="D47" s="1129"/>
      <c r="E47" s="1129"/>
      <c r="F47" s="1129"/>
      <c r="G47" s="1129"/>
      <c r="H47" s="292" t="s">
        <v>0</v>
      </c>
      <c r="AF47" s="1066">
        <v>46</v>
      </c>
      <c r="AG47" s="1076">
        <v>4400</v>
      </c>
    </row>
    <row r="48" spans="1:33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  <c r="AF48" s="1066">
        <v>47</v>
      </c>
      <c r="AG48" s="1076">
        <v>4415</v>
      </c>
    </row>
    <row r="49" spans="1:33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  <c r="AF49" s="1066">
        <v>48</v>
      </c>
      <c r="AG49" s="1076">
        <v>4430</v>
      </c>
    </row>
    <row r="50" spans="1:33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  <c r="AF50" s="1066">
        <v>49</v>
      </c>
      <c r="AG50" s="1076">
        <v>4445</v>
      </c>
    </row>
    <row r="51" spans="1:33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  <c r="AF51" s="1066">
        <v>50</v>
      </c>
      <c r="AG51" s="1076">
        <v>4460</v>
      </c>
    </row>
    <row r="52" spans="1:33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  <c r="AF52" s="1066">
        <v>51</v>
      </c>
      <c r="AG52" s="1076">
        <v>4475</v>
      </c>
    </row>
    <row r="53" spans="1:33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  <c r="AF53" s="1066">
        <v>52</v>
      </c>
      <c r="AG53" s="1076">
        <v>4490</v>
      </c>
    </row>
    <row r="54" spans="1:33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  <c r="AF54" s="1066">
        <v>53</v>
      </c>
      <c r="AG54" s="1076">
        <v>4505</v>
      </c>
    </row>
    <row r="55" spans="1:33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  <c r="AF55" s="1066">
        <v>54</v>
      </c>
      <c r="AG55" s="1076">
        <v>4520</v>
      </c>
    </row>
    <row r="56" spans="1:33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  <c r="AF56" s="1066">
        <v>55</v>
      </c>
      <c r="AG56" s="1076">
        <v>4535</v>
      </c>
    </row>
    <row r="57" spans="1:33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  <c r="AF57" s="1066">
        <v>56</v>
      </c>
      <c r="AG57" s="1076">
        <v>4550</v>
      </c>
    </row>
    <row r="58" spans="1:33" x14ac:dyDescent="0.2">
      <c r="AF58" s="1066">
        <v>57</v>
      </c>
      <c r="AG58" s="1076">
        <v>4565</v>
      </c>
    </row>
    <row r="59" spans="1:33" ht="13.5" thickBot="1" x14ac:dyDescent="0.25">
      <c r="AF59" s="1066">
        <v>58</v>
      </c>
      <c r="AG59" s="1076">
        <v>4580</v>
      </c>
    </row>
    <row r="60" spans="1:33" ht="13.5" thickBot="1" x14ac:dyDescent="0.25">
      <c r="A60" s="270" t="s">
        <v>92</v>
      </c>
      <c r="B60" s="230"/>
      <c r="C60" s="1103" t="s">
        <v>50</v>
      </c>
      <c r="D60" s="1104"/>
      <c r="E60" s="1104"/>
      <c r="F60" s="1104"/>
      <c r="G60" s="1104"/>
      <c r="H60" s="292" t="s">
        <v>0</v>
      </c>
      <c r="AF60" s="1066">
        <v>59</v>
      </c>
      <c r="AG60" s="1076">
        <v>4595</v>
      </c>
    </row>
    <row r="61" spans="1:33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  <c r="AF61" s="1066">
        <v>60</v>
      </c>
      <c r="AG61" s="1076">
        <v>4610</v>
      </c>
    </row>
    <row r="62" spans="1:33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  <c r="AF62" s="1066">
        <v>61</v>
      </c>
      <c r="AG62" s="1076">
        <v>4625</v>
      </c>
    </row>
    <row r="63" spans="1:33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  <c r="AF63" s="1066">
        <v>62</v>
      </c>
      <c r="AG63" s="1076">
        <v>4640</v>
      </c>
    </row>
    <row r="64" spans="1:33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  <c r="AF64" s="1066">
        <v>63</v>
      </c>
      <c r="AG64" s="1076">
        <v>4655</v>
      </c>
    </row>
    <row r="65" spans="1:33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  <c r="AF65" s="1066">
        <v>64</v>
      </c>
      <c r="AG65" s="1077"/>
    </row>
    <row r="66" spans="1:33" ht="13.5" thickBot="1" x14ac:dyDescent="0.25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  <c r="AF66" s="1069">
        <v>65</v>
      </c>
      <c r="AG66" s="1078"/>
    </row>
    <row r="67" spans="1:33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33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33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66" t="s">
        <v>94</v>
      </c>
      <c r="L69" s="1266"/>
      <c r="M69" s="1266"/>
      <c r="N69" s="1266"/>
      <c r="O69" s="1266"/>
      <c r="P69" s="1266"/>
      <c r="Q69" s="1266"/>
      <c r="R69" s="1267" t="s">
        <v>93</v>
      </c>
    </row>
    <row r="70" spans="1:33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66"/>
      <c r="L70" s="1266"/>
      <c r="M70" s="1266"/>
      <c r="N70" s="1266"/>
      <c r="O70" s="1266"/>
      <c r="P70" s="1266"/>
      <c r="Q70" s="1266"/>
      <c r="R70" s="1267"/>
    </row>
    <row r="71" spans="1:33" x14ac:dyDescent="0.2">
      <c r="K71" s="1266"/>
      <c r="L71" s="1266"/>
      <c r="M71" s="1266"/>
      <c r="N71" s="1266"/>
      <c r="O71" s="1266"/>
      <c r="P71" s="1266"/>
      <c r="Q71" s="1266"/>
      <c r="R71" s="1267"/>
      <c r="S71" s="387">
        <v>83.680999999999997</v>
      </c>
    </row>
    <row r="72" spans="1:33" ht="13.5" thickBot="1" x14ac:dyDescent="0.25">
      <c r="K72" s="228" t="s">
        <v>95</v>
      </c>
    </row>
    <row r="73" spans="1:33" ht="13.5" thickBot="1" x14ac:dyDescent="0.25">
      <c r="A73" s="270" t="s">
        <v>98</v>
      </c>
      <c r="B73" s="230"/>
      <c r="C73" s="1103" t="s">
        <v>50</v>
      </c>
      <c r="D73" s="1104"/>
      <c r="E73" s="1104"/>
      <c r="F73" s="1104"/>
      <c r="G73" s="1104"/>
      <c r="H73" s="292" t="s">
        <v>0</v>
      </c>
    </row>
    <row r="74" spans="1:33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33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33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56" t="s">
        <v>99</v>
      </c>
      <c r="K76" s="1257"/>
      <c r="L76" s="1257"/>
      <c r="M76" s="1257"/>
      <c r="N76" s="1257"/>
      <c r="O76" s="1257"/>
      <c r="P76" s="1257"/>
      <c r="Q76" s="1257"/>
      <c r="R76" s="1258"/>
    </row>
    <row r="77" spans="1:33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59"/>
      <c r="K77" s="1260"/>
      <c r="L77" s="1260"/>
      <c r="M77" s="1260"/>
      <c r="N77" s="1260"/>
      <c r="O77" s="1260"/>
      <c r="P77" s="1260"/>
      <c r="Q77" s="1260"/>
      <c r="R77" s="1261"/>
    </row>
    <row r="78" spans="1:33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62"/>
      <c r="K78" s="1263"/>
      <c r="L78" s="1263"/>
      <c r="M78" s="1263"/>
      <c r="N78" s="1263"/>
      <c r="O78" s="1263"/>
      <c r="P78" s="1263"/>
      <c r="Q78" s="1263"/>
      <c r="R78" s="1264"/>
    </row>
    <row r="79" spans="1:33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33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103" t="s">
        <v>50</v>
      </c>
      <c r="D86" s="1104"/>
      <c r="E86" s="1104"/>
      <c r="F86" s="1104"/>
      <c r="G86" s="1104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103" t="s">
        <v>50</v>
      </c>
      <c r="D99" s="1104"/>
      <c r="E99" s="1104"/>
      <c r="F99" s="1104"/>
      <c r="G99" s="1104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103" t="s">
        <v>50</v>
      </c>
      <c r="D112" s="1104"/>
      <c r="E112" s="1104"/>
      <c r="F112" s="1104"/>
      <c r="G112" s="1104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76" t="s">
        <v>123</v>
      </c>
      <c r="M114" s="1177"/>
      <c r="N114" s="1177"/>
      <c r="O114" s="1178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79" t="s">
        <v>115</v>
      </c>
      <c r="M115" s="1180"/>
      <c r="N115" s="1180"/>
      <c r="O115" s="1181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103" t="s">
        <v>50</v>
      </c>
      <c r="D125" s="1104"/>
      <c r="E125" s="1104"/>
      <c r="F125" s="1104"/>
      <c r="G125" s="1104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83" t="s">
        <v>137</v>
      </c>
      <c r="N133" s="1183"/>
      <c r="O133" s="1183"/>
      <c r="P133" s="1183"/>
      <c r="Q133" s="1268" t="s">
        <v>142</v>
      </c>
      <c r="R133" s="1268"/>
      <c r="S133" s="1268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60"/>
      <c r="N134" s="1260"/>
      <c r="O134" s="1260"/>
      <c r="P134" s="1260"/>
      <c r="Q134" s="1260"/>
      <c r="R134" s="1260"/>
      <c r="S134" s="1260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103" t="s">
        <v>50</v>
      </c>
      <c r="D138" s="1104"/>
      <c r="E138" s="1104"/>
      <c r="F138" s="1104"/>
      <c r="G138" s="1104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103" t="s">
        <v>50</v>
      </c>
      <c r="D151" s="1104"/>
      <c r="E151" s="1104"/>
      <c r="F151" s="1104"/>
      <c r="G151" s="1104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103" t="s">
        <v>50</v>
      </c>
      <c r="D164" s="1104"/>
      <c r="E164" s="1104"/>
      <c r="F164" s="1104"/>
      <c r="G164" s="1104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103" t="s">
        <v>50</v>
      </c>
      <c r="D177" s="1104"/>
      <c r="E177" s="1104"/>
      <c r="F177" s="1104"/>
      <c r="G177" s="1104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76" t="s">
        <v>184</v>
      </c>
      <c r="N178" s="1177"/>
      <c r="O178" s="1177"/>
      <c r="P178" s="1178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79" t="s">
        <v>115</v>
      </c>
      <c r="N179" s="1180"/>
      <c r="O179" s="1180"/>
      <c r="P179" s="1181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103" t="s">
        <v>50</v>
      </c>
      <c r="D190" s="1104"/>
      <c r="E190" s="1104"/>
      <c r="F190" s="1104"/>
      <c r="G190" s="1104"/>
      <c r="H190" s="1190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65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103" t="s">
        <v>50</v>
      </c>
      <c r="D203" s="1104"/>
      <c r="E203" s="1104"/>
      <c r="F203" s="1104"/>
      <c r="G203" s="1104"/>
      <c r="H203" s="1190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65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103" t="s">
        <v>50</v>
      </c>
      <c r="D216" s="1104"/>
      <c r="E216" s="1104"/>
      <c r="F216" s="1104"/>
      <c r="G216" s="1104"/>
      <c r="H216" s="1190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65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103" t="s">
        <v>50</v>
      </c>
      <c r="D229" s="1104"/>
      <c r="E229" s="1104"/>
      <c r="F229" s="1104"/>
      <c r="G229" s="1104"/>
      <c r="H229" s="1190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65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103" t="s">
        <v>50</v>
      </c>
      <c r="D242" s="1104"/>
      <c r="E242" s="1104"/>
      <c r="F242" s="1104"/>
      <c r="G242" s="1104"/>
      <c r="H242" s="1190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65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103" t="s">
        <v>50</v>
      </c>
      <c r="D255" s="1104"/>
      <c r="E255" s="1104"/>
      <c r="F255" s="1104"/>
      <c r="G255" s="1104"/>
      <c r="H255" s="1190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65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103" t="s">
        <v>50</v>
      </c>
      <c r="D268" s="1104"/>
      <c r="E268" s="1104"/>
      <c r="F268" s="1104"/>
      <c r="G268" s="1104"/>
      <c r="H268" s="1190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65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124" t="s">
        <v>130</v>
      </c>
      <c r="D282" s="1125"/>
      <c r="E282" s="1125"/>
      <c r="F282" s="1125"/>
      <c r="G282" s="1125"/>
      <c r="H282" s="1125"/>
      <c r="I282" s="1126"/>
      <c r="J282" s="1127" t="s">
        <v>131</v>
      </c>
      <c r="K282" s="1125"/>
      <c r="L282" s="1125"/>
      <c r="M282" s="1125"/>
      <c r="N282" s="1125"/>
      <c r="O282" s="1125"/>
      <c r="P282" s="1126"/>
      <c r="Q282" s="1128" t="s">
        <v>53</v>
      </c>
      <c r="R282" s="1129"/>
      <c r="S282" s="1129"/>
      <c r="T282" s="1129"/>
      <c r="U282" s="1129"/>
      <c r="V282" s="1129"/>
      <c r="W282" s="1130"/>
      <c r="X282" s="1106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107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124" t="s">
        <v>130</v>
      </c>
      <c r="D296" s="1125"/>
      <c r="E296" s="1125"/>
      <c r="F296" s="1125"/>
      <c r="G296" s="1125"/>
      <c r="H296" s="1125"/>
      <c r="I296" s="1126"/>
      <c r="J296" s="1127" t="s">
        <v>131</v>
      </c>
      <c r="K296" s="1125"/>
      <c r="L296" s="1125"/>
      <c r="M296" s="1125"/>
      <c r="N296" s="1125"/>
      <c r="O296" s="1125"/>
      <c r="P296" s="1126"/>
      <c r="Q296" s="1128" t="s">
        <v>53</v>
      </c>
      <c r="R296" s="1129"/>
      <c r="S296" s="1129"/>
      <c r="T296" s="1129"/>
      <c r="U296" s="1129"/>
      <c r="V296" s="1129"/>
      <c r="W296" s="1130"/>
      <c r="X296" s="1106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107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124" t="s">
        <v>130</v>
      </c>
      <c r="D310" s="1125"/>
      <c r="E310" s="1125"/>
      <c r="F310" s="1125"/>
      <c r="G310" s="1125"/>
      <c r="H310" s="1125"/>
      <c r="I310" s="1126"/>
      <c r="J310" s="1127" t="s">
        <v>131</v>
      </c>
      <c r="K310" s="1125"/>
      <c r="L310" s="1125"/>
      <c r="M310" s="1125"/>
      <c r="N310" s="1125"/>
      <c r="O310" s="1125"/>
      <c r="P310" s="1126"/>
      <c r="Q310" s="1128" t="s">
        <v>53</v>
      </c>
      <c r="R310" s="1129"/>
      <c r="S310" s="1129"/>
      <c r="T310" s="1129"/>
      <c r="U310" s="1129"/>
      <c r="V310" s="1129"/>
      <c r="W310" s="1130"/>
      <c r="X310" s="1106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107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124" t="s">
        <v>130</v>
      </c>
      <c r="D324" s="1125"/>
      <c r="E324" s="1125"/>
      <c r="F324" s="1125"/>
      <c r="G324" s="1125"/>
      <c r="H324" s="1125"/>
      <c r="I324" s="1126"/>
      <c r="J324" s="1127" t="s">
        <v>131</v>
      </c>
      <c r="K324" s="1125"/>
      <c r="L324" s="1125"/>
      <c r="M324" s="1125"/>
      <c r="N324" s="1125"/>
      <c r="O324" s="1125"/>
      <c r="P324" s="1126"/>
      <c r="Q324" s="1128" t="s">
        <v>53</v>
      </c>
      <c r="R324" s="1129"/>
      <c r="S324" s="1129"/>
      <c r="T324" s="1129"/>
      <c r="U324" s="1129"/>
      <c r="V324" s="1129"/>
      <c r="W324" s="1130"/>
      <c r="X324" s="1106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107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124" t="s">
        <v>130</v>
      </c>
      <c r="D338" s="1125"/>
      <c r="E338" s="1125"/>
      <c r="F338" s="1125"/>
      <c r="G338" s="1125"/>
      <c r="H338" s="1125"/>
      <c r="I338" s="1126"/>
      <c r="J338" s="1127" t="s">
        <v>131</v>
      </c>
      <c r="K338" s="1125"/>
      <c r="L338" s="1125"/>
      <c r="M338" s="1125"/>
      <c r="N338" s="1125"/>
      <c r="O338" s="1125"/>
      <c r="P338" s="1126"/>
      <c r="Q338" s="1128" t="s">
        <v>53</v>
      </c>
      <c r="R338" s="1129"/>
      <c r="S338" s="1129"/>
      <c r="T338" s="1129"/>
      <c r="U338" s="1129"/>
      <c r="V338" s="1129"/>
      <c r="W338" s="1130"/>
      <c r="X338" s="1106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107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124" t="s">
        <v>130</v>
      </c>
      <c r="D352" s="1125"/>
      <c r="E352" s="1125"/>
      <c r="F352" s="1125"/>
      <c r="G352" s="1125"/>
      <c r="H352" s="1125"/>
      <c r="I352" s="1126"/>
      <c r="J352" s="1127" t="s">
        <v>131</v>
      </c>
      <c r="K352" s="1125"/>
      <c r="L352" s="1125"/>
      <c r="M352" s="1125"/>
      <c r="N352" s="1125"/>
      <c r="O352" s="1125"/>
      <c r="P352" s="1126"/>
      <c r="Q352" s="1128" t="s">
        <v>53</v>
      </c>
      <c r="R352" s="1129"/>
      <c r="S352" s="1129"/>
      <c r="T352" s="1129"/>
      <c r="U352" s="1129"/>
      <c r="V352" s="1129"/>
      <c r="W352" s="1130"/>
      <c r="X352" s="1106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107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124" t="s">
        <v>130</v>
      </c>
      <c r="D366" s="1125"/>
      <c r="E366" s="1125"/>
      <c r="F366" s="1125"/>
      <c r="G366" s="1125"/>
      <c r="H366" s="1125"/>
      <c r="I366" s="1126"/>
      <c r="J366" s="1127" t="s">
        <v>131</v>
      </c>
      <c r="K366" s="1125"/>
      <c r="L366" s="1125"/>
      <c r="M366" s="1125"/>
      <c r="N366" s="1125"/>
      <c r="O366" s="1125"/>
      <c r="P366" s="1126"/>
      <c r="Q366" s="1128" t="s">
        <v>53</v>
      </c>
      <c r="R366" s="1129"/>
      <c r="S366" s="1129"/>
      <c r="T366" s="1129"/>
      <c r="U366" s="1129"/>
      <c r="V366" s="1129"/>
      <c r="W366" s="1130"/>
      <c r="X366" s="1106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107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124" t="s">
        <v>130</v>
      </c>
      <c r="D380" s="1125"/>
      <c r="E380" s="1125"/>
      <c r="F380" s="1125"/>
      <c r="G380" s="1125"/>
      <c r="H380" s="1125"/>
      <c r="I380" s="1126"/>
      <c r="J380" s="1127" t="s">
        <v>131</v>
      </c>
      <c r="K380" s="1125"/>
      <c r="L380" s="1125"/>
      <c r="M380" s="1125"/>
      <c r="N380" s="1125"/>
      <c r="O380" s="1125"/>
      <c r="P380" s="1126"/>
      <c r="Q380" s="1128" t="s">
        <v>53</v>
      </c>
      <c r="R380" s="1129"/>
      <c r="S380" s="1129"/>
      <c r="T380" s="1129"/>
      <c r="U380" s="1129"/>
      <c r="V380" s="1129"/>
      <c r="W380" s="1130"/>
      <c r="X380" s="1106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107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124" t="s">
        <v>130</v>
      </c>
      <c r="D394" s="1125"/>
      <c r="E394" s="1125"/>
      <c r="F394" s="1125"/>
      <c r="G394" s="1125"/>
      <c r="H394" s="1125"/>
      <c r="I394" s="1126"/>
      <c r="J394" s="1127" t="s">
        <v>131</v>
      </c>
      <c r="K394" s="1125"/>
      <c r="L394" s="1125"/>
      <c r="M394" s="1125"/>
      <c r="N394" s="1125"/>
      <c r="O394" s="1125"/>
      <c r="P394" s="1126"/>
      <c r="Q394" s="1128" t="s">
        <v>53</v>
      </c>
      <c r="R394" s="1129"/>
      <c r="S394" s="1129"/>
      <c r="T394" s="1129"/>
      <c r="U394" s="1129"/>
      <c r="V394" s="1129"/>
      <c r="W394" s="1130"/>
      <c r="X394" s="1106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107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124" t="s">
        <v>130</v>
      </c>
      <c r="D407" s="1125"/>
      <c r="E407" s="1125"/>
      <c r="F407" s="1125"/>
      <c r="G407" s="1125"/>
      <c r="H407" s="1125"/>
      <c r="I407" s="1126"/>
      <c r="J407" s="1127" t="s">
        <v>131</v>
      </c>
      <c r="K407" s="1125"/>
      <c r="L407" s="1125"/>
      <c r="M407" s="1125"/>
      <c r="N407" s="1125"/>
      <c r="O407" s="1125"/>
      <c r="P407" s="1126"/>
      <c r="Q407" s="1128" t="s">
        <v>53</v>
      </c>
      <c r="R407" s="1129"/>
      <c r="S407" s="1129"/>
      <c r="T407" s="1129"/>
      <c r="U407" s="1129"/>
      <c r="V407" s="1129"/>
      <c r="W407" s="1130"/>
      <c r="X407" s="1106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107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124" t="s">
        <v>130</v>
      </c>
      <c r="D420" s="1125"/>
      <c r="E420" s="1125"/>
      <c r="F420" s="1125"/>
      <c r="G420" s="1125"/>
      <c r="H420" s="1125"/>
      <c r="I420" s="1126"/>
      <c r="J420" s="1127" t="s">
        <v>131</v>
      </c>
      <c r="K420" s="1125"/>
      <c r="L420" s="1125"/>
      <c r="M420" s="1125"/>
      <c r="N420" s="1125"/>
      <c r="O420" s="1125"/>
      <c r="P420" s="1126"/>
      <c r="Q420" s="1128" t="s">
        <v>53</v>
      </c>
      <c r="R420" s="1129"/>
      <c r="S420" s="1129"/>
      <c r="T420" s="1129"/>
      <c r="U420" s="1129"/>
      <c r="V420" s="1129"/>
      <c r="W420" s="1130"/>
      <c r="X420" s="1106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107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124" t="s">
        <v>130</v>
      </c>
      <c r="D433" s="1125"/>
      <c r="E433" s="1125"/>
      <c r="F433" s="1125"/>
      <c r="G433" s="1125"/>
      <c r="H433" s="1125"/>
      <c r="I433" s="1126"/>
      <c r="J433" s="1127" t="s">
        <v>131</v>
      </c>
      <c r="K433" s="1125"/>
      <c r="L433" s="1125"/>
      <c r="M433" s="1125"/>
      <c r="N433" s="1125"/>
      <c r="O433" s="1125"/>
      <c r="P433" s="1126"/>
      <c r="Q433" s="1128" t="s">
        <v>53</v>
      </c>
      <c r="R433" s="1129"/>
      <c r="S433" s="1129"/>
      <c r="T433" s="1129"/>
      <c r="U433" s="1129"/>
      <c r="V433" s="1129"/>
      <c r="W433" s="1130"/>
      <c r="X433" s="1106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107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124" t="s">
        <v>130</v>
      </c>
      <c r="D446" s="1125"/>
      <c r="E446" s="1125"/>
      <c r="F446" s="1125"/>
      <c r="G446" s="1125"/>
      <c r="H446" s="1125"/>
      <c r="I446" s="1126"/>
      <c r="J446" s="1127" t="s">
        <v>131</v>
      </c>
      <c r="K446" s="1125"/>
      <c r="L446" s="1125"/>
      <c r="M446" s="1125"/>
      <c r="N446" s="1125"/>
      <c r="O446" s="1125"/>
      <c r="P446" s="1126"/>
      <c r="Q446" s="1128" t="s">
        <v>53</v>
      </c>
      <c r="R446" s="1129"/>
      <c r="S446" s="1129"/>
      <c r="T446" s="1129"/>
      <c r="U446" s="1129"/>
      <c r="V446" s="1129"/>
      <c r="W446" s="1130"/>
      <c r="X446" s="1106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107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124" t="s">
        <v>130</v>
      </c>
      <c r="D459" s="1125"/>
      <c r="E459" s="1125"/>
      <c r="F459" s="1125"/>
      <c r="G459" s="1125"/>
      <c r="H459" s="1125"/>
      <c r="I459" s="1126"/>
      <c r="J459" s="1127" t="s">
        <v>131</v>
      </c>
      <c r="K459" s="1125"/>
      <c r="L459" s="1125"/>
      <c r="M459" s="1125"/>
      <c r="N459" s="1125"/>
      <c r="O459" s="1125"/>
      <c r="P459" s="1126"/>
      <c r="Q459" s="1128" t="s">
        <v>53</v>
      </c>
      <c r="R459" s="1129"/>
      <c r="S459" s="1129"/>
      <c r="T459" s="1129"/>
      <c r="U459" s="1129"/>
      <c r="V459" s="1129"/>
      <c r="W459" s="1130"/>
      <c r="X459" s="1106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107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124" t="s">
        <v>130</v>
      </c>
      <c r="D472" s="1125"/>
      <c r="E472" s="1125"/>
      <c r="F472" s="1125"/>
      <c r="G472" s="1125"/>
      <c r="H472" s="1125"/>
      <c r="I472" s="1126"/>
      <c r="J472" s="1127" t="s">
        <v>131</v>
      </c>
      <c r="K472" s="1125"/>
      <c r="L472" s="1125"/>
      <c r="M472" s="1125"/>
      <c r="N472" s="1125"/>
      <c r="O472" s="1125"/>
      <c r="P472" s="1126"/>
      <c r="Q472" s="1128" t="s">
        <v>53</v>
      </c>
      <c r="R472" s="1129"/>
      <c r="S472" s="1129"/>
      <c r="T472" s="1129"/>
      <c r="U472" s="1129"/>
      <c r="V472" s="1129"/>
      <c r="W472" s="1130"/>
      <c r="X472" s="1106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107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124" t="s">
        <v>130</v>
      </c>
      <c r="D485" s="1125"/>
      <c r="E485" s="1125"/>
      <c r="F485" s="1125"/>
      <c r="G485" s="1125"/>
      <c r="H485" s="1125"/>
      <c r="I485" s="1126"/>
      <c r="J485" s="1127" t="s">
        <v>131</v>
      </c>
      <c r="K485" s="1125"/>
      <c r="L485" s="1125"/>
      <c r="M485" s="1125"/>
      <c r="N485" s="1125"/>
      <c r="O485" s="1125"/>
      <c r="P485" s="1126"/>
      <c r="Q485" s="1128" t="s">
        <v>53</v>
      </c>
      <c r="R485" s="1129"/>
      <c r="S485" s="1129"/>
      <c r="T485" s="1129"/>
      <c r="U485" s="1129"/>
      <c r="V485" s="1129"/>
      <c r="W485" s="1130"/>
      <c r="X485" s="1106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107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124" t="s">
        <v>130</v>
      </c>
      <c r="D498" s="1125"/>
      <c r="E498" s="1125"/>
      <c r="F498" s="1125"/>
      <c r="G498" s="1125"/>
      <c r="H498" s="1125"/>
      <c r="I498" s="1126"/>
      <c r="J498" s="1127" t="s">
        <v>131</v>
      </c>
      <c r="K498" s="1125"/>
      <c r="L498" s="1125"/>
      <c r="M498" s="1125"/>
      <c r="N498" s="1125"/>
      <c r="O498" s="1125"/>
      <c r="P498" s="1126"/>
      <c r="Q498" s="1128" t="s">
        <v>53</v>
      </c>
      <c r="R498" s="1129"/>
      <c r="S498" s="1129"/>
      <c r="T498" s="1129"/>
      <c r="U498" s="1129"/>
      <c r="V498" s="1129"/>
      <c r="W498" s="1130"/>
      <c r="X498" s="1106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107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124" t="s">
        <v>130</v>
      </c>
      <c r="D511" s="1125"/>
      <c r="E511" s="1125"/>
      <c r="F511" s="1125"/>
      <c r="G511" s="1125"/>
      <c r="H511" s="1125"/>
      <c r="I511" s="1126"/>
      <c r="J511" s="1127" t="s">
        <v>131</v>
      </c>
      <c r="K511" s="1125"/>
      <c r="L511" s="1125"/>
      <c r="M511" s="1125"/>
      <c r="N511" s="1125"/>
      <c r="O511" s="1125"/>
      <c r="P511" s="1126"/>
      <c r="Q511" s="1128" t="s">
        <v>53</v>
      </c>
      <c r="R511" s="1129"/>
      <c r="S511" s="1129"/>
      <c r="T511" s="1129"/>
      <c r="U511" s="1129"/>
      <c r="V511" s="1129"/>
      <c r="W511" s="1130"/>
      <c r="X511" s="1106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107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124" t="s">
        <v>130</v>
      </c>
      <c r="D524" s="1125"/>
      <c r="E524" s="1125"/>
      <c r="F524" s="1125"/>
      <c r="G524" s="1125"/>
      <c r="H524" s="1125"/>
      <c r="I524" s="1126"/>
      <c r="J524" s="1127" t="s">
        <v>131</v>
      </c>
      <c r="K524" s="1125"/>
      <c r="L524" s="1125"/>
      <c r="M524" s="1125"/>
      <c r="N524" s="1125"/>
      <c r="O524" s="1125"/>
      <c r="P524" s="1126"/>
      <c r="Q524" s="1128" t="s">
        <v>53</v>
      </c>
      <c r="R524" s="1129"/>
      <c r="S524" s="1129"/>
      <c r="T524" s="1129"/>
      <c r="U524" s="1129"/>
      <c r="V524" s="1129"/>
      <c r="W524" s="1130"/>
      <c r="X524" s="1106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107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124" t="s">
        <v>130</v>
      </c>
      <c r="D537" s="1125"/>
      <c r="E537" s="1125"/>
      <c r="F537" s="1125"/>
      <c r="G537" s="1125"/>
      <c r="H537" s="1125"/>
      <c r="I537" s="1126"/>
      <c r="J537" s="1127" t="s">
        <v>131</v>
      </c>
      <c r="K537" s="1125"/>
      <c r="L537" s="1125"/>
      <c r="M537" s="1125"/>
      <c r="N537" s="1125"/>
      <c r="O537" s="1125"/>
      <c r="P537" s="1126"/>
      <c r="Q537" s="1128" t="s">
        <v>53</v>
      </c>
      <c r="R537" s="1129"/>
      <c r="S537" s="1129"/>
      <c r="T537" s="1129"/>
      <c r="U537" s="1129"/>
      <c r="V537" s="1129"/>
      <c r="W537" s="1130"/>
      <c r="X537" s="1106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107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124" t="s">
        <v>130</v>
      </c>
      <c r="D550" s="1125"/>
      <c r="E550" s="1125"/>
      <c r="F550" s="1125"/>
      <c r="G550" s="1125"/>
      <c r="H550" s="1125"/>
      <c r="I550" s="1126"/>
      <c r="J550" s="1127" t="s">
        <v>131</v>
      </c>
      <c r="K550" s="1125"/>
      <c r="L550" s="1125"/>
      <c r="M550" s="1125"/>
      <c r="N550" s="1125"/>
      <c r="O550" s="1125"/>
      <c r="P550" s="1126"/>
      <c r="Q550" s="1128" t="s">
        <v>53</v>
      </c>
      <c r="R550" s="1129"/>
      <c r="S550" s="1129"/>
      <c r="T550" s="1129"/>
      <c r="U550" s="1129"/>
      <c r="V550" s="1129"/>
      <c r="W550" s="1130"/>
      <c r="X550" s="1106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107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124" t="s">
        <v>130</v>
      </c>
      <c r="D563" s="1125"/>
      <c r="E563" s="1125"/>
      <c r="F563" s="1125"/>
      <c r="G563" s="1125"/>
      <c r="H563" s="1125"/>
      <c r="I563" s="1126"/>
      <c r="J563" s="1127" t="s">
        <v>131</v>
      </c>
      <c r="K563" s="1125"/>
      <c r="L563" s="1125"/>
      <c r="M563" s="1125"/>
      <c r="N563" s="1125"/>
      <c r="O563" s="1125"/>
      <c r="P563" s="1126"/>
      <c r="Q563" s="1128" t="s">
        <v>53</v>
      </c>
      <c r="R563" s="1129"/>
      <c r="S563" s="1129"/>
      <c r="T563" s="1129"/>
      <c r="U563" s="1129"/>
      <c r="V563" s="1129"/>
      <c r="W563" s="1130"/>
      <c r="X563" s="1106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107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124" t="s">
        <v>130</v>
      </c>
      <c r="D576" s="1125"/>
      <c r="E576" s="1125"/>
      <c r="F576" s="1125"/>
      <c r="G576" s="1125"/>
      <c r="H576" s="1125"/>
      <c r="I576" s="1126"/>
      <c r="J576" s="1127" t="s">
        <v>131</v>
      </c>
      <c r="K576" s="1125"/>
      <c r="L576" s="1125"/>
      <c r="M576" s="1125"/>
      <c r="N576" s="1125"/>
      <c r="O576" s="1125"/>
      <c r="P576" s="1126"/>
      <c r="Q576" s="1128" t="s">
        <v>53</v>
      </c>
      <c r="R576" s="1129"/>
      <c r="S576" s="1129"/>
      <c r="T576" s="1129"/>
      <c r="U576" s="1129"/>
      <c r="V576" s="1129"/>
      <c r="W576" s="1130"/>
      <c r="X576" s="1106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107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124" t="s">
        <v>130</v>
      </c>
      <c r="D589" s="1125"/>
      <c r="E589" s="1125"/>
      <c r="F589" s="1125"/>
      <c r="G589" s="1125"/>
      <c r="H589" s="1125"/>
      <c r="I589" s="1126"/>
      <c r="J589" s="1127" t="s">
        <v>131</v>
      </c>
      <c r="K589" s="1125"/>
      <c r="L589" s="1125"/>
      <c r="M589" s="1125"/>
      <c r="N589" s="1125"/>
      <c r="O589" s="1125"/>
      <c r="P589" s="1126"/>
      <c r="Q589" s="1128" t="s">
        <v>53</v>
      </c>
      <c r="R589" s="1129"/>
      <c r="S589" s="1129"/>
      <c r="T589" s="1129"/>
      <c r="U589" s="1129"/>
      <c r="V589" s="1129"/>
      <c r="W589" s="1130"/>
      <c r="X589" s="1106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107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124" t="s">
        <v>130</v>
      </c>
      <c r="D602" s="1125"/>
      <c r="E602" s="1125"/>
      <c r="F602" s="1125"/>
      <c r="G602" s="1125"/>
      <c r="H602" s="1125"/>
      <c r="I602" s="1126"/>
      <c r="J602" s="1127" t="s">
        <v>131</v>
      </c>
      <c r="K602" s="1125"/>
      <c r="L602" s="1125"/>
      <c r="M602" s="1125"/>
      <c r="N602" s="1125"/>
      <c r="O602" s="1125"/>
      <c r="P602" s="1126"/>
      <c r="Q602" s="1128" t="s">
        <v>53</v>
      </c>
      <c r="R602" s="1129"/>
      <c r="S602" s="1129"/>
      <c r="T602" s="1129"/>
      <c r="U602" s="1129"/>
      <c r="V602" s="1129"/>
      <c r="W602" s="1130"/>
      <c r="X602" s="1106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107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124" t="s">
        <v>130</v>
      </c>
      <c r="D615" s="1125"/>
      <c r="E615" s="1125"/>
      <c r="F615" s="1125"/>
      <c r="G615" s="1125"/>
      <c r="H615" s="1125"/>
      <c r="I615" s="1126"/>
      <c r="J615" s="1127" t="s">
        <v>131</v>
      </c>
      <c r="K615" s="1125"/>
      <c r="L615" s="1125"/>
      <c r="M615" s="1125"/>
      <c r="N615" s="1125"/>
      <c r="O615" s="1125"/>
      <c r="P615" s="1126"/>
      <c r="Q615" s="1128" t="s">
        <v>53</v>
      </c>
      <c r="R615" s="1129"/>
      <c r="S615" s="1129"/>
      <c r="T615" s="1129"/>
      <c r="U615" s="1129"/>
      <c r="V615" s="1129"/>
      <c r="W615" s="1130"/>
      <c r="X615" s="1106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107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124" t="s">
        <v>130</v>
      </c>
      <c r="D628" s="1125"/>
      <c r="E628" s="1125"/>
      <c r="F628" s="1125"/>
      <c r="G628" s="1125"/>
      <c r="H628" s="1125"/>
      <c r="I628" s="1126"/>
      <c r="J628" s="1127" t="s">
        <v>131</v>
      </c>
      <c r="K628" s="1125"/>
      <c r="L628" s="1125"/>
      <c r="M628" s="1125"/>
      <c r="N628" s="1125"/>
      <c r="O628" s="1125"/>
      <c r="P628" s="1126"/>
      <c r="Q628" s="1128" t="s">
        <v>53</v>
      </c>
      <c r="R628" s="1129"/>
      <c r="S628" s="1129"/>
      <c r="T628" s="1129"/>
      <c r="U628" s="1129"/>
      <c r="V628" s="1129"/>
      <c r="W628" s="1130"/>
      <c r="X628" s="1106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107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124" t="s">
        <v>130</v>
      </c>
      <c r="D641" s="1125"/>
      <c r="E641" s="1125"/>
      <c r="F641" s="1125"/>
      <c r="G641" s="1125"/>
      <c r="H641" s="1125"/>
      <c r="I641" s="1126"/>
      <c r="J641" s="1127" t="s">
        <v>131</v>
      </c>
      <c r="K641" s="1125"/>
      <c r="L641" s="1125"/>
      <c r="M641" s="1125"/>
      <c r="N641" s="1125"/>
      <c r="O641" s="1125"/>
      <c r="P641" s="1126"/>
      <c r="Q641" s="1128" t="s">
        <v>53</v>
      </c>
      <c r="R641" s="1129"/>
      <c r="S641" s="1129"/>
      <c r="T641" s="1129"/>
      <c r="U641" s="1129"/>
      <c r="V641" s="1129"/>
      <c r="W641" s="1130"/>
      <c r="X641" s="1106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107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124" t="s">
        <v>130</v>
      </c>
      <c r="D654" s="1125"/>
      <c r="E654" s="1125"/>
      <c r="F654" s="1125"/>
      <c r="G654" s="1125"/>
      <c r="H654" s="1125"/>
      <c r="I654" s="1126"/>
      <c r="J654" s="1127" t="s">
        <v>131</v>
      </c>
      <c r="K654" s="1125"/>
      <c r="L654" s="1125"/>
      <c r="M654" s="1125"/>
      <c r="N654" s="1125"/>
      <c r="O654" s="1125"/>
      <c r="P654" s="1126"/>
      <c r="Q654" s="1128" t="s">
        <v>53</v>
      </c>
      <c r="R654" s="1129"/>
      <c r="S654" s="1129"/>
      <c r="T654" s="1129"/>
      <c r="U654" s="1129"/>
      <c r="V654" s="1129"/>
      <c r="W654" s="1130"/>
      <c r="X654" s="1106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107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124" t="s">
        <v>130</v>
      </c>
      <c r="D667" s="1125"/>
      <c r="E667" s="1125"/>
      <c r="F667" s="1125"/>
      <c r="G667" s="1125"/>
      <c r="H667" s="1125"/>
      <c r="I667" s="1126"/>
      <c r="J667" s="1127" t="s">
        <v>131</v>
      </c>
      <c r="K667" s="1125"/>
      <c r="L667" s="1125"/>
      <c r="M667" s="1125"/>
      <c r="N667" s="1125"/>
      <c r="O667" s="1125"/>
      <c r="P667" s="1126"/>
      <c r="Q667" s="1128" t="s">
        <v>53</v>
      </c>
      <c r="R667" s="1129"/>
      <c r="S667" s="1129"/>
      <c r="T667" s="1129"/>
      <c r="U667" s="1129"/>
      <c r="V667" s="1129"/>
      <c r="W667" s="1130"/>
      <c r="X667" s="1106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107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124" t="s">
        <v>130</v>
      </c>
      <c r="D680" s="1125"/>
      <c r="E680" s="1125"/>
      <c r="F680" s="1125"/>
      <c r="G680" s="1125"/>
      <c r="H680" s="1125"/>
      <c r="I680" s="1126"/>
      <c r="J680" s="1127" t="s">
        <v>131</v>
      </c>
      <c r="K680" s="1125"/>
      <c r="L680" s="1125"/>
      <c r="M680" s="1125"/>
      <c r="N680" s="1125"/>
      <c r="O680" s="1125"/>
      <c r="P680" s="1126"/>
      <c r="Q680" s="1128" t="s">
        <v>53</v>
      </c>
      <c r="R680" s="1129"/>
      <c r="S680" s="1129"/>
      <c r="T680" s="1129"/>
      <c r="U680" s="1129"/>
      <c r="V680" s="1129"/>
      <c r="W680" s="1130"/>
      <c r="X680" s="1106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107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124" t="s">
        <v>130</v>
      </c>
      <c r="D693" s="1125"/>
      <c r="E693" s="1125"/>
      <c r="F693" s="1125"/>
      <c r="G693" s="1125"/>
      <c r="H693" s="1125"/>
      <c r="I693" s="1126"/>
      <c r="J693" s="1127" t="s">
        <v>131</v>
      </c>
      <c r="K693" s="1125"/>
      <c r="L693" s="1125"/>
      <c r="M693" s="1125"/>
      <c r="N693" s="1125"/>
      <c r="O693" s="1125"/>
      <c r="P693" s="1126"/>
      <c r="Q693" s="1128" t="s">
        <v>53</v>
      </c>
      <c r="R693" s="1129"/>
      <c r="S693" s="1129"/>
      <c r="T693" s="1129"/>
      <c r="U693" s="1129"/>
      <c r="V693" s="1129"/>
      <c r="W693" s="1130"/>
      <c r="X693" s="1106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107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124" t="s">
        <v>130</v>
      </c>
      <c r="D706" s="1125"/>
      <c r="E706" s="1125"/>
      <c r="F706" s="1125"/>
      <c r="G706" s="1125"/>
      <c r="H706" s="1125"/>
      <c r="I706" s="1126"/>
      <c r="J706" s="1127" t="s">
        <v>131</v>
      </c>
      <c r="K706" s="1125"/>
      <c r="L706" s="1125"/>
      <c r="M706" s="1125"/>
      <c r="N706" s="1125"/>
      <c r="O706" s="1125"/>
      <c r="P706" s="1126"/>
      <c r="Q706" s="1128" t="s">
        <v>53</v>
      </c>
      <c r="R706" s="1129"/>
      <c r="S706" s="1129"/>
      <c r="T706" s="1129"/>
      <c r="U706" s="1129"/>
      <c r="V706" s="1129"/>
      <c r="W706" s="1130"/>
      <c r="X706" s="1106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107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124" t="s">
        <v>130</v>
      </c>
      <c r="D719" s="1125"/>
      <c r="E719" s="1125"/>
      <c r="F719" s="1125"/>
      <c r="G719" s="1125"/>
      <c r="H719" s="1125"/>
      <c r="I719" s="1126"/>
      <c r="J719" s="1127" t="s">
        <v>131</v>
      </c>
      <c r="K719" s="1125"/>
      <c r="L719" s="1125"/>
      <c r="M719" s="1125"/>
      <c r="N719" s="1125"/>
      <c r="O719" s="1125"/>
      <c r="P719" s="1126"/>
      <c r="Q719" s="1128" t="s">
        <v>53</v>
      </c>
      <c r="R719" s="1129"/>
      <c r="S719" s="1129"/>
      <c r="T719" s="1129"/>
      <c r="U719" s="1129"/>
      <c r="V719" s="1129"/>
      <c r="W719" s="1130"/>
      <c r="X719" s="1106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107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124" t="s">
        <v>130</v>
      </c>
      <c r="D732" s="1125"/>
      <c r="E732" s="1125"/>
      <c r="F732" s="1125"/>
      <c r="G732" s="1125"/>
      <c r="H732" s="1125"/>
      <c r="I732" s="1126"/>
      <c r="J732" s="1127" t="s">
        <v>131</v>
      </c>
      <c r="K732" s="1125"/>
      <c r="L732" s="1125"/>
      <c r="M732" s="1125"/>
      <c r="N732" s="1125"/>
      <c r="O732" s="1125"/>
      <c r="P732" s="1126"/>
      <c r="Q732" s="1128" t="s">
        <v>53</v>
      </c>
      <c r="R732" s="1129"/>
      <c r="S732" s="1129"/>
      <c r="T732" s="1129"/>
      <c r="U732" s="1129"/>
      <c r="V732" s="1129"/>
      <c r="W732" s="1130"/>
      <c r="X732" s="1106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107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124" t="s">
        <v>130</v>
      </c>
      <c r="D745" s="1125"/>
      <c r="E745" s="1125"/>
      <c r="F745" s="1125"/>
      <c r="G745" s="1125"/>
      <c r="H745" s="1125"/>
      <c r="I745" s="1126"/>
      <c r="J745" s="1127" t="s">
        <v>131</v>
      </c>
      <c r="K745" s="1125"/>
      <c r="L745" s="1125"/>
      <c r="M745" s="1125"/>
      <c r="N745" s="1125"/>
      <c r="O745" s="1125"/>
      <c r="P745" s="1126"/>
      <c r="Q745" s="1128" t="s">
        <v>53</v>
      </c>
      <c r="R745" s="1129"/>
      <c r="S745" s="1129"/>
      <c r="T745" s="1129"/>
      <c r="U745" s="1129"/>
      <c r="V745" s="1129"/>
      <c r="W745" s="1130"/>
      <c r="X745" s="1106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107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129" t="s">
        <v>130</v>
      </c>
      <c r="D758" s="1129"/>
      <c r="E758" s="1129"/>
      <c r="F758" s="1129"/>
      <c r="G758" s="1129"/>
      <c r="H758" s="1129"/>
      <c r="I758" s="1130"/>
      <c r="J758" s="1128" t="s">
        <v>131</v>
      </c>
      <c r="K758" s="1129"/>
      <c r="L758" s="1129"/>
      <c r="M758" s="1129"/>
      <c r="N758" s="1129"/>
      <c r="O758" s="1129"/>
      <c r="P758" s="1130"/>
      <c r="Q758" s="1128" t="s">
        <v>53</v>
      </c>
      <c r="R758" s="1129"/>
      <c r="S758" s="1129"/>
      <c r="T758" s="1129"/>
      <c r="U758" s="1129"/>
      <c r="V758" s="1129"/>
      <c r="W758" s="1130"/>
      <c r="X758" s="992" t="s">
        <v>55</v>
      </c>
      <c r="Y758" s="228"/>
    </row>
    <row r="759" spans="1:27" ht="13.5" thickBot="1" x14ac:dyDescent="0.25">
      <c r="A759" s="1254" t="s">
        <v>54</v>
      </c>
      <c r="B759" s="1255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133" t="s">
        <v>3</v>
      </c>
      <c r="B760" s="1134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133" t="s">
        <v>323</v>
      </c>
      <c r="B761" s="1134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133" t="s">
        <v>322</v>
      </c>
      <c r="B762" s="1134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135" t="s">
        <v>6</v>
      </c>
      <c r="B763" s="1136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137" t="s">
        <v>7</v>
      </c>
      <c r="B764" s="1138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137" t="s">
        <v>8</v>
      </c>
      <c r="B765" s="1138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135" t="s">
        <v>1</v>
      </c>
      <c r="B766" s="1136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137" t="s">
        <v>27</v>
      </c>
      <c r="B767" s="1138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137" t="s">
        <v>51</v>
      </c>
      <c r="B768" s="1138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137" t="s">
        <v>28</v>
      </c>
      <c r="B769" s="1138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139" t="s">
        <v>26</v>
      </c>
      <c r="B770" s="1140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128" t="s">
        <v>130</v>
      </c>
      <c r="D773" s="1129"/>
      <c r="E773" s="1129"/>
      <c r="F773" s="1129"/>
      <c r="G773" s="1129"/>
      <c r="H773" s="1129"/>
      <c r="I773" s="1130"/>
      <c r="J773" s="1128" t="s">
        <v>131</v>
      </c>
      <c r="K773" s="1129"/>
      <c r="L773" s="1129"/>
      <c r="M773" s="1129"/>
      <c r="N773" s="1129"/>
      <c r="O773" s="1129"/>
      <c r="P773" s="1130"/>
      <c r="Q773" s="1128" t="s">
        <v>53</v>
      </c>
      <c r="R773" s="1129"/>
      <c r="S773" s="1129"/>
      <c r="T773" s="1129"/>
      <c r="U773" s="1129"/>
      <c r="V773" s="1129"/>
      <c r="W773" s="1130"/>
      <c r="X773" s="992" t="s">
        <v>55</v>
      </c>
      <c r="Y773" s="228"/>
    </row>
    <row r="774" spans="1:27" ht="14.25" customHeight="1" thickBot="1" x14ac:dyDescent="0.25">
      <c r="A774" s="1254" t="s">
        <v>54</v>
      </c>
      <c r="B774" s="1255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133" t="s">
        <v>3</v>
      </c>
      <c r="B775" s="1134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133" t="s">
        <v>323</v>
      </c>
      <c r="B776" s="1134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133" t="s">
        <v>322</v>
      </c>
      <c r="B777" s="1134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135" t="s">
        <v>6</v>
      </c>
      <c r="B778" s="1136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137" t="s">
        <v>7</v>
      </c>
      <c r="B779" s="1138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137" t="s">
        <v>8</v>
      </c>
      <c r="B780" s="1138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135" t="s">
        <v>1</v>
      </c>
      <c r="B781" s="1136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137" t="s">
        <v>27</v>
      </c>
      <c r="B782" s="1138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137" t="s">
        <v>51</v>
      </c>
      <c r="B783" s="1138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137" t="s">
        <v>28</v>
      </c>
      <c r="B784" s="1138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139" t="s">
        <v>26</v>
      </c>
      <c r="B785" s="1140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128" t="s">
        <v>130</v>
      </c>
      <c r="D788" s="1129"/>
      <c r="E788" s="1129"/>
      <c r="F788" s="1129"/>
      <c r="G788" s="1129"/>
      <c r="H788" s="1129"/>
      <c r="I788" s="1130"/>
      <c r="J788" s="1128" t="s">
        <v>131</v>
      </c>
      <c r="K788" s="1129"/>
      <c r="L788" s="1129"/>
      <c r="M788" s="1129"/>
      <c r="N788" s="1129"/>
      <c r="O788" s="1129"/>
      <c r="P788" s="1130"/>
      <c r="Q788" s="1128" t="s">
        <v>53</v>
      </c>
      <c r="R788" s="1129"/>
      <c r="S788" s="1129"/>
      <c r="T788" s="1129"/>
      <c r="U788" s="1129"/>
      <c r="V788" s="1129"/>
      <c r="W788" s="1130"/>
      <c r="X788" s="992" t="s">
        <v>55</v>
      </c>
      <c r="Y788" s="228"/>
    </row>
    <row r="789" spans="1:27" ht="13.5" thickBot="1" x14ac:dyDescent="0.25">
      <c r="A789" s="1254" t="s">
        <v>54</v>
      </c>
      <c r="B789" s="1255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133" t="s">
        <v>3</v>
      </c>
      <c r="B790" s="1134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133" t="s">
        <v>323</v>
      </c>
      <c r="B791" s="1134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133" t="s">
        <v>322</v>
      </c>
      <c r="B792" s="1134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135" t="s">
        <v>6</v>
      </c>
      <c r="B793" s="1136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137" t="s">
        <v>7</v>
      </c>
      <c r="B794" s="1138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137" t="s">
        <v>8</v>
      </c>
      <c r="B795" s="1138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135" t="s">
        <v>1</v>
      </c>
      <c r="B796" s="1136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137" t="s">
        <v>27</v>
      </c>
      <c r="B797" s="1138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>X793-X778</f>
        <v>30.174358974359166</v>
      </c>
      <c r="Y797" s="935"/>
      <c r="Z797" s="210"/>
    </row>
    <row r="798" spans="1:27" x14ac:dyDescent="0.2">
      <c r="A798" s="1137" t="s">
        <v>51</v>
      </c>
      <c r="B798" s="1138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137" t="s">
        <v>28</v>
      </c>
      <c r="B799" s="1138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139" t="s">
        <v>26</v>
      </c>
      <c r="B800" s="1140"/>
      <c r="C800" s="623">
        <f t="shared" ref="C800:W800" si="202">C799-C784</f>
        <v>0</v>
      </c>
      <c r="D800" s="624">
        <f t="shared" si="202"/>
        <v>0</v>
      </c>
      <c r="E800" s="624">
        <f t="shared" si="202"/>
        <v>0</v>
      </c>
      <c r="F800" s="624">
        <f t="shared" si="202"/>
        <v>0</v>
      </c>
      <c r="G800" s="624">
        <f t="shared" si="202"/>
        <v>0</v>
      </c>
      <c r="H800" s="624">
        <f t="shared" si="202"/>
        <v>0</v>
      </c>
      <c r="I800" s="625">
        <f t="shared" si="202"/>
        <v>0</v>
      </c>
      <c r="J800" s="723">
        <f t="shared" si="202"/>
        <v>0</v>
      </c>
      <c r="K800" s="624">
        <f t="shared" si="202"/>
        <v>0</v>
      </c>
      <c r="L800" s="624">
        <f t="shared" si="202"/>
        <v>0</v>
      </c>
      <c r="M800" s="624">
        <f t="shared" si="202"/>
        <v>0</v>
      </c>
      <c r="N800" s="624">
        <f t="shared" si="202"/>
        <v>0</v>
      </c>
      <c r="O800" s="624">
        <f t="shared" si="202"/>
        <v>0</v>
      </c>
      <c r="P800" s="625">
        <f t="shared" si="202"/>
        <v>0</v>
      </c>
      <c r="Q800" s="723">
        <f t="shared" si="202"/>
        <v>0</v>
      </c>
      <c r="R800" s="624">
        <f t="shared" si="202"/>
        <v>0</v>
      </c>
      <c r="S800" s="624">
        <f t="shared" si="202"/>
        <v>0</v>
      </c>
      <c r="T800" s="624">
        <f t="shared" si="202"/>
        <v>0</v>
      </c>
      <c r="U800" s="624">
        <f t="shared" si="202"/>
        <v>0</v>
      </c>
      <c r="V800" s="624">
        <f t="shared" si="202"/>
        <v>0</v>
      </c>
      <c r="W800" s="626">
        <f t="shared" si="202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3">D807/D813</f>
        <v>0.3</v>
      </c>
      <c r="E802" s="989">
        <f t="shared" si="203"/>
        <v>0.2857142857142857</v>
      </c>
      <c r="F802" s="989">
        <f t="shared" si="203"/>
        <v>0.75</v>
      </c>
      <c r="G802" s="989">
        <f t="shared" si="203"/>
        <v>0.2857142857142857</v>
      </c>
      <c r="H802" s="989">
        <f t="shared" si="203"/>
        <v>0.2857142857142857</v>
      </c>
      <c r="I802" s="989">
        <f t="shared" si="203"/>
        <v>0.27906976744186046</v>
      </c>
      <c r="J802" s="989">
        <f t="shared" si="203"/>
        <v>0.27272727272727271</v>
      </c>
      <c r="K802" s="989">
        <f t="shared" si="203"/>
        <v>0.27272727272727271</v>
      </c>
      <c r="L802" s="989">
        <f t="shared" si="203"/>
        <v>0.26666666666666666</v>
      </c>
      <c r="M802" s="991">
        <f t="shared" si="203"/>
        <v>0.66666666666666663</v>
      </c>
      <c r="N802" s="991">
        <f t="shared" si="203"/>
        <v>0.27906976744186046</v>
      </c>
      <c r="O802" s="991">
        <f t="shared" si="203"/>
        <v>0.26666666666666666</v>
      </c>
      <c r="P802" s="991">
        <f t="shared" si="203"/>
        <v>0.27906976744186046</v>
      </c>
      <c r="Q802" s="991">
        <f t="shared" si="203"/>
        <v>0.27272727272727271</v>
      </c>
      <c r="R802" s="991">
        <f t="shared" si="203"/>
        <v>0.27272727272727271</v>
      </c>
      <c r="S802" s="991">
        <f t="shared" si="203"/>
        <v>0.27272727272727271</v>
      </c>
      <c r="T802" s="991">
        <f t="shared" si="203"/>
        <v>0.66666666666666663</v>
      </c>
      <c r="U802" s="989">
        <f t="shared" si="203"/>
        <v>0.27272727272727271</v>
      </c>
      <c r="V802" s="989">
        <f t="shared" si="203"/>
        <v>0.26666666666666666</v>
      </c>
      <c r="W802" s="989">
        <f t="shared" si="203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128" t="s">
        <v>130</v>
      </c>
      <c r="D803" s="1129"/>
      <c r="E803" s="1129"/>
      <c r="F803" s="1129"/>
      <c r="G803" s="1129"/>
      <c r="H803" s="1129"/>
      <c r="I803" s="1130"/>
      <c r="J803" s="1128" t="s">
        <v>131</v>
      </c>
      <c r="K803" s="1129"/>
      <c r="L803" s="1129"/>
      <c r="M803" s="1129"/>
      <c r="N803" s="1129"/>
      <c r="O803" s="1129"/>
      <c r="P803" s="1130"/>
      <c r="Q803" s="1128" t="s">
        <v>53</v>
      </c>
      <c r="R803" s="1129"/>
      <c r="S803" s="1129"/>
      <c r="T803" s="1129"/>
      <c r="U803" s="1129"/>
      <c r="V803" s="1129"/>
      <c r="W803" s="1130"/>
      <c r="X803" s="992" t="s">
        <v>55</v>
      </c>
      <c r="Y803" s="228"/>
    </row>
    <row r="804" spans="1:27" ht="13.5" thickBot="1" x14ac:dyDescent="0.25">
      <c r="A804" s="1254" t="s">
        <v>54</v>
      </c>
      <c r="B804" s="1255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133" t="s">
        <v>3</v>
      </c>
      <c r="B805" s="1134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hidden="1" x14ac:dyDescent="0.2">
      <c r="A806" s="1133" t="s">
        <v>323</v>
      </c>
      <c r="B806" s="1134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hidden="1" x14ac:dyDescent="0.2">
      <c r="A807" s="1133" t="s">
        <v>322</v>
      </c>
      <c r="B807" s="1134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135" t="s">
        <v>6</v>
      </c>
      <c r="B808" s="1136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137" t="s">
        <v>7</v>
      </c>
      <c r="B809" s="1138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137" t="s">
        <v>8</v>
      </c>
      <c r="B810" s="1138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135" t="s">
        <v>1</v>
      </c>
      <c r="B811" s="1136"/>
      <c r="C811" s="936">
        <f>C808/C805*100-100</f>
        <v>21.6981288981289</v>
      </c>
      <c r="D811" s="936">
        <f t="shared" ref="D811:W811" si="204">D808/D805*100-100</f>
        <v>17.048648648648651</v>
      </c>
      <c r="E811" s="936">
        <f t="shared" si="204"/>
        <v>15.176576576576579</v>
      </c>
      <c r="F811" s="936">
        <f t="shared" si="204"/>
        <v>13.996396396396378</v>
      </c>
      <c r="G811" s="936">
        <f t="shared" si="204"/>
        <v>6.1855855855855708</v>
      </c>
      <c r="H811" s="936">
        <f t="shared" si="204"/>
        <v>6.3819819819819941</v>
      </c>
      <c r="I811" s="936">
        <f t="shared" si="204"/>
        <v>5.4162162162162133</v>
      </c>
      <c r="J811" s="936">
        <f t="shared" si="204"/>
        <v>10.771171171171162</v>
      </c>
      <c r="K811" s="936">
        <f t="shared" si="204"/>
        <v>9.8324324324324408</v>
      </c>
      <c r="L811" s="936">
        <f t="shared" si="204"/>
        <v>12.915315315315311</v>
      </c>
      <c r="M811" s="936">
        <f t="shared" si="204"/>
        <v>4.5837837837837867</v>
      </c>
      <c r="N811" s="936">
        <f t="shared" si="204"/>
        <v>12.381981981981994</v>
      </c>
      <c r="O811" s="936">
        <f t="shared" si="204"/>
        <v>15.174774774774761</v>
      </c>
      <c r="P811" s="936">
        <f t="shared" si="204"/>
        <v>24.947747747747755</v>
      </c>
      <c r="Q811" s="936">
        <f t="shared" si="204"/>
        <v>7.819819819819827</v>
      </c>
      <c r="R811" s="936">
        <f t="shared" si="204"/>
        <v>7.3585585585585562</v>
      </c>
      <c r="S811" s="936">
        <f t="shared" si="204"/>
        <v>9.3747747747747781</v>
      </c>
      <c r="T811" s="936">
        <f t="shared" si="204"/>
        <v>14.572972972972977</v>
      </c>
      <c r="U811" s="936">
        <f t="shared" si="204"/>
        <v>10.848648648648648</v>
      </c>
      <c r="V811" s="936">
        <f t="shared" si="204"/>
        <v>22.529729729729723</v>
      </c>
      <c r="W811" s="936">
        <f t="shared" si="204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137" t="s">
        <v>27</v>
      </c>
      <c r="B812" s="1138"/>
      <c r="C812" s="254">
        <f t="shared" ref="C812:W812" si="205">C808-C793</f>
        <v>226.95512820512886</v>
      </c>
      <c r="D812" s="255">
        <f t="shared" si="205"/>
        <v>11.08333333333303</v>
      </c>
      <c r="E812" s="255">
        <f t="shared" si="205"/>
        <v>71.83333333333394</v>
      </c>
      <c r="F812" s="255">
        <f t="shared" si="205"/>
        <v>-92.5</v>
      </c>
      <c r="G812" s="255">
        <f t="shared" si="205"/>
        <v>53.91666666666606</v>
      </c>
      <c r="H812" s="255">
        <f t="shared" si="205"/>
        <v>49.91666666666697</v>
      </c>
      <c r="I812" s="256">
        <f t="shared" si="205"/>
        <v>116.75</v>
      </c>
      <c r="J812" s="437">
        <f t="shared" si="205"/>
        <v>26.08333333333394</v>
      </c>
      <c r="K812" s="255">
        <f t="shared" si="205"/>
        <v>3.9166666666669698</v>
      </c>
      <c r="L812" s="255">
        <f t="shared" si="205"/>
        <v>173.5</v>
      </c>
      <c r="M812" s="255">
        <f t="shared" si="205"/>
        <v>-521.83333333333303</v>
      </c>
      <c r="N812" s="255">
        <f t="shared" si="205"/>
        <v>139.25</v>
      </c>
      <c r="O812" s="255">
        <f t="shared" si="205"/>
        <v>-179.16666666666697</v>
      </c>
      <c r="P812" s="256">
        <f t="shared" si="205"/>
        <v>-3.9166666666669698</v>
      </c>
      <c r="Q812" s="437">
        <f t="shared" si="205"/>
        <v>-42.75</v>
      </c>
      <c r="R812" s="255">
        <f t="shared" si="205"/>
        <v>-31.08333333333394</v>
      </c>
      <c r="S812" s="255">
        <f t="shared" si="205"/>
        <v>-123.33333333333394</v>
      </c>
      <c r="T812" s="255">
        <f t="shared" si="205"/>
        <v>160</v>
      </c>
      <c r="U812" s="255">
        <f t="shared" si="205"/>
        <v>-187.25</v>
      </c>
      <c r="V812" s="255">
        <f t="shared" si="205"/>
        <v>0.5</v>
      </c>
      <c r="W812" s="256">
        <f t="shared" si="205"/>
        <v>55.75</v>
      </c>
      <c r="X812" s="363">
        <f>X808-X793</f>
        <v>8.63415166393861</v>
      </c>
      <c r="Y812" s="935"/>
      <c r="Z812" s="210"/>
    </row>
    <row r="813" spans="1:27" x14ac:dyDescent="0.2">
      <c r="A813" s="1137" t="s">
        <v>51</v>
      </c>
      <c r="B813" s="1138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137" t="s">
        <v>28</v>
      </c>
      <c r="B814" s="1138"/>
      <c r="C814" s="218">
        <v>162.5</v>
      </c>
      <c r="D814" s="218">
        <v>162.5</v>
      </c>
      <c r="E814" s="267">
        <v>162</v>
      </c>
      <c r="F814" s="267">
        <v>162</v>
      </c>
      <c r="G814" s="267">
        <v>162</v>
      </c>
      <c r="H814" s="267">
        <v>161</v>
      </c>
      <c r="I814" s="267">
        <v>161</v>
      </c>
      <c r="J814" s="425">
        <v>163</v>
      </c>
      <c r="K814" s="425">
        <v>163</v>
      </c>
      <c r="L814" s="267">
        <v>162.5</v>
      </c>
      <c r="M814" s="267">
        <v>162.5</v>
      </c>
      <c r="N814" s="267">
        <v>162</v>
      </c>
      <c r="O814" s="267">
        <v>161</v>
      </c>
      <c r="P814" s="267">
        <v>161</v>
      </c>
      <c r="Q814" s="425">
        <v>165</v>
      </c>
      <c r="R814" s="425">
        <v>165</v>
      </c>
      <c r="S814" s="267">
        <v>162</v>
      </c>
      <c r="T814" s="267">
        <v>162</v>
      </c>
      <c r="U814" s="267">
        <v>162</v>
      </c>
      <c r="V814" s="267">
        <v>160.5</v>
      </c>
      <c r="W814" s="267">
        <v>160.5</v>
      </c>
      <c r="X814" s="1010">
        <f>AVERAGE(C814:W814)</f>
        <v>162.14285714285714</v>
      </c>
      <c r="Y814" s="200" t="s">
        <v>57</v>
      </c>
      <c r="Z814" s="200">
        <v>161.56</v>
      </c>
      <c r="AA814" s="210"/>
    </row>
    <row r="815" spans="1:27" ht="13.5" thickBot="1" x14ac:dyDescent="0.25">
      <c r="A815" s="1139" t="s">
        <v>26</v>
      </c>
      <c r="B815" s="1140"/>
      <c r="C815" s="623">
        <f t="shared" ref="C815:W815" si="206">C814-C799</f>
        <v>1</v>
      </c>
      <c r="D815" s="624">
        <f t="shared" si="206"/>
        <v>1</v>
      </c>
      <c r="E815" s="624">
        <f t="shared" si="206"/>
        <v>1</v>
      </c>
      <c r="F815" s="624">
        <f t="shared" si="206"/>
        <v>1</v>
      </c>
      <c r="G815" s="624">
        <f t="shared" si="206"/>
        <v>1</v>
      </c>
      <c r="H815" s="624">
        <f t="shared" si="206"/>
        <v>1</v>
      </c>
      <c r="I815" s="625">
        <f t="shared" si="206"/>
        <v>1</v>
      </c>
      <c r="J815" s="723">
        <f t="shared" si="206"/>
        <v>1</v>
      </c>
      <c r="K815" s="624">
        <f t="shared" si="206"/>
        <v>1</v>
      </c>
      <c r="L815" s="624">
        <f t="shared" si="206"/>
        <v>1</v>
      </c>
      <c r="M815" s="624">
        <f t="shared" si="206"/>
        <v>1</v>
      </c>
      <c r="N815" s="624">
        <f t="shared" si="206"/>
        <v>1</v>
      </c>
      <c r="O815" s="624">
        <f t="shared" si="206"/>
        <v>1</v>
      </c>
      <c r="P815" s="625">
        <f t="shared" si="206"/>
        <v>1</v>
      </c>
      <c r="Q815" s="723">
        <f t="shared" si="206"/>
        <v>1</v>
      </c>
      <c r="R815" s="624">
        <f t="shared" si="206"/>
        <v>1</v>
      </c>
      <c r="S815" s="624">
        <f t="shared" si="206"/>
        <v>1</v>
      </c>
      <c r="T815" s="624">
        <f t="shared" si="206"/>
        <v>1</v>
      </c>
      <c r="U815" s="624">
        <f t="shared" si="206"/>
        <v>1</v>
      </c>
      <c r="V815" s="624">
        <f t="shared" si="206"/>
        <v>1</v>
      </c>
      <c r="W815" s="626">
        <f t="shared" si="206"/>
        <v>1</v>
      </c>
      <c r="X815" s="223"/>
      <c r="Y815" s="200" t="s">
        <v>26</v>
      </c>
      <c r="Z815" s="200">
        <f>Z814-Z799</f>
        <v>-0.12999999999999545</v>
      </c>
    </row>
    <row r="816" spans="1:27" ht="13.5" thickBot="1" x14ac:dyDescent="0.25">
      <c r="A816" s="1050"/>
      <c r="B816" s="1050"/>
      <c r="C816" s="1050"/>
      <c r="D816" s="1050"/>
      <c r="E816" s="1050"/>
      <c r="F816" s="1050"/>
      <c r="G816" s="1050"/>
      <c r="H816" s="1050"/>
      <c r="I816" s="1050"/>
      <c r="J816" s="1050"/>
      <c r="K816" s="1050"/>
      <c r="L816" s="1050"/>
      <c r="M816" s="1050"/>
      <c r="N816" s="1050"/>
      <c r="O816" s="1050"/>
      <c r="P816" s="1050"/>
      <c r="Q816" s="1050"/>
      <c r="R816" s="1050"/>
      <c r="S816" s="1050"/>
      <c r="T816" s="1050"/>
      <c r="U816" s="1050"/>
      <c r="V816" s="1050"/>
      <c r="W816" s="1050"/>
      <c r="X816" s="1050"/>
      <c r="Y816" s="1050"/>
      <c r="Z816" s="1050"/>
      <c r="AA816" s="1050"/>
    </row>
    <row r="817" spans="1:27" ht="13.5" thickBot="1" x14ac:dyDescent="0.25">
      <c r="A817" s="1003">
        <f>A802+7</f>
        <v>45811</v>
      </c>
      <c r="B817" s="1022"/>
      <c r="C817" s="989">
        <f>C822/C828</f>
        <v>0.27906976744186046</v>
      </c>
      <c r="D817" s="989">
        <f t="shared" ref="D817:W817" si="207">D822/D828</f>
        <v>0.3</v>
      </c>
      <c r="E817" s="989">
        <f t="shared" si="207"/>
        <v>0.2857142857142857</v>
      </c>
      <c r="F817" s="989">
        <f t="shared" si="207"/>
        <v>0.75</v>
      </c>
      <c r="G817" s="989">
        <f t="shared" si="207"/>
        <v>0.2857142857142857</v>
      </c>
      <c r="H817" s="989">
        <f t="shared" si="207"/>
        <v>0.29268292682926828</v>
      </c>
      <c r="I817" s="989">
        <f t="shared" si="207"/>
        <v>0.27906976744186046</v>
      </c>
      <c r="J817" s="989">
        <f t="shared" si="207"/>
        <v>0.27272727272727271</v>
      </c>
      <c r="K817" s="989">
        <f t="shared" si="207"/>
        <v>0.27272727272727271</v>
      </c>
      <c r="L817" s="989">
        <f t="shared" si="207"/>
        <v>0.26666666666666666</v>
      </c>
      <c r="M817" s="991">
        <f t="shared" si="207"/>
        <v>0.66666666666666663</v>
      </c>
      <c r="N817" s="991">
        <f t="shared" si="207"/>
        <v>0.27906976744186046</v>
      </c>
      <c r="O817" s="991">
        <f t="shared" si="207"/>
        <v>0.26666666666666666</v>
      </c>
      <c r="P817" s="991">
        <f t="shared" si="207"/>
        <v>0.27906976744186046</v>
      </c>
      <c r="Q817" s="991">
        <f t="shared" si="207"/>
        <v>0.27272727272727271</v>
      </c>
      <c r="R817" s="991">
        <f t="shared" si="207"/>
        <v>0.27272727272727271</v>
      </c>
      <c r="S817" s="991">
        <f t="shared" si="207"/>
        <v>0.27272727272727271</v>
      </c>
      <c r="T817" s="991">
        <f t="shared" si="207"/>
        <v>0.66666666666666663</v>
      </c>
      <c r="U817" s="989">
        <f t="shared" si="207"/>
        <v>0.27272727272727271</v>
      </c>
      <c r="V817" s="989">
        <f t="shared" si="207"/>
        <v>0.26666666666666666</v>
      </c>
      <c r="W817" s="989">
        <f t="shared" si="207"/>
        <v>0.2857142857142857</v>
      </c>
      <c r="X817" s="1050"/>
      <c r="Y817" s="1050"/>
      <c r="Z817" s="1050"/>
      <c r="AA817" s="1050"/>
    </row>
    <row r="818" spans="1:27" ht="13.5" thickBot="1" x14ac:dyDescent="0.25">
      <c r="A818" s="1023" t="s">
        <v>324</v>
      </c>
      <c r="B818" s="1024">
        <f>B803+1</f>
        <v>62</v>
      </c>
      <c r="C818" s="1128" t="s">
        <v>130</v>
      </c>
      <c r="D818" s="1129"/>
      <c r="E818" s="1129"/>
      <c r="F818" s="1129"/>
      <c r="G818" s="1129"/>
      <c r="H818" s="1129"/>
      <c r="I818" s="1130"/>
      <c r="J818" s="1128" t="s">
        <v>131</v>
      </c>
      <c r="K818" s="1129"/>
      <c r="L818" s="1129"/>
      <c r="M818" s="1129"/>
      <c r="N818" s="1129"/>
      <c r="O818" s="1129"/>
      <c r="P818" s="1130"/>
      <c r="Q818" s="1128" t="s">
        <v>53</v>
      </c>
      <c r="R818" s="1129"/>
      <c r="S818" s="1129"/>
      <c r="T818" s="1129"/>
      <c r="U818" s="1129"/>
      <c r="V818" s="1129"/>
      <c r="W818" s="1130"/>
      <c r="X818" s="1042" t="s">
        <v>55</v>
      </c>
      <c r="Y818" s="228"/>
      <c r="Z818" s="1050"/>
      <c r="AA818" s="1050"/>
    </row>
    <row r="819" spans="1:27" ht="13.5" thickBot="1" x14ac:dyDescent="0.25">
      <c r="A819" s="1254" t="s">
        <v>54</v>
      </c>
      <c r="B819" s="1255"/>
      <c r="C819" s="271">
        <v>1</v>
      </c>
      <c r="D819" s="273">
        <v>2</v>
      </c>
      <c r="E819" s="273">
        <v>3</v>
      </c>
      <c r="F819" s="273">
        <v>4</v>
      </c>
      <c r="G819" s="273">
        <v>5</v>
      </c>
      <c r="H819" s="273">
        <v>6</v>
      </c>
      <c r="I819" s="686">
        <v>7</v>
      </c>
      <c r="J819" s="272">
        <v>8</v>
      </c>
      <c r="K819" s="273">
        <v>9</v>
      </c>
      <c r="L819" s="273">
        <v>10</v>
      </c>
      <c r="M819" s="273">
        <v>11</v>
      </c>
      <c r="N819" s="273">
        <v>12</v>
      </c>
      <c r="O819" s="273">
        <v>13</v>
      </c>
      <c r="P819" s="686">
        <v>14</v>
      </c>
      <c r="Q819" s="272">
        <v>1</v>
      </c>
      <c r="R819" s="273">
        <v>2</v>
      </c>
      <c r="S819" s="273">
        <v>3</v>
      </c>
      <c r="T819" s="273">
        <v>4</v>
      </c>
      <c r="U819" s="273">
        <v>5</v>
      </c>
      <c r="V819" s="273">
        <v>6</v>
      </c>
      <c r="W819" s="686">
        <v>7</v>
      </c>
      <c r="X819" s="1043"/>
      <c r="Y819" s="228"/>
      <c r="Z819" s="228"/>
      <c r="AA819" s="1050"/>
    </row>
    <row r="820" spans="1:27" x14ac:dyDescent="0.2">
      <c r="A820" s="1133" t="s">
        <v>3</v>
      </c>
      <c r="B820" s="1134"/>
      <c r="C820" s="338">
        <v>4640</v>
      </c>
      <c r="D820" s="339">
        <v>4640</v>
      </c>
      <c r="E820" s="339">
        <v>4640</v>
      </c>
      <c r="F820" s="339">
        <v>4640</v>
      </c>
      <c r="G820" s="339">
        <v>4640</v>
      </c>
      <c r="H820" s="339">
        <v>4640</v>
      </c>
      <c r="I820" s="340">
        <v>4640</v>
      </c>
      <c r="J820" s="338">
        <v>4640</v>
      </c>
      <c r="K820" s="339">
        <v>4640</v>
      </c>
      <c r="L820" s="339">
        <v>4640</v>
      </c>
      <c r="M820" s="339">
        <v>4640</v>
      </c>
      <c r="N820" s="339">
        <v>4640</v>
      </c>
      <c r="O820" s="339">
        <v>4640</v>
      </c>
      <c r="P820" s="343">
        <v>4640</v>
      </c>
      <c r="Q820" s="419">
        <v>4640</v>
      </c>
      <c r="R820" s="339">
        <v>4640</v>
      </c>
      <c r="S820" s="339">
        <v>4640</v>
      </c>
      <c r="T820" s="339">
        <v>4640</v>
      </c>
      <c r="U820" s="339">
        <v>4640</v>
      </c>
      <c r="V820" s="339">
        <v>4640</v>
      </c>
      <c r="W820" s="343">
        <v>4640</v>
      </c>
      <c r="X820" s="973">
        <v>4640</v>
      </c>
      <c r="Y820" s="215">
        <f>X820-X805</f>
        <v>15</v>
      </c>
      <c r="Z820" s="210"/>
      <c r="AA820" s="1050"/>
    </row>
    <row r="821" spans="1:27" hidden="1" x14ac:dyDescent="0.2">
      <c r="A821" s="1133" t="s">
        <v>323</v>
      </c>
      <c r="B821" s="1134"/>
      <c r="C821" s="997">
        <v>69709</v>
      </c>
      <c r="D821" s="998">
        <v>64846</v>
      </c>
      <c r="E821" s="998">
        <v>64280</v>
      </c>
      <c r="F821" s="998">
        <v>33436</v>
      </c>
      <c r="G821" s="998">
        <v>60443</v>
      </c>
      <c r="H821" s="998">
        <v>58661</v>
      </c>
      <c r="I821" s="999">
        <v>59377</v>
      </c>
      <c r="J821" s="997">
        <v>62186</v>
      </c>
      <c r="K821" s="998">
        <v>60824</v>
      </c>
      <c r="L821" s="998">
        <v>61975</v>
      </c>
      <c r="M821" s="998">
        <v>33698</v>
      </c>
      <c r="N821" s="998">
        <v>62038</v>
      </c>
      <c r="O821" s="998">
        <v>65837</v>
      </c>
      <c r="P821" s="1000">
        <v>70958</v>
      </c>
      <c r="Q821" s="1001">
        <v>61765</v>
      </c>
      <c r="R821" s="998">
        <v>60846</v>
      </c>
      <c r="S821" s="998">
        <v>61169</v>
      </c>
      <c r="T821" s="998">
        <v>32784</v>
      </c>
      <c r="U821" s="998">
        <v>64052</v>
      </c>
      <c r="V821" s="998">
        <v>66332</v>
      </c>
      <c r="W821" s="1000">
        <v>67313</v>
      </c>
      <c r="X821" s="1029">
        <v>1242529</v>
      </c>
      <c r="Y821" s="215"/>
      <c r="Z821" s="210"/>
      <c r="AA821" s="1050"/>
    </row>
    <row r="822" spans="1:27" hidden="1" x14ac:dyDescent="0.2">
      <c r="A822" s="1133" t="s">
        <v>322</v>
      </c>
      <c r="B822" s="1134"/>
      <c r="C822" s="997">
        <v>12</v>
      </c>
      <c r="D822" s="998">
        <v>12</v>
      </c>
      <c r="E822" s="998">
        <v>12</v>
      </c>
      <c r="F822" s="998">
        <v>6</v>
      </c>
      <c r="G822" s="998">
        <v>12</v>
      </c>
      <c r="H822" s="998">
        <v>12</v>
      </c>
      <c r="I822" s="999">
        <v>12</v>
      </c>
      <c r="J822" s="997">
        <v>12</v>
      </c>
      <c r="K822" s="998">
        <v>12</v>
      </c>
      <c r="L822" s="998">
        <v>12</v>
      </c>
      <c r="M822" s="998">
        <v>6</v>
      </c>
      <c r="N822" s="998">
        <v>12</v>
      </c>
      <c r="O822" s="998">
        <v>12</v>
      </c>
      <c r="P822" s="1000">
        <v>12</v>
      </c>
      <c r="Q822" s="1001">
        <v>12</v>
      </c>
      <c r="R822" s="998">
        <v>12</v>
      </c>
      <c r="S822" s="998">
        <v>12</v>
      </c>
      <c r="T822" s="998">
        <v>6</v>
      </c>
      <c r="U822" s="998">
        <v>12</v>
      </c>
      <c r="V822" s="998">
        <v>12</v>
      </c>
      <c r="W822" s="1000">
        <v>12</v>
      </c>
      <c r="X822" s="1029">
        <v>234</v>
      </c>
      <c r="Y822" s="215"/>
      <c r="Z822" s="210"/>
      <c r="AA822" s="1050"/>
    </row>
    <row r="823" spans="1:27" x14ac:dyDescent="0.2">
      <c r="A823" s="1135" t="s">
        <v>6</v>
      </c>
      <c r="B823" s="1136"/>
      <c r="C823" s="239">
        <v>5809.083333333333</v>
      </c>
      <c r="D823" s="240">
        <v>5403.833333333333</v>
      </c>
      <c r="E823" s="240">
        <v>5356.666666666667</v>
      </c>
      <c r="F823" s="240">
        <v>5572.666666666667</v>
      </c>
      <c r="G823" s="240">
        <v>5036.916666666667</v>
      </c>
      <c r="H823" s="240">
        <v>4888.416666666667</v>
      </c>
      <c r="I823" s="280">
        <v>4948.083333333333</v>
      </c>
      <c r="J823" s="239">
        <v>5182.166666666667</v>
      </c>
      <c r="K823" s="240">
        <v>5068.666666666667</v>
      </c>
      <c r="L823" s="240">
        <v>5164.583333333333</v>
      </c>
      <c r="M823" s="240">
        <v>5616.333333333333</v>
      </c>
      <c r="N823" s="240">
        <v>5169.833333333333</v>
      </c>
      <c r="O823" s="240">
        <v>5486.416666666667</v>
      </c>
      <c r="P823" s="241">
        <v>5913.166666666667</v>
      </c>
      <c r="Q823" s="420">
        <v>5147.083333333333</v>
      </c>
      <c r="R823" s="240">
        <v>5070.5</v>
      </c>
      <c r="S823" s="240">
        <v>5097.416666666667</v>
      </c>
      <c r="T823" s="240">
        <v>5464</v>
      </c>
      <c r="U823" s="240">
        <v>5337.666666666667</v>
      </c>
      <c r="V823" s="240">
        <v>5527.666666666667</v>
      </c>
      <c r="W823" s="241">
        <v>5609.416666666667</v>
      </c>
      <c r="X823" s="317">
        <v>5309.9529914529912</v>
      </c>
      <c r="Y823" s="1050"/>
      <c r="Z823" s="1050"/>
      <c r="AA823" s="1050"/>
    </row>
    <row r="824" spans="1:27" x14ac:dyDescent="0.2">
      <c r="A824" s="1137" t="s">
        <v>7</v>
      </c>
      <c r="B824" s="1138"/>
      <c r="C824" s="1037">
        <v>0.91836734693877575</v>
      </c>
      <c r="D824" s="1038">
        <v>0.91666666666666652</v>
      </c>
      <c r="E824" s="1038">
        <v>0.97916666666666652</v>
      </c>
      <c r="F824" s="1038">
        <v>0.79166666666666663</v>
      </c>
      <c r="G824" s="1038">
        <v>0.9375</v>
      </c>
      <c r="H824" s="1038">
        <v>0.91666666666666652</v>
      </c>
      <c r="I824" s="1039">
        <v>0.83333333333333337</v>
      </c>
      <c r="J824" s="1037">
        <v>0.875</v>
      </c>
      <c r="K824" s="1038">
        <v>0.89583333333333348</v>
      </c>
      <c r="L824" s="1038">
        <v>0.89583333333333348</v>
      </c>
      <c r="M824" s="1038">
        <v>0.83333333333333337</v>
      </c>
      <c r="N824" s="1038">
        <v>0.97916666666666652</v>
      </c>
      <c r="O824" s="1038">
        <v>0.9375</v>
      </c>
      <c r="P824" s="1040">
        <v>0.97916666666666652</v>
      </c>
      <c r="Q824" s="1041">
        <v>0.95833333333333348</v>
      </c>
      <c r="R824" s="1038">
        <v>0.95833333333333348</v>
      </c>
      <c r="S824" s="1038">
        <v>0.89583333333333348</v>
      </c>
      <c r="T824" s="1038">
        <v>0.88</v>
      </c>
      <c r="U824" s="1038">
        <v>0.89583333333333348</v>
      </c>
      <c r="V824" s="1038">
        <v>0.875</v>
      </c>
      <c r="W824" s="1040">
        <v>0.91666666666666652</v>
      </c>
      <c r="X824" s="1009">
        <v>0.91367695796267245</v>
      </c>
      <c r="Y824" s="228"/>
      <c r="Z824" s="393"/>
      <c r="AA824" s="1050"/>
    </row>
    <row r="825" spans="1:27" ht="13.5" thickBot="1" x14ac:dyDescent="0.25">
      <c r="A825" s="1137" t="s">
        <v>8</v>
      </c>
      <c r="B825" s="1138"/>
      <c r="C825" s="911">
        <v>0.10019457001102616</v>
      </c>
      <c r="D825" s="912">
        <v>0.10493230001627897</v>
      </c>
      <c r="E825" s="912">
        <v>0.10666861808022714</v>
      </c>
      <c r="F825" s="912">
        <v>0.104487589399455</v>
      </c>
      <c r="G825" s="912">
        <v>0.11472308129955099</v>
      </c>
      <c r="H825" s="971">
        <v>0.11547288939711887</v>
      </c>
      <c r="I825" s="941">
        <v>0.11703461330971641</v>
      </c>
      <c r="J825" s="911">
        <v>0.11055970029722072</v>
      </c>
      <c r="K825" s="912">
        <v>0.11158274416496883</v>
      </c>
      <c r="L825" s="912">
        <v>0.11096366182144048</v>
      </c>
      <c r="M825" s="912">
        <v>0.10741345047887509</v>
      </c>
      <c r="N825" s="912">
        <v>0.11049843665606233</v>
      </c>
      <c r="O825" s="912">
        <v>0.10398320164336373</v>
      </c>
      <c r="P825" s="913">
        <v>9.7203819354795676E-2</v>
      </c>
      <c r="Q825" s="974">
        <v>0.11245397468043604</v>
      </c>
      <c r="R825" s="912">
        <v>0.11292973447237899</v>
      </c>
      <c r="S825" s="912">
        <v>0.1110354429706417</v>
      </c>
      <c r="T825" s="912">
        <v>0.10771081324240871</v>
      </c>
      <c r="U825" s="912">
        <v>0.1078041348976906</v>
      </c>
      <c r="V825" s="912">
        <v>0.10094228863804895</v>
      </c>
      <c r="W825" s="913">
        <v>0.10146534872703221</v>
      </c>
      <c r="X825" s="1017">
        <v>0.10821817882042906</v>
      </c>
      <c r="Y825" s="1050"/>
      <c r="Z825" s="313"/>
      <c r="AA825" s="1050"/>
    </row>
    <row r="826" spans="1:27" x14ac:dyDescent="0.2">
      <c r="A826" s="1135" t="s">
        <v>1</v>
      </c>
      <c r="B826" s="1136"/>
      <c r="C826" s="936">
        <f>C823/C820*100-100</f>
        <v>25.195761494252864</v>
      </c>
      <c r="D826" s="936">
        <f t="shared" ref="D826:W826" si="208">D823/D820*100-100</f>
        <v>16.461925287356308</v>
      </c>
      <c r="E826" s="936">
        <f t="shared" si="208"/>
        <v>15.445402298850581</v>
      </c>
      <c r="F826" s="936">
        <f t="shared" si="208"/>
        <v>20.100574712643677</v>
      </c>
      <c r="G826" s="936">
        <f t="shared" si="208"/>
        <v>8.5542385057471222</v>
      </c>
      <c r="H826" s="936">
        <f t="shared" si="208"/>
        <v>5.3538074712643748</v>
      </c>
      <c r="I826" s="936">
        <f t="shared" si="208"/>
        <v>6.6397270114942444</v>
      </c>
      <c r="J826" s="936">
        <f t="shared" si="208"/>
        <v>11.684626436781613</v>
      </c>
      <c r="K826" s="936">
        <f t="shared" si="208"/>
        <v>9.2385057471264389</v>
      </c>
      <c r="L826" s="936">
        <f t="shared" si="208"/>
        <v>11.305675287356308</v>
      </c>
      <c r="M826" s="936">
        <f t="shared" si="208"/>
        <v>21.041666666666671</v>
      </c>
      <c r="N826" s="936">
        <f t="shared" si="208"/>
        <v>11.418821839080451</v>
      </c>
      <c r="O826" s="936">
        <f t="shared" si="208"/>
        <v>18.241738505747122</v>
      </c>
      <c r="P826" s="936">
        <f t="shared" si="208"/>
        <v>27.4389367816092</v>
      </c>
      <c r="Q826" s="936">
        <f t="shared" si="208"/>
        <v>10.928520114942515</v>
      </c>
      <c r="R826" s="936">
        <f t="shared" si="208"/>
        <v>9.2780172413793167</v>
      </c>
      <c r="S826" s="936">
        <f t="shared" si="208"/>
        <v>9.858117816091962</v>
      </c>
      <c r="T826" s="936">
        <f t="shared" si="208"/>
        <v>17.758620689655174</v>
      </c>
      <c r="U826" s="936">
        <f t="shared" si="208"/>
        <v>15.035919540229898</v>
      </c>
      <c r="V826" s="936">
        <f t="shared" si="208"/>
        <v>19.130747126436788</v>
      </c>
      <c r="W826" s="936">
        <f t="shared" si="208"/>
        <v>20.892600574712645</v>
      </c>
      <c r="X826" s="936">
        <f>X823/X820*100-100</f>
        <v>14.438642057176537</v>
      </c>
      <c r="Y826" s="767"/>
      <c r="Z826" s="1050"/>
      <c r="AA826" s="1050"/>
    </row>
    <row r="827" spans="1:27" ht="13.5" thickBot="1" x14ac:dyDescent="0.25">
      <c r="A827" s="1137" t="s">
        <v>27</v>
      </c>
      <c r="B827" s="1138"/>
      <c r="C827" s="254">
        <f t="shared" ref="C827:W827" si="209">C823-C808</f>
        <v>180.54487179487114</v>
      </c>
      <c r="D827" s="255">
        <f t="shared" si="209"/>
        <v>-9.6666666666669698</v>
      </c>
      <c r="E827" s="255">
        <f t="shared" si="209"/>
        <v>29.75</v>
      </c>
      <c r="F827" s="255">
        <f t="shared" si="209"/>
        <v>300.33333333333394</v>
      </c>
      <c r="G827" s="255">
        <f t="shared" si="209"/>
        <v>125.83333333333394</v>
      </c>
      <c r="H827" s="255">
        <f t="shared" si="209"/>
        <v>-31.75</v>
      </c>
      <c r="I827" s="256">
        <f t="shared" si="209"/>
        <v>72.58333333333303</v>
      </c>
      <c r="J827" s="437">
        <f t="shared" si="209"/>
        <v>59</v>
      </c>
      <c r="K827" s="255">
        <f t="shared" si="209"/>
        <v>-11.08333333333303</v>
      </c>
      <c r="L827" s="255">
        <f t="shared" si="209"/>
        <v>-57.75</v>
      </c>
      <c r="M827" s="255">
        <f t="shared" si="209"/>
        <v>779.33333333333303</v>
      </c>
      <c r="N827" s="255">
        <f t="shared" si="209"/>
        <v>-27.83333333333394</v>
      </c>
      <c r="O827" s="255">
        <f t="shared" si="209"/>
        <v>159.58333333333394</v>
      </c>
      <c r="P827" s="256">
        <f t="shared" si="209"/>
        <v>134.33333333333394</v>
      </c>
      <c r="Q827" s="437">
        <f t="shared" si="209"/>
        <v>160.41666666666606</v>
      </c>
      <c r="R827" s="255">
        <f t="shared" si="209"/>
        <v>105.16666666666697</v>
      </c>
      <c r="S827" s="255">
        <f t="shared" si="209"/>
        <v>38.83333333333394</v>
      </c>
      <c r="T827" s="255">
        <f t="shared" si="209"/>
        <v>165</v>
      </c>
      <c r="U827" s="255">
        <f t="shared" si="209"/>
        <v>210.91666666666697</v>
      </c>
      <c r="V827" s="255">
        <f t="shared" si="209"/>
        <v>-139.33333333333303</v>
      </c>
      <c r="W827" s="256">
        <f t="shared" si="209"/>
        <v>56.41666666666697</v>
      </c>
      <c r="X827" s="363">
        <f>X823-X808</f>
        <v>84.34448081469327</v>
      </c>
      <c r="Y827" s="935"/>
      <c r="Z827" s="210"/>
      <c r="AA827" s="1050"/>
    </row>
    <row r="828" spans="1:27" x14ac:dyDescent="0.2">
      <c r="A828" s="1137" t="s">
        <v>51</v>
      </c>
      <c r="B828" s="1138"/>
      <c r="C828" s="956">
        <v>43</v>
      </c>
      <c r="D828" s="957">
        <v>40</v>
      </c>
      <c r="E828" s="957">
        <v>42</v>
      </c>
      <c r="F828" s="957">
        <v>8</v>
      </c>
      <c r="G828" s="957">
        <v>42</v>
      </c>
      <c r="H828" s="957">
        <v>41</v>
      </c>
      <c r="I828" s="958">
        <v>43</v>
      </c>
      <c r="J828" s="959">
        <v>44</v>
      </c>
      <c r="K828" s="957">
        <v>44</v>
      </c>
      <c r="L828" s="957">
        <v>45</v>
      </c>
      <c r="M828" s="957">
        <v>9</v>
      </c>
      <c r="N828" s="957">
        <v>43</v>
      </c>
      <c r="O828" s="957">
        <v>45</v>
      </c>
      <c r="P828" s="960">
        <v>43</v>
      </c>
      <c r="Q828" s="956">
        <v>44</v>
      </c>
      <c r="R828" s="957">
        <v>44</v>
      </c>
      <c r="S828" s="957">
        <v>44</v>
      </c>
      <c r="T828" s="957">
        <v>9</v>
      </c>
      <c r="U828" s="957">
        <v>44</v>
      </c>
      <c r="V828" s="957">
        <v>45</v>
      </c>
      <c r="W828" s="960">
        <v>42</v>
      </c>
      <c r="X828" s="972">
        <f>SUM(C828:W828)</f>
        <v>804</v>
      </c>
      <c r="Y828" s="1050" t="s">
        <v>56</v>
      </c>
      <c r="Z828" s="263">
        <f>X813-X828</f>
        <v>1</v>
      </c>
      <c r="AA828" s="285">
        <f>Z828/X813</f>
        <v>1.2422360248447205E-3</v>
      </c>
    </row>
    <row r="829" spans="1:27" x14ac:dyDescent="0.2">
      <c r="A829" s="1137" t="s">
        <v>28</v>
      </c>
      <c r="B829" s="1138"/>
      <c r="C829" s="1047">
        <v>162.5</v>
      </c>
      <c r="D829" s="1047">
        <v>162.5</v>
      </c>
      <c r="E829" s="1048">
        <v>162</v>
      </c>
      <c r="F829" s="1048">
        <v>162</v>
      </c>
      <c r="G829" s="1048">
        <v>162</v>
      </c>
      <c r="H829" s="1048">
        <v>161</v>
      </c>
      <c r="I829" s="1048">
        <v>161</v>
      </c>
      <c r="J829" s="425">
        <v>163</v>
      </c>
      <c r="K829" s="425">
        <v>163</v>
      </c>
      <c r="L829" s="1048">
        <v>162.5</v>
      </c>
      <c r="M829" s="1048">
        <v>162.5</v>
      </c>
      <c r="N829" s="1048">
        <v>162</v>
      </c>
      <c r="O829" s="1048">
        <v>161</v>
      </c>
      <c r="P829" s="1048">
        <v>161</v>
      </c>
      <c r="Q829" s="425">
        <v>165</v>
      </c>
      <c r="R829" s="425">
        <v>165</v>
      </c>
      <c r="S829" s="1048">
        <v>162</v>
      </c>
      <c r="T829" s="1048">
        <v>162</v>
      </c>
      <c r="U829" s="1048">
        <v>162</v>
      </c>
      <c r="V829" s="1048">
        <v>160.5</v>
      </c>
      <c r="W829" s="1048">
        <v>160.5</v>
      </c>
      <c r="X829" s="1010">
        <f>AVERAGE(C829:W829)</f>
        <v>162.14285714285714</v>
      </c>
      <c r="Y829" s="1050" t="s">
        <v>57</v>
      </c>
      <c r="Z829" s="1050">
        <v>162.33000000000001</v>
      </c>
      <c r="AA829" s="210"/>
    </row>
    <row r="830" spans="1:27" ht="13.5" thickBot="1" x14ac:dyDescent="0.25">
      <c r="A830" s="1139" t="s">
        <v>26</v>
      </c>
      <c r="B830" s="1140"/>
      <c r="C830" s="623">
        <f t="shared" ref="C830:W830" si="210">C829-C814</f>
        <v>0</v>
      </c>
      <c r="D830" s="624">
        <f t="shared" si="210"/>
        <v>0</v>
      </c>
      <c r="E830" s="624">
        <f t="shared" si="210"/>
        <v>0</v>
      </c>
      <c r="F830" s="624">
        <f t="shared" si="210"/>
        <v>0</v>
      </c>
      <c r="G830" s="624">
        <f t="shared" si="210"/>
        <v>0</v>
      </c>
      <c r="H830" s="624">
        <f t="shared" si="210"/>
        <v>0</v>
      </c>
      <c r="I830" s="625">
        <f t="shared" si="210"/>
        <v>0</v>
      </c>
      <c r="J830" s="723">
        <f t="shared" si="210"/>
        <v>0</v>
      </c>
      <c r="K830" s="624">
        <f t="shared" si="210"/>
        <v>0</v>
      </c>
      <c r="L830" s="624">
        <f t="shared" si="210"/>
        <v>0</v>
      </c>
      <c r="M830" s="624">
        <f t="shared" si="210"/>
        <v>0</v>
      </c>
      <c r="N830" s="624">
        <f t="shared" si="210"/>
        <v>0</v>
      </c>
      <c r="O830" s="624">
        <f t="shared" si="210"/>
        <v>0</v>
      </c>
      <c r="P830" s="625">
        <f t="shared" si="210"/>
        <v>0</v>
      </c>
      <c r="Q830" s="723">
        <f t="shared" si="210"/>
        <v>0</v>
      </c>
      <c r="R830" s="624">
        <f t="shared" si="210"/>
        <v>0</v>
      </c>
      <c r="S830" s="624">
        <f t="shared" si="210"/>
        <v>0</v>
      </c>
      <c r="T830" s="624">
        <f t="shared" si="210"/>
        <v>0</v>
      </c>
      <c r="U830" s="624">
        <f t="shared" si="210"/>
        <v>0</v>
      </c>
      <c r="V830" s="624">
        <f t="shared" si="210"/>
        <v>0</v>
      </c>
      <c r="W830" s="626">
        <f t="shared" si="210"/>
        <v>0</v>
      </c>
      <c r="X830" s="223"/>
      <c r="Y830" s="1050" t="s">
        <v>26</v>
      </c>
      <c r="Z830" s="1050">
        <f>Z829-Z814</f>
        <v>0.77000000000001023</v>
      </c>
      <c r="AA830" s="1050"/>
    </row>
    <row r="831" spans="1:27" ht="13.5" thickBot="1" x14ac:dyDescent="0.25"/>
    <row r="832" spans="1:27" ht="13.5" thickBot="1" x14ac:dyDescent="0.25">
      <c r="A832" s="1003">
        <f>A817+7</f>
        <v>45818</v>
      </c>
      <c r="B832" s="1022"/>
      <c r="C832" s="989">
        <f>C837/C843</f>
        <v>0.27906976744186046</v>
      </c>
      <c r="D832" s="989">
        <f t="shared" ref="D832:W832" si="211">D837/D843</f>
        <v>0.3</v>
      </c>
      <c r="E832" s="989">
        <f t="shared" si="211"/>
        <v>0.2857142857142857</v>
      </c>
      <c r="F832" s="989">
        <f t="shared" si="211"/>
        <v>0.75</v>
      </c>
      <c r="G832" s="989">
        <f t="shared" si="211"/>
        <v>0.2857142857142857</v>
      </c>
      <c r="H832" s="989">
        <f t="shared" si="211"/>
        <v>0.29268292682926828</v>
      </c>
      <c r="I832" s="989">
        <f t="shared" si="211"/>
        <v>0.27906976744186046</v>
      </c>
      <c r="J832" s="989">
        <f t="shared" si="211"/>
        <v>0.27272727272727271</v>
      </c>
      <c r="K832" s="989">
        <f t="shared" si="211"/>
        <v>0.27272727272727271</v>
      </c>
      <c r="L832" s="989">
        <f t="shared" si="211"/>
        <v>0.26666666666666666</v>
      </c>
      <c r="M832" s="991">
        <f t="shared" si="211"/>
        <v>0.66666666666666663</v>
      </c>
      <c r="N832" s="991">
        <f t="shared" si="211"/>
        <v>0.27906976744186046</v>
      </c>
      <c r="O832" s="991">
        <f t="shared" si="211"/>
        <v>0.26666666666666666</v>
      </c>
      <c r="P832" s="991">
        <f t="shared" si="211"/>
        <v>0.27906976744186046</v>
      </c>
      <c r="Q832" s="991">
        <f t="shared" si="211"/>
        <v>0.27272727272727271</v>
      </c>
      <c r="R832" s="991">
        <f t="shared" si="211"/>
        <v>0.27272727272727271</v>
      </c>
      <c r="S832" s="991">
        <f t="shared" si="211"/>
        <v>0.27272727272727271</v>
      </c>
      <c r="T832" s="991">
        <f t="shared" si="211"/>
        <v>0.66666666666666663</v>
      </c>
      <c r="U832" s="989">
        <f t="shared" si="211"/>
        <v>0.27272727272727271</v>
      </c>
      <c r="V832" s="989">
        <f t="shared" si="211"/>
        <v>0.26666666666666666</v>
      </c>
      <c r="W832" s="989">
        <f t="shared" si="211"/>
        <v>0.2857142857142857</v>
      </c>
      <c r="X832" s="1056"/>
      <c r="Y832" s="1056"/>
      <c r="Z832" s="1056"/>
      <c r="AA832" s="1056"/>
    </row>
    <row r="833" spans="1:27" ht="13.5" thickBot="1" x14ac:dyDescent="0.25">
      <c r="A833" s="1023" t="s">
        <v>324</v>
      </c>
      <c r="B833" s="1024">
        <f>B818+1</f>
        <v>63</v>
      </c>
      <c r="C833" s="1128" t="s">
        <v>130</v>
      </c>
      <c r="D833" s="1129"/>
      <c r="E833" s="1129"/>
      <c r="F833" s="1129"/>
      <c r="G833" s="1129"/>
      <c r="H833" s="1129"/>
      <c r="I833" s="1130"/>
      <c r="J833" s="1128" t="s">
        <v>131</v>
      </c>
      <c r="K833" s="1129"/>
      <c r="L833" s="1129"/>
      <c r="M833" s="1129"/>
      <c r="N833" s="1129"/>
      <c r="O833" s="1129"/>
      <c r="P833" s="1130"/>
      <c r="Q833" s="1128" t="s">
        <v>53</v>
      </c>
      <c r="R833" s="1129"/>
      <c r="S833" s="1129"/>
      <c r="T833" s="1129"/>
      <c r="U833" s="1129"/>
      <c r="V833" s="1129"/>
      <c r="W833" s="1130"/>
      <c r="X833" s="1054" t="s">
        <v>55</v>
      </c>
      <c r="Y833" s="228"/>
      <c r="Z833" s="1056"/>
      <c r="AA833" s="1056"/>
    </row>
    <row r="834" spans="1:27" ht="13.5" thickBot="1" x14ac:dyDescent="0.25">
      <c r="A834" s="1254" t="s">
        <v>54</v>
      </c>
      <c r="B834" s="1255"/>
      <c r="C834" s="271">
        <v>1</v>
      </c>
      <c r="D834" s="273">
        <v>2</v>
      </c>
      <c r="E834" s="273">
        <v>3</v>
      </c>
      <c r="F834" s="273">
        <v>4</v>
      </c>
      <c r="G834" s="273">
        <v>5</v>
      </c>
      <c r="H834" s="273">
        <v>6</v>
      </c>
      <c r="I834" s="686">
        <v>7</v>
      </c>
      <c r="J834" s="272">
        <v>8</v>
      </c>
      <c r="K834" s="273">
        <v>9</v>
      </c>
      <c r="L834" s="273">
        <v>10</v>
      </c>
      <c r="M834" s="273">
        <v>11</v>
      </c>
      <c r="N834" s="273">
        <v>12</v>
      </c>
      <c r="O834" s="273">
        <v>13</v>
      </c>
      <c r="P834" s="686">
        <v>14</v>
      </c>
      <c r="Q834" s="272">
        <v>1</v>
      </c>
      <c r="R834" s="273">
        <v>2</v>
      </c>
      <c r="S834" s="273">
        <v>3</v>
      </c>
      <c r="T834" s="273">
        <v>4</v>
      </c>
      <c r="U834" s="273">
        <v>5</v>
      </c>
      <c r="V834" s="273">
        <v>6</v>
      </c>
      <c r="W834" s="686">
        <v>7</v>
      </c>
      <c r="X834" s="1055"/>
      <c r="Y834" s="228"/>
      <c r="Z834" s="228"/>
      <c r="AA834" s="1056"/>
    </row>
    <row r="835" spans="1:27" x14ac:dyDescent="0.2">
      <c r="A835" s="1133" t="s">
        <v>3</v>
      </c>
      <c r="B835" s="1134"/>
      <c r="C835" s="1071">
        <f>INDEX($AG$2:$AG$66, MATCH($B833, $AF$2:$AF$66, 0), MATCH($AG$1, $AG$1:$AG$1, 0))</f>
        <v>4655</v>
      </c>
      <c r="D835" s="1079">
        <f t="shared" ref="D835:X835" si="212">INDEX($AG$2:$AG$66, MATCH($B833, $AF$2:$AF$66, 0), MATCH($AG$1, $AG$1:$AG$1, 0))</f>
        <v>4655</v>
      </c>
      <c r="E835" s="1079">
        <f t="shared" si="212"/>
        <v>4655</v>
      </c>
      <c r="F835" s="1079">
        <f t="shared" si="212"/>
        <v>4655</v>
      </c>
      <c r="G835" s="1079">
        <f t="shared" si="212"/>
        <v>4655</v>
      </c>
      <c r="H835" s="1079">
        <f t="shared" si="212"/>
        <v>4655</v>
      </c>
      <c r="I835" s="1080">
        <f t="shared" si="212"/>
        <v>4655</v>
      </c>
      <c r="J835" s="1081">
        <f t="shared" si="212"/>
        <v>4655</v>
      </c>
      <c r="K835" s="1079">
        <f t="shared" si="212"/>
        <v>4655</v>
      </c>
      <c r="L835" s="1079">
        <f t="shared" si="212"/>
        <v>4655</v>
      </c>
      <c r="M835" s="1079">
        <f t="shared" si="212"/>
        <v>4655</v>
      </c>
      <c r="N835" s="1079">
        <f t="shared" si="212"/>
        <v>4655</v>
      </c>
      <c r="O835" s="1079">
        <f t="shared" si="212"/>
        <v>4655</v>
      </c>
      <c r="P835" s="1082">
        <f t="shared" si="212"/>
        <v>4655</v>
      </c>
      <c r="Q835" s="1083">
        <f t="shared" si="212"/>
        <v>4655</v>
      </c>
      <c r="R835" s="1079">
        <f t="shared" si="212"/>
        <v>4655</v>
      </c>
      <c r="S835" s="1079">
        <f t="shared" si="212"/>
        <v>4655</v>
      </c>
      <c r="T835" s="1079">
        <f t="shared" si="212"/>
        <v>4655</v>
      </c>
      <c r="U835" s="1079">
        <f t="shared" si="212"/>
        <v>4655</v>
      </c>
      <c r="V835" s="1079">
        <f t="shared" si="212"/>
        <v>4655</v>
      </c>
      <c r="W835" s="1082">
        <f t="shared" si="212"/>
        <v>4655</v>
      </c>
      <c r="X835" s="1084">
        <f t="shared" si="212"/>
        <v>4655</v>
      </c>
      <c r="Y835" s="215">
        <f>X835-X820</f>
        <v>15</v>
      </c>
      <c r="Z835" s="210"/>
      <c r="AA835" s="1056"/>
    </row>
    <row r="836" spans="1:27" x14ac:dyDescent="0.2">
      <c r="A836" s="1133" t="s">
        <v>323</v>
      </c>
      <c r="B836" s="1134"/>
      <c r="C836" s="997">
        <v>65544</v>
      </c>
      <c r="D836" s="998">
        <v>65859</v>
      </c>
      <c r="E836" s="998">
        <v>64946</v>
      </c>
      <c r="F836" s="998">
        <v>32989</v>
      </c>
      <c r="G836" s="998">
        <v>62411</v>
      </c>
      <c r="H836" s="998">
        <v>60948</v>
      </c>
      <c r="I836" s="999">
        <v>58464</v>
      </c>
      <c r="J836" s="997">
        <v>63201</v>
      </c>
      <c r="K836" s="998">
        <v>62246</v>
      </c>
      <c r="L836" s="998">
        <v>62808</v>
      </c>
      <c r="M836" s="998">
        <v>32887</v>
      </c>
      <c r="N836" s="998">
        <v>59760</v>
      </c>
      <c r="O836" s="998">
        <v>66032</v>
      </c>
      <c r="P836" s="1000">
        <v>69999</v>
      </c>
      <c r="Q836" s="1001">
        <v>65336</v>
      </c>
      <c r="R836" s="998">
        <v>62761</v>
      </c>
      <c r="S836" s="998">
        <v>61047</v>
      </c>
      <c r="T836" s="998">
        <v>31690</v>
      </c>
      <c r="U836" s="998">
        <v>65605</v>
      </c>
      <c r="V836" s="998">
        <v>66972</v>
      </c>
      <c r="W836" s="1000">
        <v>67757</v>
      </c>
      <c r="X836" s="1029">
        <v>1249262</v>
      </c>
      <c r="Y836" s="215"/>
      <c r="Z836" s="210"/>
      <c r="AA836" s="1056"/>
    </row>
    <row r="837" spans="1:27" x14ac:dyDescent="0.2">
      <c r="A837" s="1133" t="s">
        <v>322</v>
      </c>
      <c r="B837" s="1134"/>
      <c r="C837" s="997">
        <v>12</v>
      </c>
      <c r="D837" s="998">
        <v>12</v>
      </c>
      <c r="E837" s="998">
        <v>12</v>
      </c>
      <c r="F837" s="998">
        <v>6</v>
      </c>
      <c r="G837" s="998">
        <v>12</v>
      </c>
      <c r="H837" s="998">
        <v>12</v>
      </c>
      <c r="I837" s="999">
        <v>12</v>
      </c>
      <c r="J837" s="997">
        <v>12</v>
      </c>
      <c r="K837" s="998">
        <v>12</v>
      </c>
      <c r="L837" s="998">
        <v>12</v>
      </c>
      <c r="M837" s="998">
        <v>6</v>
      </c>
      <c r="N837" s="998">
        <v>12</v>
      </c>
      <c r="O837" s="998">
        <v>12</v>
      </c>
      <c r="P837" s="1000">
        <v>12</v>
      </c>
      <c r="Q837" s="1001">
        <v>12</v>
      </c>
      <c r="R837" s="998">
        <v>12</v>
      </c>
      <c r="S837" s="998">
        <v>12</v>
      </c>
      <c r="T837" s="998">
        <v>6</v>
      </c>
      <c r="U837" s="998">
        <v>12</v>
      </c>
      <c r="V837" s="998">
        <v>12</v>
      </c>
      <c r="W837" s="1000">
        <v>12</v>
      </c>
      <c r="X837" s="1029">
        <v>234</v>
      </c>
      <c r="Y837" s="215"/>
      <c r="Z837" s="210"/>
      <c r="AA837" s="1056"/>
    </row>
    <row r="838" spans="1:27" x14ac:dyDescent="0.2">
      <c r="A838" s="1135" t="s">
        <v>6</v>
      </c>
      <c r="B838" s="1136"/>
      <c r="C838" s="239">
        <v>5462</v>
      </c>
      <c r="D838" s="240">
        <v>5488.25</v>
      </c>
      <c r="E838" s="240">
        <v>5412.166666666667</v>
      </c>
      <c r="F838" s="240">
        <v>5498.166666666667</v>
      </c>
      <c r="G838" s="240">
        <v>5200.916666666667</v>
      </c>
      <c r="H838" s="240">
        <v>5079</v>
      </c>
      <c r="I838" s="280">
        <v>4872</v>
      </c>
      <c r="J838" s="239">
        <v>5266.75</v>
      </c>
      <c r="K838" s="240">
        <v>5187.166666666667</v>
      </c>
      <c r="L838" s="240">
        <v>5234</v>
      </c>
      <c r="M838" s="240">
        <v>5481.166666666667</v>
      </c>
      <c r="N838" s="240">
        <v>4980</v>
      </c>
      <c r="O838" s="240">
        <v>5502.666666666667</v>
      </c>
      <c r="P838" s="241">
        <v>5833.25</v>
      </c>
      <c r="Q838" s="420">
        <v>5444.666666666667</v>
      </c>
      <c r="R838" s="240">
        <v>5230.083333333333</v>
      </c>
      <c r="S838" s="240">
        <v>5087.25</v>
      </c>
      <c r="T838" s="240">
        <v>5281.666666666667</v>
      </c>
      <c r="U838" s="240">
        <v>5467.083333333333</v>
      </c>
      <c r="V838" s="240">
        <v>5581</v>
      </c>
      <c r="W838" s="241">
        <v>5646.416666666667</v>
      </c>
      <c r="X838" s="317">
        <v>5338.7264957264961</v>
      </c>
      <c r="Y838" s="1056"/>
      <c r="Z838" s="1056"/>
      <c r="AA838" s="1056"/>
    </row>
    <row r="839" spans="1:27" x14ac:dyDescent="0.2">
      <c r="A839" s="1137" t="s">
        <v>7</v>
      </c>
      <c r="B839" s="1138"/>
      <c r="C839" s="1037">
        <v>0.87755102040816324</v>
      </c>
      <c r="D839" s="1038">
        <v>0.91666666666666652</v>
      </c>
      <c r="E839" s="1038">
        <v>0.97916666666666652</v>
      </c>
      <c r="F839" s="1038">
        <v>0.79166666666666663</v>
      </c>
      <c r="G839" s="1038">
        <v>0.89583333333333348</v>
      </c>
      <c r="H839" s="1038">
        <v>0.89583333333333348</v>
      </c>
      <c r="I839" s="1039">
        <v>0.83333333333333337</v>
      </c>
      <c r="J839" s="1037">
        <v>0.89583333333333348</v>
      </c>
      <c r="K839" s="1038">
        <v>0.85416666666666663</v>
      </c>
      <c r="L839" s="1038">
        <v>0.85416666666666663</v>
      </c>
      <c r="M839" s="1038">
        <v>0.875</v>
      </c>
      <c r="N839" s="1038">
        <v>0.95833333333333348</v>
      </c>
      <c r="O839" s="1038">
        <v>0.875</v>
      </c>
      <c r="P839" s="1040">
        <v>0.97916666666666652</v>
      </c>
      <c r="Q839" s="1041">
        <v>0.89583333333333348</v>
      </c>
      <c r="R839" s="1038">
        <v>0.97916666666666652</v>
      </c>
      <c r="S839" s="1038">
        <v>0.95833333333333348</v>
      </c>
      <c r="T839" s="1038">
        <v>0.92</v>
      </c>
      <c r="U839" s="1038">
        <v>0.89583333333333348</v>
      </c>
      <c r="V839" s="1038">
        <v>0.875</v>
      </c>
      <c r="W839" s="1040">
        <v>0.95833333333333348</v>
      </c>
      <c r="X839" s="1009">
        <v>0.9061991976277699</v>
      </c>
      <c r="Y839" s="228"/>
      <c r="Z839" s="393"/>
      <c r="AA839" s="1056"/>
    </row>
    <row r="840" spans="1:27" ht="13.5" thickBot="1" x14ac:dyDescent="0.25">
      <c r="A840" s="1137" t="s">
        <v>8</v>
      </c>
      <c r="B840" s="1138"/>
      <c r="C840" s="911">
        <v>0.10795166715446647</v>
      </c>
      <c r="D840" s="912">
        <v>0.11091729751070643</v>
      </c>
      <c r="E840" s="912">
        <v>0.11289884155103323</v>
      </c>
      <c r="F840" s="912">
        <v>0.11126335392145394</v>
      </c>
      <c r="G840" s="912">
        <v>0.1207366772469529</v>
      </c>
      <c r="H840" s="971">
        <v>0.12135576920060311</v>
      </c>
      <c r="I840" s="941">
        <v>0.1246860298103462</v>
      </c>
      <c r="J840" s="911">
        <v>0.11684025381879663</v>
      </c>
      <c r="K840" s="912">
        <v>0.11772060620368728</v>
      </c>
      <c r="L840" s="912">
        <v>0.11735242479159112</v>
      </c>
      <c r="M840" s="912">
        <v>0.11472198277372013</v>
      </c>
      <c r="N840" s="912">
        <v>0.11835724784032993</v>
      </c>
      <c r="O840" s="912">
        <v>0.11026243304221144</v>
      </c>
      <c r="P840" s="913">
        <v>0.10350650836425947</v>
      </c>
      <c r="Q840" s="974">
        <v>0.11759265738843251</v>
      </c>
      <c r="R840" s="912">
        <v>0.11889069253840073</v>
      </c>
      <c r="S840" s="912">
        <v>0.1178874530919345</v>
      </c>
      <c r="T840" s="912">
        <v>0.11526209638106233</v>
      </c>
      <c r="U840" s="912">
        <v>0.11369767935609761</v>
      </c>
      <c r="V840" s="912">
        <v>0.10686335570653462</v>
      </c>
      <c r="W840" s="913">
        <v>0.10749441258675978</v>
      </c>
      <c r="X840" s="1017">
        <v>0.11464798583288502</v>
      </c>
      <c r="Y840" s="1056"/>
      <c r="Z840" s="313"/>
      <c r="AA840" s="1056"/>
    </row>
    <row r="841" spans="1:27" x14ac:dyDescent="0.2">
      <c r="A841" s="1135" t="s">
        <v>1</v>
      </c>
      <c r="B841" s="1136"/>
      <c r="C841" s="936">
        <f>C838/C835*100-100</f>
        <v>17.336197636949507</v>
      </c>
      <c r="D841" s="936">
        <f t="shared" ref="D841:W841" si="213">D838/D835*100-100</f>
        <v>17.900107411385619</v>
      </c>
      <c r="E841" s="936">
        <f t="shared" si="213"/>
        <v>16.265664160401002</v>
      </c>
      <c r="F841" s="936">
        <f t="shared" si="213"/>
        <v>18.113139992839251</v>
      </c>
      <c r="G841" s="936">
        <f t="shared" si="213"/>
        <v>11.727533118510564</v>
      </c>
      <c r="H841" s="936">
        <f t="shared" si="213"/>
        <v>9.1084854994629438</v>
      </c>
      <c r="I841" s="936">
        <f t="shared" si="213"/>
        <v>4.6616541353383383</v>
      </c>
      <c r="J841" s="936">
        <f t="shared" si="213"/>
        <v>13.141783029001061</v>
      </c>
      <c r="K841" s="936">
        <f t="shared" si="213"/>
        <v>11.432151808091675</v>
      </c>
      <c r="L841" s="936">
        <f t="shared" si="213"/>
        <v>12.438238453276057</v>
      </c>
      <c r="M841" s="936">
        <f t="shared" si="213"/>
        <v>17.74794128177588</v>
      </c>
      <c r="N841" s="936">
        <f t="shared" si="213"/>
        <v>6.981740064446825</v>
      </c>
      <c r="O841" s="936">
        <f t="shared" si="213"/>
        <v>18.209810239885442</v>
      </c>
      <c r="P841" s="936">
        <f t="shared" si="213"/>
        <v>25.311493018259938</v>
      </c>
      <c r="Q841" s="936">
        <f t="shared" si="213"/>
        <v>16.963838166845704</v>
      </c>
      <c r="R841" s="936">
        <f t="shared" si="213"/>
        <v>12.35409953455067</v>
      </c>
      <c r="S841" s="936">
        <f t="shared" si="213"/>
        <v>9.2857142857142776</v>
      </c>
      <c r="T841" s="936">
        <f t="shared" si="213"/>
        <v>13.462226996061588</v>
      </c>
      <c r="U841" s="936">
        <f t="shared" si="213"/>
        <v>17.445399212316488</v>
      </c>
      <c r="V841" s="936">
        <f t="shared" si="213"/>
        <v>19.892588614393134</v>
      </c>
      <c r="W841" s="936">
        <f t="shared" si="213"/>
        <v>21.29788757608307</v>
      </c>
      <c r="X841" s="936">
        <f>X838/X835*100-100</f>
        <v>14.688002056423116</v>
      </c>
      <c r="Y841" s="767"/>
      <c r="Z841" s="1056"/>
      <c r="AA841" s="1056"/>
    </row>
    <row r="842" spans="1:27" ht="13.5" thickBot="1" x14ac:dyDescent="0.25">
      <c r="A842" s="1137" t="s">
        <v>27</v>
      </c>
      <c r="B842" s="1138"/>
      <c r="C842" s="254">
        <f t="shared" ref="C842:W842" si="214">C838-C823</f>
        <v>-347.08333333333303</v>
      </c>
      <c r="D842" s="255">
        <f t="shared" si="214"/>
        <v>84.41666666666697</v>
      </c>
      <c r="E842" s="255">
        <f t="shared" si="214"/>
        <v>55.5</v>
      </c>
      <c r="F842" s="255">
        <f t="shared" si="214"/>
        <v>-74.5</v>
      </c>
      <c r="G842" s="255">
        <f t="shared" si="214"/>
        <v>164</v>
      </c>
      <c r="H842" s="255">
        <f t="shared" si="214"/>
        <v>190.58333333333303</v>
      </c>
      <c r="I842" s="256">
        <f t="shared" si="214"/>
        <v>-76.08333333333303</v>
      </c>
      <c r="J842" s="437">
        <f t="shared" si="214"/>
        <v>84.58333333333303</v>
      </c>
      <c r="K842" s="255">
        <f t="shared" si="214"/>
        <v>118.5</v>
      </c>
      <c r="L842" s="255">
        <f t="shared" si="214"/>
        <v>69.41666666666697</v>
      </c>
      <c r="M842" s="255">
        <f t="shared" si="214"/>
        <v>-135.16666666666606</v>
      </c>
      <c r="N842" s="255">
        <f t="shared" si="214"/>
        <v>-189.83333333333303</v>
      </c>
      <c r="O842" s="255">
        <f t="shared" si="214"/>
        <v>16.25</v>
      </c>
      <c r="P842" s="256">
        <f t="shared" si="214"/>
        <v>-79.91666666666697</v>
      </c>
      <c r="Q842" s="437">
        <f t="shared" si="214"/>
        <v>297.58333333333394</v>
      </c>
      <c r="R842" s="255">
        <f t="shared" si="214"/>
        <v>159.58333333333303</v>
      </c>
      <c r="S842" s="255">
        <f t="shared" si="214"/>
        <v>-10.16666666666697</v>
      </c>
      <c r="T842" s="255">
        <f t="shared" si="214"/>
        <v>-182.33333333333303</v>
      </c>
      <c r="U842" s="255">
        <f t="shared" si="214"/>
        <v>129.41666666666606</v>
      </c>
      <c r="V842" s="255">
        <f t="shared" si="214"/>
        <v>53.33333333333303</v>
      </c>
      <c r="W842" s="256">
        <f t="shared" si="214"/>
        <v>37</v>
      </c>
      <c r="X842" s="363">
        <f>X838-X823</f>
        <v>28.773504273504841</v>
      </c>
      <c r="Y842" s="935"/>
      <c r="Z842" s="210"/>
      <c r="AA842" s="1056"/>
    </row>
    <row r="843" spans="1:27" x14ac:dyDescent="0.2">
      <c r="A843" s="1137" t="s">
        <v>51</v>
      </c>
      <c r="B843" s="1138"/>
      <c r="C843" s="956">
        <v>43</v>
      </c>
      <c r="D843" s="957">
        <v>40</v>
      </c>
      <c r="E843" s="957">
        <v>42</v>
      </c>
      <c r="F843" s="957">
        <v>8</v>
      </c>
      <c r="G843" s="957">
        <v>42</v>
      </c>
      <c r="H843" s="957">
        <v>41</v>
      </c>
      <c r="I843" s="958">
        <v>43</v>
      </c>
      <c r="J843" s="959">
        <v>44</v>
      </c>
      <c r="K843" s="957">
        <v>44</v>
      </c>
      <c r="L843" s="957">
        <v>45</v>
      </c>
      <c r="M843" s="957">
        <v>9</v>
      </c>
      <c r="N843" s="957">
        <v>43</v>
      </c>
      <c r="O843" s="957">
        <v>45</v>
      </c>
      <c r="P843" s="960">
        <v>43</v>
      </c>
      <c r="Q843" s="956">
        <v>44</v>
      </c>
      <c r="R843" s="957">
        <v>44</v>
      </c>
      <c r="S843" s="957">
        <v>44</v>
      </c>
      <c r="T843" s="957">
        <v>9</v>
      </c>
      <c r="U843" s="957">
        <v>44</v>
      </c>
      <c r="V843" s="957">
        <v>45</v>
      </c>
      <c r="W843" s="960">
        <v>42</v>
      </c>
      <c r="X843" s="972">
        <f>SUM(C843:W843)</f>
        <v>804</v>
      </c>
      <c r="Y843" s="1056" t="s">
        <v>56</v>
      </c>
      <c r="Z843" s="263">
        <f>X828-X843</f>
        <v>0</v>
      </c>
      <c r="AA843" s="285">
        <f>Z843/X828</f>
        <v>0</v>
      </c>
    </row>
    <row r="844" spans="1:27" x14ac:dyDescent="0.2">
      <c r="A844" s="1137" t="s">
        <v>28</v>
      </c>
      <c r="B844" s="1138"/>
      <c r="C844" s="1061"/>
      <c r="D844" s="1061"/>
      <c r="E844" s="1062"/>
      <c r="F844" s="1062"/>
      <c r="G844" s="1062"/>
      <c r="H844" s="1062"/>
      <c r="I844" s="1062"/>
      <c r="J844" s="425"/>
      <c r="K844" s="425"/>
      <c r="L844" s="1062"/>
      <c r="M844" s="1062"/>
      <c r="N844" s="1062"/>
      <c r="O844" s="1062"/>
      <c r="P844" s="1062"/>
      <c r="Q844" s="425"/>
      <c r="R844" s="425"/>
      <c r="S844" s="1062"/>
      <c r="T844" s="1062"/>
      <c r="U844" s="1062"/>
      <c r="V844" s="1062"/>
      <c r="W844" s="1062"/>
      <c r="X844" s="1010" t="e">
        <f>AVERAGE(C844:W844)</f>
        <v>#DIV/0!</v>
      </c>
      <c r="Y844" s="1056" t="s">
        <v>57</v>
      </c>
      <c r="Z844" s="1056">
        <v>162.15</v>
      </c>
      <c r="AA844" s="210"/>
    </row>
    <row r="845" spans="1:27" ht="13.5" thickBot="1" x14ac:dyDescent="0.25">
      <c r="A845" s="1139" t="s">
        <v>26</v>
      </c>
      <c r="B845" s="1140"/>
      <c r="C845" s="623">
        <f t="shared" ref="C845:W845" si="215">C844-C829</f>
        <v>-162.5</v>
      </c>
      <c r="D845" s="624">
        <f t="shared" si="215"/>
        <v>-162.5</v>
      </c>
      <c r="E845" s="624">
        <f t="shared" si="215"/>
        <v>-162</v>
      </c>
      <c r="F845" s="624">
        <f t="shared" si="215"/>
        <v>-162</v>
      </c>
      <c r="G845" s="624">
        <f t="shared" si="215"/>
        <v>-162</v>
      </c>
      <c r="H845" s="624">
        <f t="shared" si="215"/>
        <v>-161</v>
      </c>
      <c r="I845" s="625">
        <f t="shared" si="215"/>
        <v>-161</v>
      </c>
      <c r="J845" s="723">
        <f t="shared" si="215"/>
        <v>-163</v>
      </c>
      <c r="K845" s="624">
        <f t="shared" si="215"/>
        <v>-163</v>
      </c>
      <c r="L845" s="624">
        <f t="shared" si="215"/>
        <v>-162.5</v>
      </c>
      <c r="M845" s="624">
        <f t="shared" si="215"/>
        <v>-162.5</v>
      </c>
      <c r="N845" s="624">
        <f t="shared" si="215"/>
        <v>-162</v>
      </c>
      <c r="O845" s="624">
        <f t="shared" si="215"/>
        <v>-161</v>
      </c>
      <c r="P845" s="625">
        <f t="shared" si="215"/>
        <v>-161</v>
      </c>
      <c r="Q845" s="723">
        <f t="shared" si="215"/>
        <v>-165</v>
      </c>
      <c r="R845" s="624">
        <f t="shared" si="215"/>
        <v>-165</v>
      </c>
      <c r="S845" s="624">
        <f t="shared" si="215"/>
        <v>-162</v>
      </c>
      <c r="T845" s="624">
        <f t="shared" si="215"/>
        <v>-162</v>
      </c>
      <c r="U845" s="624">
        <f t="shared" si="215"/>
        <v>-162</v>
      </c>
      <c r="V845" s="624">
        <f t="shared" si="215"/>
        <v>-160.5</v>
      </c>
      <c r="W845" s="626">
        <f t="shared" si="215"/>
        <v>-160.5</v>
      </c>
      <c r="X845" s="223"/>
      <c r="Y845" s="1056" t="s">
        <v>26</v>
      </c>
      <c r="Z845" s="1056">
        <f>Z844-Z829</f>
        <v>-0.18000000000000682</v>
      </c>
      <c r="AA845" s="1056"/>
    </row>
  </sheetData>
  <mergeCells count="272">
    <mergeCell ref="A825:B825"/>
    <mergeCell ref="A826:B826"/>
    <mergeCell ref="A827:B827"/>
    <mergeCell ref="A828:B828"/>
    <mergeCell ref="A829:B829"/>
    <mergeCell ref="A830:B830"/>
    <mergeCell ref="C818:I818"/>
    <mergeCell ref="J818:P818"/>
    <mergeCell ref="Q818:W818"/>
    <mergeCell ref="A819:B819"/>
    <mergeCell ref="A820:B820"/>
    <mergeCell ref="A821:B821"/>
    <mergeCell ref="A822:B822"/>
    <mergeCell ref="A823:B823"/>
    <mergeCell ref="A824:B824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  <mergeCell ref="A840:B840"/>
    <mergeCell ref="A841:B841"/>
    <mergeCell ref="A842:B842"/>
    <mergeCell ref="A843:B843"/>
    <mergeCell ref="A844:B844"/>
    <mergeCell ref="A845:B845"/>
    <mergeCell ref="C833:I833"/>
    <mergeCell ref="J833:P833"/>
    <mergeCell ref="Q833:W833"/>
    <mergeCell ref="A834:B834"/>
    <mergeCell ref="A835:B835"/>
    <mergeCell ref="A836:B836"/>
    <mergeCell ref="A837:B837"/>
    <mergeCell ref="A838:B838"/>
    <mergeCell ref="A839:B839"/>
  </mergeCells>
  <conditionalFormatting sqref="C141:G1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3:W8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38:W8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65"/>
  <sheetViews>
    <sheetView showGridLines="0" topLeftCell="A809" zoomScale="70" zoomScaleNormal="70" workbookViewId="0">
      <selection activeCell="I858" sqref="I85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33" x14ac:dyDescent="0.2">
      <c r="A1" s="200" t="s">
        <v>58</v>
      </c>
      <c r="AF1" s="1064" t="s">
        <v>325</v>
      </c>
      <c r="AG1" s="1085" t="s">
        <v>328</v>
      </c>
    </row>
    <row r="2" spans="1:33" x14ac:dyDescent="0.2">
      <c r="A2" s="200" t="s">
        <v>59</v>
      </c>
      <c r="C2" s="227">
        <v>42.28</v>
      </c>
      <c r="AF2" s="1066">
        <v>1</v>
      </c>
      <c r="AG2" s="1086">
        <v>150</v>
      </c>
    </row>
    <row r="3" spans="1:33" x14ac:dyDescent="0.2">
      <c r="A3" s="200" t="s">
        <v>7</v>
      </c>
      <c r="C3" s="200">
        <v>44.11</v>
      </c>
      <c r="AF3" s="1066">
        <v>2</v>
      </c>
      <c r="AG3" s="1086">
        <v>260</v>
      </c>
    </row>
    <row r="4" spans="1:33" x14ac:dyDescent="0.2">
      <c r="A4" s="200" t="s">
        <v>60</v>
      </c>
      <c r="C4" s="200">
        <v>3703</v>
      </c>
      <c r="AF4" s="1066">
        <v>3</v>
      </c>
      <c r="AG4" s="1086">
        <v>390</v>
      </c>
    </row>
    <row r="5" spans="1:33" x14ac:dyDescent="0.2">
      <c r="AF5" s="1066">
        <v>4</v>
      </c>
      <c r="AG5" s="1086">
        <v>525</v>
      </c>
    </row>
    <row r="6" spans="1:33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  <c r="AF6" s="1066">
        <v>5</v>
      </c>
      <c r="AG6" s="1086">
        <v>650</v>
      </c>
    </row>
    <row r="7" spans="1:33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  <c r="AF7" s="1066">
        <v>6</v>
      </c>
      <c r="AG7" s="1086">
        <v>765</v>
      </c>
    </row>
    <row r="8" spans="1:33" ht="13.5" thickBot="1" x14ac:dyDescent="0.25">
      <c r="A8" s="270" t="s">
        <v>49</v>
      </c>
      <c r="B8" s="230"/>
      <c r="C8" s="1128" t="s">
        <v>50</v>
      </c>
      <c r="D8" s="1129"/>
      <c r="E8" s="1129"/>
      <c r="F8" s="1129"/>
      <c r="G8" s="1129"/>
      <c r="H8" s="1130"/>
      <c r="I8" s="291" t="s">
        <v>0</v>
      </c>
      <c r="AF8" s="1066">
        <v>7</v>
      </c>
      <c r="AG8" s="1086">
        <v>880</v>
      </c>
    </row>
    <row r="9" spans="1:33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  <c r="AF9" s="1066">
        <v>8</v>
      </c>
      <c r="AG9" s="1086">
        <v>990</v>
      </c>
    </row>
    <row r="10" spans="1:33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  <c r="AF10" s="1066">
        <v>9</v>
      </c>
      <c r="AG10" s="1086">
        <v>1090</v>
      </c>
    </row>
    <row r="11" spans="1:33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  <c r="AF11" s="1066">
        <v>10</v>
      </c>
      <c r="AG11" s="1086">
        <v>1190</v>
      </c>
    </row>
    <row r="12" spans="1:33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  <c r="AF12" s="1066">
        <v>11</v>
      </c>
      <c r="AG12" s="1086">
        <v>1280</v>
      </c>
    </row>
    <row r="13" spans="1:33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  <c r="AF13" s="1066">
        <v>12</v>
      </c>
      <c r="AG13" s="1086">
        <v>1375</v>
      </c>
    </row>
    <row r="14" spans="1:33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  <c r="AF14" s="1066">
        <v>13</v>
      </c>
      <c r="AG14" s="1086">
        <v>1475</v>
      </c>
    </row>
    <row r="15" spans="1:33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  <c r="AF15" s="1066">
        <v>14</v>
      </c>
      <c r="AG15" s="1086">
        <v>1575</v>
      </c>
    </row>
    <row r="16" spans="1:33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  <c r="AF16" s="1066">
        <v>15</v>
      </c>
      <c r="AG16" s="1086">
        <v>1685</v>
      </c>
    </row>
    <row r="17" spans="1:33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  <c r="AF17" s="1066">
        <v>16</v>
      </c>
      <c r="AG17" s="1086">
        <v>1800</v>
      </c>
    </row>
    <row r="18" spans="1:33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  <c r="AF18" s="1066">
        <v>17</v>
      </c>
      <c r="AG18" s="1086">
        <v>1925</v>
      </c>
    </row>
    <row r="19" spans="1:33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  <c r="AF19" s="1066">
        <v>18</v>
      </c>
      <c r="AG19" s="1086">
        <v>2070</v>
      </c>
    </row>
    <row r="20" spans="1:33" x14ac:dyDescent="0.2">
      <c r="C20" s="200">
        <v>30</v>
      </c>
      <c r="D20" s="200">
        <v>29.5</v>
      </c>
      <c r="E20" s="200">
        <v>29.5</v>
      </c>
      <c r="AF20" s="1066">
        <v>19</v>
      </c>
      <c r="AG20" s="1086">
        <v>2220</v>
      </c>
    </row>
    <row r="21" spans="1:33" ht="13.5" thickBot="1" x14ac:dyDescent="0.25">
      <c r="AF21" s="1066">
        <v>20</v>
      </c>
      <c r="AG21" s="1086">
        <v>2385</v>
      </c>
    </row>
    <row r="22" spans="1:33" ht="13.5" thickBot="1" x14ac:dyDescent="0.25">
      <c r="A22" s="270" t="s">
        <v>65</v>
      </c>
      <c r="B22" s="230"/>
      <c r="C22" s="1128" t="s">
        <v>50</v>
      </c>
      <c r="D22" s="1129"/>
      <c r="E22" s="1129"/>
      <c r="F22" s="1129"/>
      <c r="G22" s="1129"/>
      <c r="H22" s="1130"/>
      <c r="I22" s="291" t="s">
        <v>0</v>
      </c>
      <c r="AF22" s="1066">
        <v>21</v>
      </c>
      <c r="AG22" s="1086">
        <v>2565</v>
      </c>
    </row>
    <row r="23" spans="1:33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  <c r="AF23" s="1066">
        <v>22</v>
      </c>
      <c r="AG23" s="1086">
        <v>2740</v>
      </c>
    </row>
    <row r="24" spans="1:33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  <c r="AF24" s="1066">
        <v>23</v>
      </c>
      <c r="AG24" s="1086">
        <v>2910</v>
      </c>
    </row>
    <row r="25" spans="1:33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  <c r="AF25" s="1066">
        <v>24</v>
      </c>
      <c r="AG25" s="1086">
        <v>3080</v>
      </c>
    </row>
    <row r="26" spans="1:33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  <c r="AF26" s="1066">
        <v>25</v>
      </c>
      <c r="AG26" s="1086">
        <v>3280</v>
      </c>
    </row>
    <row r="27" spans="1:33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  <c r="AF27" s="1066">
        <v>26</v>
      </c>
      <c r="AG27" s="1086">
        <v>3460</v>
      </c>
    </row>
    <row r="28" spans="1:33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  <c r="AF28" s="1066">
        <v>27</v>
      </c>
      <c r="AG28" s="1086">
        <v>3610</v>
      </c>
    </row>
    <row r="29" spans="1:33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  <c r="AF29" s="1066">
        <v>28</v>
      </c>
      <c r="AG29" s="1086">
        <v>3730</v>
      </c>
    </row>
    <row r="30" spans="1:33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  <c r="AF30" s="1066">
        <v>29</v>
      </c>
      <c r="AG30" s="1086">
        <v>3810</v>
      </c>
    </row>
    <row r="31" spans="1:33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  <c r="AF31" s="1066">
        <v>30</v>
      </c>
      <c r="AG31" s="1086">
        <v>3865</v>
      </c>
    </row>
    <row r="32" spans="1:33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  <c r="AF32" s="1066">
        <v>31</v>
      </c>
      <c r="AG32" s="1086">
        <v>3885</v>
      </c>
    </row>
    <row r="33" spans="1:33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  <c r="AF33" s="1066">
        <v>32</v>
      </c>
      <c r="AG33" s="1086">
        <v>3905</v>
      </c>
    </row>
    <row r="34" spans="1:33" x14ac:dyDescent="0.2">
      <c r="AF34" s="1066">
        <v>33</v>
      </c>
      <c r="AG34" s="1086">
        <v>3925</v>
      </c>
    </row>
    <row r="35" spans="1:33" ht="13.5" thickBot="1" x14ac:dyDescent="0.25">
      <c r="AF35" s="1066">
        <v>34</v>
      </c>
      <c r="AG35" s="1086">
        <v>3945</v>
      </c>
    </row>
    <row r="36" spans="1:33" ht="13.5" thickBot="1" x14ac:dyDescent="0.25">
      <c r="A36" s="270" t="s">
        <v>66</v>
      </c>
      <c r="B36" s="230"/>
      <c r="C36" s="1128" t="s">
        <v>50</v>
      </c>
      <c r="D36" s="1129"/>
      <c r="E36" s="1129"/>
      <c r="F36" s="1129"/>
      <c r="G36" s="1129"/>
      <c r="H36" s="1130"/>
      <c r="I36" s="291" t="s">
        <v>0</v>
      </c>
      <c r="O36" s="1180" t="s">
        <v>67</v>
      </c>
      <c r="P36" s="1180"/>
      <c r="Q36" s="1180"/>
      <c r="R36" s="1180"/>
      <c r="AF36" s="1066">
        <v>35</v>
      </c>
      <c r="AG36" s="1086">
        <v>3965</v>
      </c>
    </row>
    <row r="37" spans="1:33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  <c r="AF37" s="1066">
        <v>36</v>
      </c>
      <c r="AG37" s="1086">
        <v>3985</v>
      </c>
    </row>
    <row r="38" spans="1:33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  <c r="AF38" s="1066">
        <v>37</v>
      </c>
      <c r="AG38" s="1086">
        <v>4005</v>
      </c>
    </row>
    <row r="39" spans="1:33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  <c r="AF39" s="1066">
        <v>38</v>
      </c>
      <c r="AG39" s="1086">
        <v>4025</v>
      </c>
    </row>
    <row r="40" spans="1:33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  <c r="AF40" s="1066">
        <v>39</v>
      </c>
      <c r="AG40" s="1086">
        <v>4045</v>
      </c>
    </row>
    <row r="41" spans="1:33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  <c r="AF41" s="1066">
        <v>40</v>
      </c>
      <c r="AG41" s="1086">
        <v>4065</v>
      </c>
    </row>
    <row r="42" spans="1:33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  <c r="AF42" s="1066">
        <v>41</v>
      </c>
      <c r="AG42" s="1086">
        <v>4085</v>
      </c>
    </row>
    <row r="43" spans="1:33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  <c r="AF43" s="1066">
        <v>42</v>
      </c>
      <c r="AG43" s="1086">
        <v>4105</v>
      </c>
    </row>
    <row r="44" spans="1:33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  <c r="AF44" s="1066">
        <v>43</v>
      </c>
      <c r="AG44" s="1086">
        <v>4125</v>
      </c>
    </row>
    <row r="45" spans="1:33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  <c r="AF45" s="1066">
        <v>44</v>
      </c>
      <c r="AG45" s="1086">
        <v>4145</v>
      </c>
    </row>
    <row r="46" spans="1:33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  <c r="AF46" s="1066">
        <v>45</v>
      </c>
      <c r="AG46" s="1086">
        <v>4165</v>
      </c>
    </row>
    <row r="47" spans="1:33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  <c r="AF47" s="1066">
        <v>46</v>
      </c>
      <c r="AG47" s="1086">
        <v>4185</v>
      </c>
    </row>
    <row r="48" spans="1:33" x14ac:dyDescent="0.2">
      <c r="AF48" s="1066">
        <v>47</v>
      </c>
      <c r="AG48" s="1086">
        <v>4205</v>
      </c>
    </row>
    <row r="49" spans="1:3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  <c r="AF49" s="1066">
        <v>48</v>
      </c>
      <c r="AG49" s="1086">
        <v>4225</v>
      </c>
    </row>
    <row r="50" spans="1:33" ht="13.5" thickBot="1" x14ac:dyDescent="0.25">
      <c r="A50" s="270" t="s">
        <v>91</v>
      </c>
      <c r="B50" s="230"/>
      <c r="C50" s="1128" t="s">
        <v>50</v>
      </c>
      <c r="D50" s="1129"/>
      <c r="E50" s="1129"/>
      <c r="F50" s="1129"/>
      <c r="G50" s="1129"/>
      <c r="H50" s="1129"/>
      <c r="I50" s="1130"/>
      <c r="J50" s="291" t="s">
        <v>0</v>
      </c>
      <c r="AF50" s="1066">
        <v>49</v>
      </c>
      <c r="AG50" s="1086">
        <v>4245</v>
      </c>
    </row>
    <row r="51" spans="1:3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  <c r="AF51" s="1066">
        <v>50</v>
      </c>
      <c r="AG51" s="1086">
        <v>4265</v>
      </c>
    </row>
    <row r="52" spans="1:3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  <c r="AF52" s="1066">
        <v>51</v>
      </c>
      <c r="AG52" s="1086">
        <v>4285</v>
      </c>
    </row>
    <row r="53" spans="1:3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  <c r="AF53" s="1066">
        <v>52</v>
      </c>
      <c r="AG53" s="1086">
        <v>4305</v>
      </c>
    </row>
    <row r="54" spans="1:3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  <c r="AF54" s="1066">
        <v>53</v>
      </c>
      <c r="AG54" s="1086">
        <v>4325</v>
      </c>
    </row>
    <row r="55" spans="1:3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  <c r="AF55" s="1066">
        <v>54</v>
      </c>
      <c r="AG55" s="1086">
        <v>4345</v>
      </c>
    </row>
    <row r="56" spans="1:3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  <c r="AF56" s="1066">
        <v>55</v>
      </c>
      <c r="AG56" s="1086">
        <v>4365</v>
      </c>
    </row>
    <row r="57" spans="1:3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  <c r="AF57" s="1066">
        <v>56</v>
      </c>
      <c r="AG57" s="1086">
        <v>4385</v>
      </c>
    </row>
    <row r="58" spans="1:3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  <c r="AF58" s="1066">
        <v>57</v>
      </c>
      <c r="AG58" s="1086">
        <v>4405</v>
      </c>
    </row>
    <row r="59" spans="1:3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  <c r="AF59" s="1066">
        <v>58</v>
      </c>
      <c r="AG59" s="1086">
        <v>4425</v>
      </c>
    </row>
    <row r="60" spans="1:3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  <c r="AF60" s="1066">
        <v>59</v>
      </c>
      <c r="AG60" s="1086">
        <v>4445</v>
      </c>
    </row>
    <row r="61" spans="1:3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  <c r="AF61" s="1066">
        <v>60</v>
      </c>
      <c r="AG61" s="1086">
        <v>4465</v>
      </c>
    </row>
    <row r="62" spans="1:33" x14ac:dyDescent="0.2">
      <c r="E62" s="200">
        <v>43</v>
      </c>
      <c r="H62" s="200">
        <v>41.5</v>
      </c>
      <c r="AF62" s="1066">
        <v>61</v>
      </c>
      <c r="AG62" s="1086">
        <v>4485</v>
      </c>
    </row>
    <row r="63" spans="1:33" ht="13.5" thickBot="1" x14ac:dyDescent="0.25">
      <c r="AF63" s="1066">
        <v>62</v>
      </c>
      <c r="AG63" s="1086">
        <v>4505</v>
      </c>
    </row>
    <row r="64" spans="1:33" ht="13.5" thickBot="1" x14ac:dyDescent="0.25">
      <c r="A64" s="270" t="s">
        <v>92</v>
      </c>
      <c r="B64" s="230"/>
      <c r="C64" s="1128" t="s">
        <v>50</v>
      </c>
      <c r="D64" s="1129"/>
      <c r="E64" s="1129"/>
      <c r="F64" s="1129"/>
      <c r="G64" s="1129"/>
      <c r="H64" s="1129"/>
      <c r="I64" s="1130"/>
      <c r="J64" s="291" t="s">
        <v>0</v>
      </c>
      <c r="AF64" s="1066">
        <v>63</v>
      </c>
      <c r="AG64" s="1086">
        <v>4525</v>
      </c>
    </row>
    <row r="65" spans="1:33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  <c r="AF65" s="1066">
        <v>64</v>
      </c>
      <c r="AG65" s="1086">
        <v>4545</v>
      </c>
    </row>
    <row r="66" spans="1:33" ht="13.5" thickBot="1" x14ac:dyDescent="0.25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  <c r="AF66" s="1069">
        <v>65</v>
      </c>
      <c r="AG66" s="1087">
        <v>4565</v>
      </c>
    </row>
    <row r="67" spans="1:33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33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33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33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33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33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33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33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33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33" x14ac:dyDescent="0.2">
      <c r="G76" s="200">
        <v>46</v>
      </c>
      <c r="H76" s="200">
        <v>45.5</v>
      </c>
      <c r="I76" s="200">
        <v>44.5</v>
      </c>
    </row>
    <row r="77" spans="1:33" ht="13.5" thickBot="1" x14ac:dyDescent="0.25"/>
    <row r="78" spans="1:33" ht="13.5" thickBot="1" x14ac:dyDescent="0.25">
      <c r="A78" s="270" t="s">
        <v>98</v>
      </c>
      <c r="B78" s="230"/>
      <c r="C78" s="1128" t="s">
        <v>50</v>
      </c>
      <c r="D78" s="1129"/>
      <c r="E78" s="1129"/>
      <c r="F78" s="1129"/>
      <c r="G78" s="1129"/>
      <c r="H78" s="1129"/>
      <c r="I78" s="1130"/>
      <c r="J78" s="291" t="s">
        <v>0</v>
      </c>
    </row>
    <row r="79" spans="1:33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33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69" t="s">
        <v>100</v>
      </c>
      <c r="M81" s="1269"/>
      <c r="N81" s="1269"/>
      <c r="O81" s="1269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69"/>
      <c r="M82" s="1269"/>
      <c r="N82" s="1269"/>
      <c r="O82" s="1269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69"/>
      <c r="M83" s="1269"/>
      <c r="N83" s="1269"/>
      <c r="O83" s="1269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128" t="s">
        <v>50</v>
      </c>
      <c r="D92" s="1129"/>
      <c r="E92" s="1129"/>
      <c r="F92" s="1129"/>
      <c r="G92" s="1129"/>
      <c r="H92" s="1129"/>
      <c r="I92" s="1130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128" t="s">
        <v>50</v>
      </c>
      <c r="D106" s="1129"/>
      <c r="E106" s="1129"/>
      <c r="F106" s="1129"/>
      <c r="G106" s="1129"/>
      <c r="H106" s="1129"/>
      <c r="I106" s="1130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128" t="s">
        <v>50</v>
      </c>
      <c r="D120" s="1129"/>
      <c r="E120" s="1129"/>
      <c r="F120" s="1129"/>
      <c r="G120" s="1129"/>
      <c r="H120" s="1129"/>
      <c r="I120" s="1130"/>
      <c r="J120" s="291" t="s">
        <v>0</v>
      </c>
      <c r="T120" s="1166"/>
      <c r="U120" s="1166"/>
      <c r="V120" s="1166"/>
      <c r="W120" s="1166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66"/>
      <c r="U121" s="1166"/>
      <c r="V121" s="1166"/>
      <c r="W121" s="1166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76" t="s">
        <v>105</v>
      </c>
      <c r="S122" s="1177"/>
      <c r="T122" s="1177"/>
      <c r="U122" s="1178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79" t="s">
        <v>67</v>
      </c>
      <c r="S123" s="1180"/>
      <c r="T123" s="1180"/>
      <c r="U123" s="1181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75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75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128" t="s">
        <v>50</v>
      </c>
      <c r="D134" s="1129"/>
      <c r="E134" s="1129"/>
      <c r="F134" s="1129"/>
      <c r="G134" s="1129"/>
      <c r="H134" s="1129"/>
      <c r="I134" s="1129"/>
      <c r="J134" s="1130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69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69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128" t="s">
        <v>50</v>
      </c>
      <c r="D148" s="1129"/>
      <c r="E148" s="1129"/>
      <c r="F148" s="1129"/>
      <c r="G148" s="1129"/>
      <c r="H148" s="1129"/>
      <c r="I148" s="1129"/>
      <c r="J148" s="1130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69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69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128" t="s">
        <v>50</v>
      </c>
      <c r="D162" s="1129"/>
      <c r="E162" s="1129"/>
      <c r="F162" s="1129"/>
      <c r="G162" s="1129"/>
      <c r="H162" s="1129"/>
      <c r="I162" s="1129"/>
      <c r="J162" s="1130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69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69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128" t="s">
        <v>50</v>
      </c>
      <c r="D176" s="1129"/>
      <c r="E176" s="1129"/>
      <c r="F176" s="1129"/>
      <c r="G176" s="1129"/>
      <c r="H176" s="1129"/>
      <c r="I176" s="1129"/>
      <c r="J176" s="1130"/>
      <c r="K176" s="428" t="s">
        <v>0</v>
      </c>
      <c r="P176" s="1276" t="s">
        <v>156</v>
      </c>
      <c r="Q176" s="1276"/>
      <c r="R176" s="1277" t="s">
        <v>157</v>
      </c>
      <c r="S176" s="1277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69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69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128" t="s">
        <v>50</v>
      </c>
      <c r="D190" s="1129"/>
      <c r="E190" s="1129"/>
      <c r="F190" s="1129"/>
      <c r="G190" s="1129"/>
      <c r="H190" s="1129"/>
      <c r="I190" s="1129"/>
      <c r="J190" s="1130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69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69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128" t="s">
        <v>50</v>
      </c>
      <c r="D204" s="1129"/>
      <c r="E204" s="1129"/>
      <c r="F204" s="1129"/>
      <c r="G204" s="1129"/>
      <c r="H204" s="1129"/>
      <c r="I204" s="1129"/>
      <c r="J204" s="1130"/>
      <c r="K204" s="1106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74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75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69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69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128" t="s">
        <v>50</v>
      </c>
      <c r="D218" s="1129"/>
      <c r="E218" s="1129"/>
      <c r="F218" s="1129"/>
      <c r="G218" s="1129"/>
      <c r="H218" s="1129"/>
      <c r="I218" s="1129"/>
      <c r="J218" s="1130"/>
      <c r="K218" s="1106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74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75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69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69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128" t="s">
        <v>50</v>
      </c>
      <c r="D232" s="1129"/>
      <c r="E232" s="1129"/>
      <c r="F232" s="1129"/>
      <c r="G232" s="1129"/>
      <c r="H232" s="1129"/>
      <c r="I232" s="1129"/>
      <c r="J232" s="1130"/>
      <c r="K232" s="1106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74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75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69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69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128" t="s">
        <v>50</v>
      </c>
      <c r="D246" s="1129"/>
      <c r="E246" s="1129"/>
      <c r="F246" s="1129"/>
      <c r="G246" s="1129"/>
      <c r="H246" s="1129"/>
      <c r="I246" s="1129"/>
      <c r="J246" s="1130"/>
      <c r="K246" s="1106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74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75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69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69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128" t="s">
        <v>50</v>
      </c>
      <c r="D260" s="1129"/>
      <c r="E260" s="1129"/>
      <c r="F260" s="1129"/>
      <c r="G260" s="1129"/>
      <c r="H260" s="1129"/>
      <c r="I260" s="1129"/>
      <c r="J260" s="1130"/>
      <c r="K260" s="1106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74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75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69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69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128" t="s">
        <v>50</v>
      </c>
      <c r="D274" s="1129"/>
      <c r="E274" s="1129"/>
      <c r="F274" s="1129"/>
      <c r="G274" s="1129"/>
      <c r="H274" s="1129"/>
      <c r="I274" s="1129"/>
      <c r="J274" s="1130"/>
      <c r="K274" s="1106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74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75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69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69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128" t="s">
        <v>50</v>
      </c>
      <c r="D288" s="1129"/>
      <c r="E288" s="1129"/>
      <c r="F288" s="1129"/>
      <c r="G288" s="1129"/>
      <c r="H288" s="1129"/>
      <c r="I288" s="1129"/>
      <c r="J288" s="1130"/>
      <c r="K288" s="1106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74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75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69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69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128" t="s">
        <v>50</v>
      </c>
      <c r="D302" s="1129"/>
      <c r="E302" s="1129"/>
      <c r="F302" s="1129"/>
      <c r="G302" s="1129"/>
      <c r="H302" s="1129"/>
      <c r="I302" s="1129"/>
      <c r="J302" s="1130"/>
      <c r="K302" s="1106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74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75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69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69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128" t="s">
        <v>50</v>
      </c>
      <c r="D316" s="1129"/>
      <c r="E316" s="1129"/>
      <c r="F316" s="1129"/>
      <c r="G316" s="1129"/>
      <c r="H316" s="1129"/>
      <c r="I316" s="1129"/>
      <c r="J316" s="1130"/>
      <c r="K316" s="1106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74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75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69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69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97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141">
        <v>642</v>
      </c>
      <c r="I332" s="1141">
        <v>122</v>
      </c>
      <c r="J332" s="1141">
        <v>61</v>
      </c>
      <c r="K332" s="1163" t="s">
        <v>149</v>
      </c>
      <c r="L332" s="1144">
        <v>134.5</v>
      </c>
      <c r="M332" s="1153">
        <f>H332-(E332+E333+E334+E335)</f>
        <v>0</v>
      </c>
      <c r="O332" s="200">
        <v>1</v>
      </c>
      <c r="P332" s="200">
        <v>1</v>
      </c>
      <c r="Q332" s="200">
        <v>61</v>
      </c>
      <c r="R332" s="1166" t="s">
        <v>262</v>
      </c>
      <c r="S332" s="1166"/>
    </row>
    <row r="333" spans="1:19" ht="15.6" customHeight="1" x14ac:dyDescent="0.2">
      <c r="A333" s="841">
        <v>7.5</v>
      </c>
      <c r="B333" s="841"/>
      <c r="C333" s="1198"/>
      <c r="D333" s="790" t="s">
        <v>269</v>
      </c>
      <c r="E333" s="842">
        <v>210</v>
      </c>
      <c r="F333" s="791">
        <v>120</v>
      </c>
      <c r="G333" s="790" t="s">
        <v>214</v>
      </c>
      <c r="H333" s="1142"/>
      <c r="I333" s="1142"/>
      <c r="J333" s="1142"/>
      <c r="K333" s="1164"/>
      <c r="L333" s="1145"/>
      <c r="M333" s="1153"/>
      <c r="O333" s="200">
        <v>2</v>
      </c>
      <c r="P333" s="200">
        <v>3</v>
      </c>
      <c r="Q333" s="200">
        <v>18</v>
      </c>
      <c r="R333" s="1271" t="s">
        <v>264</v>
      </c>
      <c r="S333" s="1271"/>
    </row>
    <row r="334" spans="1:19" ht="15.6" customHeight="1" x14ac:dyDescent="0.2">
      <c r="A334" s="841"/>
      <c r="B334" s="841"/>
      <c r="C334" s="1198"/>
      <c r="D334" s="791"/>
      <c r="E334" s="791"/>
      <c r="F334" s="791"/>
      <c r="G334" s="790"/>
      <c r="H334" s="1142"/>
      <c r="I334" s="1142"/>
      <c r="J334" s="1142"/>
      <c r="K334" s="1164"/>
      <c r="L334" s="1145"/>
      <c r="M334" s="1153"/>
      <c r="O334" s="200">
        <v>3</v>
      </c>
      <c r="P334" s="200">
        <v>2</v>
      </c>
      <c r="Q334" s="200">
        <v>61</v>
      </c>
      <c r="R334" s="1271"/>
      <c r="S334" s="1271"/>
    </row>
    <row r="335" spans="1:19" ht="15.95" customHeight="1" thickBot="1" x14ac:dyDescent="0.25">
      <c r="A335" s="841"/>
      <c r="B335" s="841"/>
      <c r="C335" s="1199"/>
      <c r="D335" s="797"/>
      <c r="E335" s="798"/>
      <c r="F335" s="797"/>
      <c r="G335" s="799"/>
      <c r="H335" s="1143"/>
      <c r="I335" s="1143"/>
      <c r="J335" s="1143"/>
      <c r="K335" s="1165"/>
      <c r="L335" s="1146"/>
      <c r="M335" s="1153"/>
      <c r="O335" s="200">
        <v>4</v>
      </c>
      <c r="P335" s="200">
        <v>5</v>
      </c>
      <c r="Q335" s="200">
        <v>61</v>
      </c>
      <c r="R335" s="1271"/>
      <c r="S335" s="1271"/>
    </row>
    <row r="336" spans="1:19" ht="15.6" customHeight="1" x14ac:dyDescent="0.2">
      <c r="A336" s="841">
        <v>5.5</v>
      </c>
      <c r="B336" s="841"/>
      <c r="C336" s="1218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141">
        <v>642</v>
      </c>
      <c r="I336" s="1141">
        <v>122.5</v>
      </c>
      <c r="J336" s="1141">
        <v>61</v>
      </c>
      <c r="K336" s="1163" t="s">
        <v>270</v>
      </c>
      <c r="L336" s="1144">
        <v>135</v>
      </c>
      <c r="M336" s="1153">
        <f>H336-(E336+E337+E338+E339)</f>
        <v>0</v>
      </c>
      <c r="O336" s="200">
        <v>5</v>
      </c>
      <c r="P336" s="200">
        <v>4</v>
      </c>
      <c r="Q336" s="200">
        <v>61</v>
      </c>
      <c r="R336" s="1271"/>
      <c r="S336" s="1271"/>
    </row>
    <row r="337" spans="1:19" ht="15.6" customHeight="1" x14ac:dyDescent="0.2">
      <c r="A337" s="841">
        <v>5</v>
      </c>
      <c r="B337" s="841"/>
      <c r="C337" s="1219"/>
      <c r="D337" s="791">
        <v>2</v>
      </c>
      <c r="E337" s="806">
        <v>425</v>
      </c>
      <c r="F337" s="791">
        <v>122.5</v>
      </c>
      <c r="G337" s="790" t="s">
        <v>208</v>
      </c>
      <c r="H337" s="1142"/>
      <c r="I337" s="1142"/>
      <c r="J337" s="1142"/>
      <c r="K337" s="1164"/>
      <c r="L337" s="1145"/>
      <c r="M337" s="1153"/>
      <c r="O337" s="200">
        <v>6</v>
      </c>
      <c r="P337" s="200">
        <v>6</v>
      </c>
      <c r="Q337" s="200">
        <v>61</v>
      </c>
      <c r="R337" s="1270" t="s">
        <v>263</v>
      </c>
      <c r="S337" s="1270"/>
    </row>
    <row r="338" spans="1:19" ht="15" x14ac:dyDescent="0.2">
      <c r="A338" s="841"/>
      <c r="B338" s="841"/>
      <c r="C338" s="1219"/>
      <c r="D338" s="808"/>
      <c r="E338" s="809"/>
      <c r="F338" s="808"/>
      <c r="G338" s="810"/>
      <c r="H338" s="1142"/>
      <c r="I338" s="1142"/>
      <c r="J338" s="1142"/>
      <c r="K338" s="1164"/>
      <c r="L338" s="1145"/>
      <c r="M338" s="1153"/>
    </row>
    <row r="339" spans="1:19" ht="15.75" thickBot="1" x14ac:dyDescent="0.25">
      <c r="A339" s="841"/>
      <c r="B339" s="841"/>
      <c r="C339" s="1220"/>
      <c r="D339" s="808"/>
      <c r="E339" s="809"/>
      <c r="F339" s="808"/>
      <c r="G339" s="810"/>
      <c r="H339" s="1143"/>
      <c r="I339" s="1143"/>
      <c r="J339" s="1143"/>
      <c r="K339" s="1165"/>
      <c r="L339" s="1146"/>
      <c r="M339" s="1153"/>
    </row>
    <row r="340" spans="1:19" ht="15" x14ac:dyDescent="0.2">
      <c r="A340" s="841">
        <v>9.1999999999999993</v>
      </c>
      <c r="B340" s="841"/>
      <c r="C340" s="1203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141">
        <v>192</v>
      </c>
      <c r="I340" s="1141">
        <v>125</v>
      </c>
      <c r="J340" s="1141">
        <v>18</v>
      </c>
      <c r="K340" s="1141" t="s">
        <v>149</v>
      </c>
      <c r="L340" s="1144">
        <v>134.5</v>
      </c>
      <c r="M340" s="1153">
        <f>H340-(E340+E341+E342+E343)</f>
        <v>0</v>
      </c>
    </row>
    <row r="341" spans="1:19" ht="15" x14ac:dyDescent="0.2">
      <c r="A341" s="841"/>
      <c r="B341" s="841"/>
      <c r="C341" s="1204"/>
      <c r="D341" s="791"/>
      <c r="E341" s="791"/>
      <c r="F341" s="791"/>
      <c r="G341" s="790"/>
      <c r="H341" s="1142"/>
      <c r="I341" s="1142"/>
      <c r="J341" s="1142"/>
      <c r="K341" s="1142"/>
      <c r="L341" s="1145"/>
      <c r="M341" s="1153"/>
    </row>
    <row r="342" spans="1:19" ht="15" x14ac:dyDescent="0.2">
      <c r="A342" s="841"/>
      <c r="B342" s="841"/>
      <c r="C342" s="1204"/>
      <c r="D342" s="808"/>
      <c r="E342" s="808"/>
      <c r="F342" s="808"/>
      <c r="G342" s="810"/>
      <c r="H342" s="1142"/>
      <c r="I342" s="1142"/>
      <c r="J342" s="1142"/>
      <c r="K342" s="1142"/>
      <c r="L342" s="1145"/>
      <c r="M342" s="1153"/>
    </row>
    <row r="343" spans="1:19" ht="15.75" thickBot="1" x14ac:dyDescent="0.25">
      <c r="A343" s="841"/>
      <c r="B343" s="841"/>
      <c r="C343" s="1205"/>
      <c r="D343" s="797"/>
      <c r="E343" s="798"/>
      <c r="F343" s="797"/>
      <c r="G343" s="799"/>
      <c r="H343" s="1143"/>
      <c r="I343" s="1143"/>
      <c r="J343" s="1143"/>
      <c r="K343" s="1143"/>
      <c r="L343" s="1146"/>
      <c r="M343" s="1153"/>
    </row>
    <row r="344" spans="1:19" ht="15" x14ac:dyDescent="0.2">
      <c r="A344" s="841">
        <v>2.65</v>
      </c>
      <c r="B344" s="841"/>
      <c r="C344" s="1272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141">
        <v>642</v>
      </c>
      <c r="I344" s="1141">
        <v>125.5</v>
      </c>
      <c r="J344" s="1141">
        <v>61</v>
      </c>
      <c r="K344" s="1163" t="s">
        <v>271</v>
      </c>
      <c r="L344" s="1144">
        <v>135</v>
      </c>
      <c r="M344" s="1153">
        <f>H344-(E344+E345+E346+E347)</f>
        <v>0</v>
      </c>
    </row>
    <row r="345" spans="1:19" ht="15" x14ac:dyDescent="0.2">
      <c r="A345" s="841">
        <v>2</v>
      </c>
      <c r="B345" s="841"/>
      <c r="C345" s="1273"/>
      <c r="D345" s="791">
        <v>7</v>
      </c>
      <c r="E345" s="906">
        <v>242</v>
      </c>
      <c r="F345" s="791">
        <v>124</v>
      </c>
      <c r="G345" s="790" t="s">
        <v>215</v>
      </c>
      <c r="H345" s="1142"/>
      <c r="I345" s="1142"/>
      <c r="J345" s="1142"/>
      <c r="K345" s="1164"/>
      <c r="L345" s="1145"/>
      <c r="M345" s="1153"/>
    </row>
    <row r="346" spans="1:19" ht="15" x14ac:dyDescent="0.2">
      <c r="A346" s="841"/>
      <c r="B346" s="841"/>
      <c r="C346" s="1273"/>
      <c r="D346" s="808"/>
      <c r="E346" s="808"/>
      <c r="F346" s="808"/>
      <c r="G346" s="810"/>
      <c r="H346" s="1142"/>
      <c r="I346" s="1142"/>
      <c r="J346" s="1142"/>
      <c r="K346" s="1164"/>
      <c r="L346" s="1145"/>
      <c r="M346" s="1153"/>
    </row>
    <row r="347" spans="1:19" ht="15.75" thickBot="1" x14ac:dyDescent="0.25">
      <c r="A347" s="841"/>
      <c r="B347" s="841"/>
      <c r="C347" s="1274"/>
      <c r="D347" s="797"/>
      <c r="E347" s="798"/>
      <c r="F347" s="797"/>
      <c r="G347" s="799"/>
      <c r="H347" s="1143"/>
      <c r="I347" s="1143"/>
      <c r="J347" s="1143"/>
      <c r="K347" s="1165"/>
      <c r="L347" s="1146"/>
      <c r="M347" s="1153"/>
    </row>
    <row r="348" spans="1:19" ht="15" x14ac:dyDescent="0.2">
      <c r="A348" s="841">
        <v>3</v>
      </c>
      <c r="B348" s="841"/>
      <c r="C348" s="1150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141">
        <v>642</v>
      </c>
      <c r="I348" s="1141">
        <v>125.5</v>
      </c>
      <c r="J348" s="1141">
        <v>61</v>
      </c>
      <c r="K348" s="1163">
        <v>1</v>
      </c>
      <c r="L348" s="1144">
        <v>135</v>
      </c>
      <c r="M348" s="1153">
        <f>H348-(E348+E349+E350+E351)</f>
        <v>0</v>
      </c>
    </row>
    <row r="349" spans="1:19" ht="15" x14ac:dyDescent="0.2">
      <c r="A349" s="841">
        <v>4.47</v>
      </c>
      <c r="B349" s="841"/>
      <c r="C349" s="1151"/>
      <c r="D349" s="791">
        <v>4</v>
      </c>
      <c r="E349" s="821">
        <v>296</v>
      </c>
      <c r="F349" s="791">
        <v>127</v>
      </c>
      <c r="G349" s="810" t="s">
        <v>209</v>
      </c>
      <c r="H349" s="1142"/>
      <c r="I349" s="1142"/>
      <c r="J349" s="1142"/>
      <c r="K349" s="1164"/>
      <c r="L349" s="1145"/>
      <c r="M349" s="1153"/>
    </row>
    <row r="350" spans="1:19" ht="15" x14ac:dyDescent="0.2">
      <c r="A350" s="841">
        <v>7</v>
      </c>
      <c r="B350" s="841"/>
      <c r="C350" s="1151"/>
      <c r="D350" s="808">
        <v>6</v>
      </c>
      <c r="E350" s="909">
        <v>192</v>
      </c>
      <c r="F350" s="808">
        <v>125</v>
      </c>
      <c r="G350" s="810" t="s">
        <v>208</v>
      </c>
      <c r="H350" s="1142"/>
      <c r="I350" s="1142"/>
      <c r="J350" s="1142"/>
      <c r="K350" s="1164"/>
      <c r="L350" s="1145"/>
      <c r="M350" s="1153"/>
    </row>
    <row r="351" spans="1:19" ht="15.75" thickBot="1" x14ac:dyDescent="0.25">
      <c r="A351" s="841">
        <v>1.5</v>
      </c>
      <c r="B351" s="841"/>
      <c r="C351" s="1152"/>
      <c r="D351" s="797">
        <v>7</v>
      </c>
      <c r="E351" s="910">
        <v>98</v>
      </c>
      <c r="F351" s="797">
        <v>124</v>
      </c>
      <c r="G351" s="799" t="s">
        <v>212</v>
      </c>
      <c r="H351" s="1143"/>
      <c r="I351" s="1143"/>
      <c r="J351" s="1143"/>
      <c r="K351" s="1165"/>
      <c r="L351" s="1146"/>
      <c r="M351" s="1153"/>
    </row>
    <row r="352" spans="1:19" ht="15" x14ac:dyDescent="0.2">
      <c r="A352" s="841">
        <v>0.48</v>
      </c>
      <c r="B352" s="841"/>
      <c r="C352" s="1237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141">
        <v>641</v>
      </c>
      <c r="I352" s="1141">
        <v>126</v>
      </c>
      <c r="J352" s="1141">
        <v>61</v>
      </c>
      <c r="K352" s="1141" t="s">
        <v>272</v>
      </c>
      <c r="L352" s="1144">
        <v>136</v>
      </c>
      <c r="M352" s="1153">
        <f>H352-(E352+E353+E354+E355)</f>
        <v>0</v>
      </c>
    </row>
    <row r="353" spans="1:13" ht="15" x14ac:dyDescent="0.2">
      <c r="A353" s="841">
        <v>-0.5</v>
      </c>
      <c r="B353" s="841"/>
      <c r="C353" s="1238"/>
      <c r="D353" s="791">
        <v>7</v>
      </c>
      <c r="E353" s="855">
        <v>469</v>
      </c>
      <c r="F353" s="791">
        <v>124</v>
      </c>
      <c r="G353" s="790" t="s">
        <v>208</v>
      </c>
      <c r="H353" s="1142"/>
      <c r="I353" s="1142"/>
      <c r="J353" s="1142"/>
      <c r="K353" s="1142"/>
      <c r="L353" s="1145"/>
      <c r="M353" s="1153"/>
    </row>
    <row r="354" spans="1:13" ht="15" x14ac:dyDescent="0.2">
      <c r="A354" s="841"/>
      <c r="B354" s="841"/>
      <c r="C354" s="1238"/>
      <c r="D354" s="808"/>
      <c r="E354" s="808"/>
      <c r="F354" s="808"/>
      <c r="G354" s="810"/>
      <c r="H354" s="1142"/>
      <c r="I354" s="1142"/>
      <c r="J354" s="1142"/>
      <c r="K354" s="1142"/>
      <c r="L354" s="1145"/>
      <c r="M354" s="1153"/>
    </row>
    <row r="355" spans="1:13" ht="15.75" thickBot="1" x14ac:dyDescent="0.25">
      <c r="A355" s="841"/>
      <c r="B355" s="841"/>
      <c r="C355" s="1239"/>
      <c r="D355" s="797"/>
      <c r="E355" s="798"/>
      <c r="F355" s="797"/>
      <c r="G355" s="799"/>
      <c r="H355" s="1143"/>
      <c r="I355" s="1143"/>
      <c r="J355" s="1143"/>
      <c r="K355" s="1143"/>
      <c r="L355" s="1146"/>
      <c r="M355" s="1153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103" t="s">
        <v>50</v>
      </c>
      <c r="D360" s="1104"/>
      <c r="E360" s="1104"/>
      <c r="F360" s="1104"/>
      <c r="G360" s="1104"/>
      <c r="H360" s="1105"/>
      <c r="I360" s="1106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107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91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69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69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103" t="s">
        <v>50</v>
      </c>
      <c r="D374" s="1104"/>
      <c r="E374" s="1104"/>
      <c r="F374" s="1104"/>
      <c r="G374" s="1104"/>
      <c r="H374" s="1105"/>
      <c r="I374" s="1106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107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69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69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103" t="s">
        <v>50</v>
      </c>
      <c r="D388" s="1104"/>
      <c r="E388" s="1104"/>
      <c r="F388" s="1104"/>
      <c r="G388" s="1104"/>
      <c r="H388" s="1105"/>
      <c r="I388" s="1106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107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69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69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103" t="s">
        <v>50</v>
      </c>
      <c r="D402" s="1104"/>
      <c r="E402" s="1104"/>
      <c r="F402" s="1104"/>
      <c r="G402" s="1104"/>
      <c r="H402" s="1105"/>
      <c r="I402" s="1106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107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69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69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103" t="s">
        <v>50</v>
      </c>
      <c r="D416" s="1104"/>
      <c r="E416" s="1104"/>
      <c r="F416" s="1104"/>
      <c r="G416" s="1104"/>
      <c r="H416" s="1105"/>
      <c r="I416" s="1106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107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69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69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103" t="s">
        <v>50</v>
      </c>
      <c r="D430" s="1104"/>
      <c r="E430" s="1104"/>
      <c r="F430" s="1104"/>
      <c r="G430" s="1104"/>
      <c r="H430" s="1105"/>
      <c r="I430" s="1106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107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69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69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103" t="s">
        <v>50</v>
      </c>
      <c r="D444" s="1104"/>
      <c r="E444" s="1104"/>
      <c r="F444" s="1104"/>
      <c r="G444" s="1104"/>
      <c r="H444" s="1105"/>
      <c r="I444" s="1106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107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69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69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103" t="s">
        <v>50</v>
      </c>
      <c r="D458" s="1104"/>
      <c r="E458" s="1104"/>
      <c r="F458" s="1104"/>
      <c r="G458" s="1104"/>
      <c r="H458" s="1105"/>
      <c r="I458" s="1106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107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69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69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103" t="s">
        <v>50</v>
      </c>
      <c r="D472" s="1104"/>
      <c r="E472" s="1104"/>
      <c r="F472" s="1104"/>
      <c r="G472" s="1104"/>
      <c r="H472" s="1105"/>
      <c r="I472" s="1106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107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69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69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103" t="s">
        <v>50</v>
      </c>
      <c r="D486" s="1104"/>
      <c r="E486" s="1104"/>
      <c r="F486" s="1104"/>
      <c r="G486" s="1104"/>
      <c r="H486" s="1105"/>
      <c r="I486" s="1106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107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69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69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103" t="s">
        <v>50</v>
      </c>
      <c r="D500" s="1104"/>
      <c r="E500" s="1104"/>
      <c r="F500" s="1104"/>
      <c r="G500" s="1104"/>
      <c r="H500" s="1105"/>
      <c r="I500" s="1106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107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69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69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103" t="s">
        <v>50</v>
      </c>
      <c r="D514" s="1104"/>
      <c r="E514" s="1104"/>
      <c r="F514" s="1104"/>
      <c r="G514" s="1104"/>
      <c r="H514" s="1105"/>
      <c r="I514" s="1106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107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69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69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103" t="s">
        <v>50</v>
      </c>
      <c r="D528" s="1104"/>
      <c r="E528" s="1104"/>
      <c r="F528" s="1104"/>
      <c r="G528" s="1104"/>
      <c r="H528" s="1105"/>
      <c r="I528" s="1106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107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69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69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103" t="s">
        <v>50</v>
      </c>
      <c r="D542" s="1104"/>
      <c r="E542" s="1104"/>
      <c r="F542" s="1104"/>
      <c r="G542" s="1104"/>
      <c r="H542" s="1105"/>
      <c r="I542" s="1106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107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69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69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103" t="s">
        <v>50</v>
      </c>
      <c r="D556" s="1104"/>
      <c r="E556" s="1104"/>
      <c r="F556" s="1104"/>
      <c r="G556" s="1104"/>
      <c r="H556" s="1105"/>
      <c r="I556" s="1106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107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69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69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103" t="s">
        <v>50</v>
      </c>
      <c r="D570" s="1104"/>
      <c r="E570" s="1104"/>
      <c r="F570" s="1104"/>
      <c r="G570" s="1104"/>
      <c r="H570" s="1105"/>
      <c r="I570" s="1106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107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69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69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103" t="s">
        <v>50</v>
      </c>
      <c r="D583" s="1104"/>
      <c r="E583" s="1104"/>
      <c r="F583" s="1104"/>
      <c r="G583" s="1104"/>
      <c r="H583" s="1105"/>
      <c r="I583" s="1106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107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69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69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103" t="s">
        <v>50</v>
      </c>
      <c r="D596" s="1104"/>
      <c r="E596" s="1104"/>
      <c r="F596" s="1104"/>
      <c r="G596" s="1104"/>
      <c r="H596" s="1105"/>
      <c r="I596" s="1106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107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69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69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103" t="s">
        <v>50</v>
      </c>
      <c r="D609" s="1104"/>
      <c r="E609" s="1104"/>
      <c r="F609" s="1104"/>
      <c r="G609" s="1104"/>
      <c r="H609" s="1105"/>
      <c r="I609" s="1106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107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69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69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103" t="s">
        <v>50</v>
      </c>
      <c r="D622" s="1104"/>
      <c r="E622" s="1104"/>
      <c r="F622" s="1104"/>
      <c r="G622" s="1104"/>
      <c r="H622" s="1105"/>
      <c r="I622" s="1106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107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69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69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103" t="s">
        <v>50</v>
      </c>
      <c r="D635" s="1104"/>
      <c r="E635" s="1104"/>
      <c r="F635" s="1104"/>
      <c r="G635" s="1104"/>
      <c r="H635" s="1105"/>
      <c r="I635" s="1106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107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69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69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103" t="s">
        <v>50</v>
      </c>
      <c r="D648" s="1104"/>
      <c r="E648" s="1104"/>
      <c r="F648" s="1104"/>
      <c r="G648" s="1104"/>
      <c r="H648" s="1105"/>
      <c r="I648" s="1106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107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69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69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103" t="s">
        <v>50</v>
      </c>
      <c r="D661" s="1104"/>
      <c r="E661" s="1104"/>
      <c r="F661" s="1104"/>
      <c r="G661" s="1104"/>
      <c r="H661" s="1105"/>
      <c r="I661" s="1106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107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69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69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103" t="s">
        <v>50</v>
      </c>
      <c r="D674" s="1104"/>
      <c r="E674" s="1104"/>
      <c r="F674" s="1104"/>
      <c r="G674" s="1104"/>
      <c r="H674" s="1105"/>
      <c r="I674" s="1106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107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69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69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103" t="s">
        <v>50</v>
      </c>
      <c r="D687" s="1104"/>
      <c r="E687" s="1104"/>
      <c r="F687" s="1104"/>
      <c r="G687" s="1104"/>
      <c r="H687" s="1105"/>
      <c r="I687" s="1106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107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69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69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103" t="s">
        <v>50</v>
      </c>
      <c r="D700" s="1104"/>
      <c r="E700" s="1104"/>
      <c r="F700" s="1104"/>
      <c r="G700" s="1104"/>
      <c r="H700" s="1105"/>
      <c r="I700" s="1106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107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69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69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103" t="s">
        <v>50</v>
      </c>
      <c r="D713" s="1104"/>
      <c r="E713" s="1104"/>
      <c r="F713" s="1104"/>
      <c r="G713" s="1104"/>
      <c r="H713" s="1105"/>
      <c r="I713" s="1106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107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69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69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103" t="s">
        <v>50</v>
      </c>
      <c r="D726" s="1104"/>
      <c r="E726" s="1104"/>
      <c r="F726" s="1104"/>
      <c r="G726" s="1104"/>
      <c r="H726" s="1105"/>
      <c r="I726" s="1106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107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69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69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103" t="s">
        <v>50</v>
      </c>
      <c r="D739" s="1104"/>
      <c r="E739" s="1104"/>
      <c r="F739" s="1104"/>
      <c r="G739" s="1104"/>
      <c r="H739" s="1105"/>
      <c r="I739" s="1106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107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69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69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103" t="s">
        <v>50</v>
      </c>
      <c r="D752" s="1104"/>
      <c r="E752" s="1104"/>
      <c r="F752" s="1104"/>
      <c r="G752" s="1104"/>
      <c r="H752" s="1105"/>
      <c r="I752" s="1106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107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69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69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103" t="s">
        <v>50</v>
      </c>
      <c r="D765" s="1104"/>
      <c r="E765" s="1104"/>
      <c r="F765" s="1104"/>
      <c r="G765" s="1104"/>
      <c r="H765" s="1105"/>
      <c r="I765" s="1106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107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69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69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104" t="s">
        <v>50</v>
      </c>
      <c r="D778" s="1104"/>
      <c r="E778" s="1104"/>
      <c r="F778" s="1104"/>
      <c r="G778" s="1104"/>
      <c r="H778" s="1105"/>
      <c r="I778" s="1106" t="s">
        <v>0</v>
      </c>
      <c r="J778" s="228"/>
    </row>
    <row r="779" spans="1:12" ht="13.5" thickBot="1" x14ac:dyDescent="0.25">
      <c r="A779" s="1131" t="s">
        <v>54</v>
      </c>
      <c r="B779" s="1132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107"/>
      <c r="J779" s="213"/>
    </row>
    <row r="780" spans="1:12" x14ac:dyDescent="0.2">
      <c r="A780" s="1133" t="s">
        <v>3</v>
      </c>
      <c r="B780" s="1134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69"/>
    </row>
    <row r="781" spans="1:12" ht="12.75" hidden="1" customHeight="1" x14ac:dyDescent="0.2">
      <c r="A781" s="1133" t="s">
        <v>323</v>
      </c>
      <c r="B781" s="1134"/>
      <c r="C781" s="476"/>
      <c r="D781" s="236"/>
      <c r="E781" s="236"/>
      <c r="F781" s="236"/>
      <c r="G781" s="236"/>
      <c r="H781" s="237"/>
      <c r="I781" s="277"/>
      <c r="J781" s="278"/>
      <c r="K781" s="396"/>
      <c r="L781" s="1269"/>
    </row>
    <row r="782" spans="1:12" ht="12.75" hidden="1" customHeight="1" x14ac:dyDescent="0.2">
      <c r="A782" s="1133" t="s">
        <v>322</v>
      </c>
      <c r="B782" s="1134"/>
      <c r="C782" s="476"/>
      <c r="D782" s="236"/>
      <c r="E782" s="236"/>
      <c r="F782" s="236"/>
      <c r="G782" s="236"/>
      <c r="H782" s="237"/>
      <c r="I782" s="277"/>
      <c r="J782" s="278"/>
      <c r="K782" s="396"/>
      <c r="L782" s="1269"/>
    </row>
    <row r="783" spans="1:12" x14ac:dyDescent="0.2">
      <c r="A783" s="1135" t="s">
        <v>6</v>
      </c>
      <c r="B783" s="1136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69"/>
    </row>
    <row r="784" spans="1:12" x14ac:dyDescent="0.2">
      <c r="A784" s="1137" t="s">
        <v>7</v>
      </c>
      <c r="B784" s="1138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137" t="s">
        <v>8</v>
      </c>
      <c r="B785" s="1138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135" t="s">
        <v>1</v>
      </c>
      <c r="B786" s="1136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137" t="s">
        <v>27</v>
      </c>
      <c r="B787" s="1138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137" t="s">
        <v>51</v>
      </c>
      <c r="B788" s="1138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137" t="s">
        <v>28</v>
      </c>
      <c r="B789" s="1138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139" t="s">
        <v>26</v>
      </c>
      <c r="B790" s="1140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103" t="s">
        <v>50</v>
      </c>
      <c r="D793" s="1104"/>
      <c r="E793" s="1104"/>
      <c r="F793" s="1104"/>
      <c r="G793" s="1104"/>
      <c r="H793" s="1105"/>
      <c r="I793" s="1106" t="s">
        <v>0</v>
      </c>
      <c r="J793" s="228"/>
    </row>
    <row r="794" spans="1:12" ht="13.5" thickBot="1" x14ac:dyDescent="0.25">
      <c r="A794" s="1131" t="s">
        <v>54</v>
      </c>
      <c r="B794" s="1132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107"/>
      <c r="J794" s="213"/>
    </row>
    <row r="795" spans="1:12" x14ac:dyDescent="0.2">
      <c r="A795" s="1133" t="s">
        <v>3</v>
      </c>
      <c r="B795" s="1134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69"/>
    </row>
    <row r="796" spans="1:12" hidden="1" x14ac:dyDescent="0.2">
      <c r="A796" s="1133" t="s">
        <v>323</v>
      </c>
      <c r="B796" s="1134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69"/>
    </row>
    <row r="797" spans="1:12" hidden="1" x14ac:dyDescent="0.2">
      <c r="A797" s="1133" t="s">
        <v>322</v>
      </c>
      <c r="B797" s="1134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69"/>
    </row>
    <row r="798" spans="1:12" x14ac:dyDescent="0.2">
      <c r="A798" s="1135" t="s">
        <v>6</v>
      </c>
      <c r="B798" s="1136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69"/>
    </row>
    <row r="799" spans="1:12" x14ac:dyDescent="0.2">
      <c r="A799" s="1137" t="s">
        <v>7</v>
      </c>
      <c r="B799" s="1138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137" t="s">
        <v>8</v>
      </c>
      <c r="B800" s="1138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135" t="s">
        <v>1</v>
      </c>
      <c r="B801" s="1136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137" t="s">
        <v>27</v>
      </c>
      <c r="B802" s="1138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137" t="s">
        <v>51</v>
      </c>
      <c r="B803" s="1138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137" t="s">
        <v>28</v>
      </c>
      <c r="B804" s="1138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139" t="s">
        <v>26</v>
      </c>
      <c r="B805" s="1140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103" t="s">
        <v>50</v>
      </c>
      <c r="D808" s="1104"/>
      <c r="E808" s="1104"/>
      <c r="F808" s="1104"/>
      <c r="G808" s="1104"/>
      <c r="H808" s="1105"/>
      <c r="I808" s="1106" t="s">
        <v>0</v>
      </c>
      <c r="J808" s="228"/>
    </row>
    <row r="809" spans="1:12" ht="13.5" thickBot="1" x14ac:dyDescent="0.25">
      <c r="A809" s="1131" t="s">
        <v>54</v>
      </c>
      <c r="B809" s="1132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107"/>
      <c r="J809" s="213"/>
    </row>
    <row r="810" spans="1:12" x14ac:dyDescent="0.2">
      <c r="A810" s="1133" t="s">
        <v>3</v>
      </c>
      <c r="B810" s="1134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69"/>
    </row>
    <row r="811" spans="1:12" hidden="1" x14ac:dyDescent="0.2">
      <c r="A811" s="1133" t="s">
        <v>323</v>
      </c>
      <c r="B811" s="1134"/>
      <c r="C811" s="994"/>
      <c r="D811" s="995"/>
      <c r="E811" s="995"/>
      <c r="F811" s="995"/>
      <c r="G811" s="995"/>
      <c r="H811" s="996"/>
      <c r="I811" s="282"/>
      <c r="J811" s="278"/>
      <c r="K811" s="396"/>
      <c r="L811" s="1269"/>
    </row>
    <row r="812" spans="1:12" hidden="1" x14ac:dyDescent="0.2">
      <c r="A812" s="1133" t="s">
        <v>322</v>
      </c>
      <c r="B812" s="1134"/>
      <c r="C812" s="994"/>
      <c r="D812" s="995"/>
      <c r="E812" s="995"/>
      <c r="F812" s="995"/>
      <c r="G812" s="995"/>
      <c r="H812" s="996"/>
      <c r="I812" s="282"/>
      <c r="J812" s="278"/>
      <c r="K812" s="396"/>
      <c r="L812" s="1269"/>
    </row>
    <row r="813" spans="1:12" x14ac:dyDescent="0.2">
      <c r="A813" s="1135" t="s">
        <v>6</v>
      </c>
      <c r="B813" s="1136"/>
      <c r="C813" s="239"/>
      <c r="D813" s="240"/>
      <c r="E813" s="240"/>
      <c r="F813" s="240"/>
      <c r="G813" s="240"/>
      <c r="H813" s="241"/>
      <c r="I813" s="318"/>
      <c r="K813" s="396"/>
      <c r="L813" s="1269"/>
    </row>
    <row r="814" spans="1:12" x14ac:dyDescent="0.2">
      <c r="A814" s="1137" t="s">
        <v>7</v>
      </c>
      <c r="B814" s="1138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137" t="s">
        <v>8</v>
      </c>
      <c r="B815" s="1138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135" t="s">
        <v>1</v>
      </c>
      <c r="B816" s="1136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137" t="s">
        <v>27</v>
      </c>
      <c r="B817" s="1138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137" t="s">
        <v>51</v>
      </c>
      <c r="B818" s="1138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137" t="s">
        <v>28</v>
      </c>
      <c r="B819" s="1138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139" t="s">
        <v>26</v>
      </c>
      <c r="B820" s="1140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103" t="s">
        <v>50</v>
      </c>
      <c r="D823" s="1104"/>
      <c r="E823" s="1104"/>
      <c r="F823" s="1104"/>
      <c r="G823" s="1104"/>
      <c r="H823" s="1105"/>
      <c r="I823" s="1106" t="s">
        <v>0</v>
      </c>
      <c r="J823" s="228"/>
    </row>
    <row r="824" spans="1:12" ht="13.5" thickBot="1" x14ac:dyDescent="0.25">
      <c r="A824" s="1131" t="s">
        <v>54</v>
      </c>
      <c r="B824" s="1132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107"/>
      <c r="J824" s="213"/>
    </row>
    <row r="825" spans="1:12" x14ac:dyDescent="0.2">
      <c r="A825" s="1133" t="s">
        <v>3</v>
      </c>
      <c r="B825" s="1134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69"/>
    </row>
    <row r="826" spans="1:12" x14ac:dyDescent="0.2">
      <c r="A826" s="1133" t="s">
        <v>323</v>
      </c>
      <c r="B826" s="1134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69"/>
    </row>
    <row r="827" spans="1:12" x14ac:dyDescent="0.2">
      <c r="A827" s="1133" t="s">
        <v>322</v>
      </c>
      <c r="B827" s="1134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053">
        <v>213</v>
      </c>
      <c r="J827" s="278"/>
      <c r="K827" s="396"/>
      <c r="L827" s="1269"/>
    </row>
    <row r="828" spans="1:12" x14ac:dyDescent="0.2">
      <c r="A828" s="1135" t="s">
        <v>6</v>
      </c>
      <c r="B828" s="1136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69"/>
    </row>
    <row r="829" spans="1:12" x14ac:dyDescent="0.2">
      <c r="A829" s="1137" t="s">
        <v>7</v>
      </c>
      <c r="B829" s="1138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137" t="s">
        <v>8</v>
      </c>
      <c r="B830" s="1138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135" t="s">
        <v>1</v>
      </c>
      <c r="B831" s="1136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137" t="s">
        <v>27</v>
      </c>
      <c r="B832" s="1138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137" t="s">
        <v>51</v>
      </c>
      <c r="B833" s="1138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137" t="s">
        <v>28</v>
      </c>
      <c r="B834" s="1138"/>
      <c r="C834" s="218">
        <v>152.82</v>
      </c>
      <c r="D834" s="267">
        <v>152.82</v>
      </c>
      <c r="E834" s="267">
        <v>152.82</v>
      </c>
      <c r="F834" s="267">
        <v>152.82</v>
      </c>
      <c r="G834" s="267">
        <v>152.82</v>
      </c>
      <c r="H834" s="219">
        <v>152.82</v>
      </c>
      <c r="I834" s="325">
        <f>AVERAGE(C834:H834)</f>
        <v>152.81999999999996</v>
      </c>
      <c r="J834" s="200" t="s">
        <v>57</v>
      </c>
      <c r="K834" s="200">
        <v>152.46</v>
      </c>
    </row>
    <row r="835" spans="1:12" ht="13.5" thickBot="1" x14ac:dyDescent="0.25">
      <c r="A835" s="1139" t="s">
        <v>26</v>
      </c>
      <c r="B835" s="1140"/>
      <c r="C835" s="345">
        <f>C834-C819</f>
        <v>0</v>
      </c>
      <c r="D835" s="345">
        <f t="shared" ref="D835:H835" si="185">D834-D819</f>
        <v>0</v>
      </c>
      <c r="E835" s="345">
        <f t="shared" si="185"/>
        <v>0</v>
      </c>
      <c r="F835" s="345">
        <f t="shared" si="185"/>
        <v>0</v>
      </c>
      <c r="G835" s="345">
        <f t="shared" si="185"/>
        <v>0</v>
      </c>
      <c r="H835" s="345">
        <f t="shared" si="185"/>
        <v>0</v>
      </c>
      <c r="I835" s="371"/>
      <c r="J835" s="200" t="s">
        <v>26</v>
      </c>
      <c r="K835" s="200">
        <f>K834-K819</f>
        <v>-1.0799999999999841</v>
      </c>
    </row>
    <row r="836" spans="1:12" ht="13.5" thickBot="1" x14ac:dyDescent="0.25"/>
    <row r="837" spans="1:12" ht="13.5" thickBot="1" x14ac:dyDescent="0.25">
      <c r="A837" s="1003">
        <f>A822+7</f>
        <v>45811</v>
      </c>
      <c r="B837" s="1022"/>
      <c r="C837" s="991">
        <f t="shared" ref="C837:H837" si="186">C842/C848</f>
        <v>0</v>
      </c>
      <c r="D837" s="991">
        <f t="shared" si="186"/>
        <v>0</v>
      </c>
      <c r="E837" s="991">
        <f t="shared" si="186"/>
        <v>0</v>
      </c>
      <c r="F837" s="991">
        <f t="shared" si="186"/>
        <v>0</v>
      </c>
      <c r="G837" s="991">
        <f t="shared" si="186"/>
        <v>0</v>
      </c>
      <c r="H837" s="991">
        <f t="shared" si="186"/>
        <v>0</v>
      </c>
      <c r="I837" s="1050"/>
      <c r="J837" s="1050"/>
      <c r="K837" s="1050"/>
      <c r="L837" s="1050"/>
    </row>
    <row r="838" spans="1:12" ht="13.5" thickBot="1" x14ac:dyDescent="0.25">
      <c r="A838" s="230" t="s">
        <v>324</v>
      </c>
      <c r="B838" s="1025">
        <f>B823+1</f>
        <v>62</v>
      </c>
      <c r="C838" s="1103" t="s">
        <v>50</v>
      </c>
      <c r="D838" s="1104"/>
      <c r="E838" s="1104"/>
      <c r="F838" s="1104"/>
      <c r="G838" s="1104"/>
      <c r="H838" s="1105"/>
      <c r="I838" s="1106" t="s">
        <v>0</v>
      </c>
      <c r="J838" s="228"/>
      <c r="K838" s="1050"/>
      <c r="L838" s="1050"/>
    </row>
    <row r="839" spans="1:12" ht="13.5" thickBot="1" x14ac:dyDescent="0.25">
      <c r="A839" s="1131" t="s">
        <v>54</v>
      </c>
      <c r="B839" s="1132"/>
      <c r="C839" s="271">
        <v>1</v>
      </c>
      <c r="D839" s="273">
        <v>2</v>
      </c>
      <c r="E839" s="273">
        <v>3</v>
      </c>
      <c r="F839" s="273">
        <v>4</v>
      </c>
      <c r="G839" s="273">
        <v>5</v>
      </c>
      <c r="H839" s="686">
        <v>6</v>
      </c>
      <c r="I839" s="1107"/>
      <c r="J839" s="213"/>
      <c r="K839" s="1050"/>
      <c r="L839" s="1050"/>
    </row>
    <row r="840" spans="1:12" x14ac:dyDescent="0.2">
      <c r="A840" s="1133" t="s">
        <v>3</v>
      </c>
      <c r="B840" s="1134"/>
      <c r="C840" s="338">
        <v>4505</v>
      </c>
      <c r="D840" s="339">
        <v>4505</v>
      </c>
      <c r="E840" s="339">
        <v>4505</v>
      </c>
      <c r="F840" s="339">
        <v>4505</v>
      </c>
      <c r="G840" s="339">
        <v>4505</v>
      </c>
      <c r="H840" s="343">
        <v>4505</v>
      </c>
      <c r="I840" s="973">
        <v>4505</v>
      </c>
      <c r="J840" s="215">
        <f>I840-I825</f>
        <v>20</v>
      </c>
      <c r="K840" s="396"/>
      <c r="L840" s="1269"/>
    </row>
    <row r="841" spans="1:12" hidden="1" x14ac:dyDescent="0.2">
      <c r="A841" s="1133" t="s">
        <v>323</v>
      </c>
      <c r="B841" s="1134"/>
      <c r="C841" s="994"/>
      <c r="D841" s="995"/>
      <c r="E841" s="995"/>
      <c r="F841" s="995"/>
      <c r="G841" s="995"/>
      <c r="H841" s="996"/>
      <c r="I841" s="282"/>
      <c r="J841" s="278"/>
      <c r="K841" s="396"/>
      <c r="L841" s="1269"/>
    </row>
    <row r="842" spans="1:12" hidden="1" x14ac:dyDescent="0.2">
      <c r="A842" s="1133" t="s">
        <v>322</v>
      </c>
      <c r="B842" s="1134"/>
      <c r="C842" s="994"/>
      <c r="D842" s="995"/>
      <c r="E842" s="995"/>
      <c r="F842" s="995"/>
      <c r="G842" s="995"/>
      <c r="H842" s="996"/>
      <c r="I842" s="1053"/>
      <c r="J842" s="278"/>
      <c r="K842" s="396"/>
      <c r="L842" s="1269"/>
    </row>
    <row r="843" spans="1:12" x14ac:dyDescent="0.2">
      <c r="A843" s="1135" t="s">
        <v>6</v>
      </c>
      <c r="B843" s="1136"/>
      <c r="C843" s="239"/>
      <c r="D843" s="240"/>
      <c r="E843" s="240"/>
      <c r="F843" s="240"/>
      <c r="G843" s="240"/>
      <c r="H843" s="241"/>
      <c r="I843" s="318"/>
      <c r="J843" s="1050"/>
      <c r="K843" s="396"/>
      <c r="L843" s="1269"/>
    </row>
    <row r="844" spans="1:12" x14ac:dyDescent="0.2">
      <c r="A844" s="1137" t="s">
        <v>7</v>
      </c>
      <c r="B844" s="1138"/>
      <c r="C844" s="1004"/>
      <c r="D844" s="1005"/>
      <c r="E844" s="1005"/>
      <c r="F844" s="1005"/>
      <c r="G844" s="1005"/>
      <c r="H844" s="1007"/>
      <c r="I844" s="1019"/>
      <c r="J844" s="393"/>
      <c r="K844" s="396"/>
      <c r="L844" s="1050"/>
    </row>
    <row r="845" spans="1:12" ht="13.5" thickBot="1" x14ac:dyDescent="0.25">
      <c r="A845" s="1137" t="s">
        <v>8</v>
      </c>
      <c r="B845" s="1138"/>
      <c r="C845" s="911"/>
      <c r="D845" s="912"/>
      <c r="E845" s="912"/>
      <c r="F845" s="912"/>
      <c r="G845" s="912"/>
      <c r="H845" s="913"/>
      <c r="I845" s="1018"/>
      <c r="J845" s="285"/>
      <c r="K845" s="1051"/>
      <c r="L845" s="1050"/>
    </row>
    <row r="846" spans="1:12" x14ac:dyDescent="0.2">
      <c r="A846" s="1135" t="s">
        <v>1</v>
      </c>
      <c r="B846" s="1136"/>
      <c r="C846" s="936">
        <f t="shared" ref="C846:I846" si="187">C843/C840*100-100</f>
        <v>-100</v>
      </c>
      <c r="D846" s="937">
        <f t="shared" si="187"/>
        <v>-100</v>
      </c>
      <c r="E846" s="937">
        <f t="shared" si="187"/>
        <v>-100</v>
      </c>
      <c r="F846" s="937">
        <f t="shared" si="187"/>
        <v>-100</v>
      </c>
      <c r="G846" s="937">
        <f t="shared" si="187"/>
        <v>-100</v>
      </c>
      <c r="H846" s="982">
        <f t="shared" si="187"/>
        <v>-100</v>
      </c>
      <c r="I846" s="983">
        <f t="shared" si="187"/>
        <v>-100</v>
      </c>
      <c r="J846" s="1050"/>
      <c r="K846" s="1051"/>
      <c r="L846" s="1050"/>
    </row>
    <row r="847" spans="1:12" ht="13.5" thickBot="1" x14ac:dyDescent="0.25">
      <c r="A847" s="1137" t="s">
        <v>27</v>
      </c>
      <c r="B847" s="1138"/>
      <c r="C847" s="220">
        <f>C843-C813</f>
        <v>0</v>
      </c>
      <c r="D847" s="220">
        <f t="shared" ref="D847:I847" si="188">D843-D813</f>
        <v>0</v>
      </c>
      <c r="E847" s="220">
        <f t="shared" si="188"/>
        <v>0</v>
      </c>
      <c r="F847" s="220">
        <f t="shared" si="188"/>
        <v>0</v>
      </c>
      <c r="G847" s="220">
        <f t="shared" si="188"/>
        <v>0</v>
      </c>
      <c r="H847" s="220">
        <f t="shared" si="188"/>
        <v>0</v>
      </c>
      <c r="I847" s="220">
        <f t="shared" si="188"/>
        <v>0</v>
      </c>
      <c r="J847" s="215"/>
      <c r="K847" s="1051"/>
      <c r="L847" s="1050"/>
    </row>
    <row r="848" spans="1:12" x14ac:dyDescent="0.2">
      <c r="A848" s="1137" t="s">
        <v>51</v>
      </c>
      <c r="B848" s="1138"/>
      <c r="C848" s="956">
        <v>497</v>
      </c>
      <c r="D848" s="957">
        <v>485</v>
      </c>
      <c r="E848" s="957">
        <v>20</v>
      </c>
      <c r="F848" s="957">
        <v>529</v>
      </c>
      <c r="G848" s="957">
        <v>538</v>
      </c>
      <c r="H848" s="958">
        <v>544</v>
      </c>
      <c r="I848" s="385">
        <f>SUM(C848:H848)</f>
        <v>2613</v>
      </c>
      <c r="J848" s="263" t="s">
        <v>56</v>
      </c>
      <c r="K848" s="263">
        <f>I833-I848</f>
        <v>16</v>
      </c>
      <c r="L848" s="285">
        <f>K848/I833</f>
        <v>6.085964244960061E-3</v>
      </c>
    </row>
    <row r="849" spans="1:12" x14ac:dyDescent="0.2">
      <c r="A849" s="1137" t="s">
        <v>28</v>
      </c>
      <c r="B849" s="1138"/>
      <c r="C849" s="1047">
        <v>152.82</v>
      </c>
      <c r="D849" s="1048">
        <v>152.82</v>
      </c>
      <c r="E849" s="1048">
        <v>152.82</v>
      </c>
      <c r="F849" s="1048">
        <v>152.82</v>
      </c>
      <c r="G849" s="1048">
        <v>152.82</v>
      </c>
      <c r="H849" s="1049">
        <v>152.82</v>
      </c>
      <c r="I849" s="325">
        <f>AVERAGE(C849:H849)</f>
        <v>152.81999999999996</v>
      </c>
      <c r="J849" s="1050" t="s">
        <v>57</v>
      </c>
      <c r="K849" s="1050">
        <v>153.96</v>
      </c>
      <c r="L849" s="1050"/>
    </row>
    <row r="850" spans="1:12" ht="13.5" thickBot="1" x14ac:dyDescent="0.25">
      <c r="A850" s="1139" t="s">
        <v>26</v>
      </c>
      <c r="B850" s="1140"/>
      <c r="C850" s="345">
        <f>C849-C834</f>
        <v>0</v>
      </c>
      <c r="D850" s="345">
        <f t="shared" ref="D850:H850" si="189">D849-D834</f>
        <v>0</v>
      </c>
      <c r="E850" s="345">
        <f t="shared" si="189"/>
        <v>0</v>
      </c>
      <c r="F850" s="345">
        <f t="shared" si="189"/>
        <v>0</v>
      </c>
      <c r="G850" s="345">
        <f t="shared" si="189"/>
        <v>0</v>
      </c>
      <c r="H850" s="345">
        <f t="shared" si="189"/>
        <v>0</v>
      </c>
      <c r="I850" s="371"/>
      <c r="J850" s="1050" t="s">
        <v>26</v>
      </c>
      <c r="K850" s="1050">
        <f>K849-K834</f>
        <v>1.5</v>
      </c>
      <c r="L850" s="1050"/>
    </row>
    <row r="851" spans="1:12" ht="13.5" thickBot="1" x14ac:dyDescent="0.25"/>
    <row r="852" spans="1:12" ht="13.5" thickBot="1" x14ac:dyDescent="0.25">
      <c r="A852" s="1003">
        <f>A837+7</f>
        <v>45818</v>
      </c>
      <c r="B852" s="1022"/>
      <c r="C852" s="991">
        <f t="shared" ref="C852:H852" si="190">C857/C863</f>
        <v>8.0482897384305835E-2</v>
      </c>
      <c r="D852" s="991">
        <f t="shared" si="190"/>
        <v>8.2815734989648032E-2</v>
      </c>
      <c r="E852" s="991">
        <f t="shared" si="190"/>
        <v>0.3125</v>
      </c>
      <c r="F852" s="991">
        <f t="shared" si="190"/>
        <v>7.5901328273244778E-2</v>
      </c>
      <c r="G852" s="991">
        <f t="shared" si="190"/>
        <v>7.4626865671641784E-2</v>
      </c>
      <c r="H852" s="991">
        <f t="shared" si="190"/>
        <v>7.3800738007380073E-2</v>
      </c>
      <c r="I852" s="1056"/>
      <c r="J852" s="1056"/>
      <c r="K852" s="1056"/>
      <c r="L852" s="1056"/>
    </row>
    <row r="853" spans="1:12" ht="13.5" thickBot="1" x14ac:dyDescent="0.25">
      <c r="A853" s="230" t="s">
        <v>324</v>
      </c>
      <c r="B853" s="1025">
        <f>B838+1</f>
        <v>63</v>
      </c>
      <c r="C853" s="1103" t="s">
        <v>50</v>
      </c>
      <c r="D853" s="1104"/>
      <c r="E853" s="1104"/>
      <c r="F853" s="1104"/>
      <c r="G853" s="1104"/>
      <c r="H853" s="1105"/>
      <c r="I853" s="1106" t="s">
        <v>0</v>
      </c>
      <c r="J853" s="228"/>
      <c r="K853" s="1056"/>
      <c r="L853" s="1056"/>
    </row>
    <row r="854" spans="1:12" ht="13.5" thickBot="1" x14ac:dyDescent="0.25">
      <c r="A854" s="1131" t="s">
        <v>54</v>
      </c>
      <c r="B854" s="1132"/>
      <c r="C854" s="271">
        <v>1</v>
      </c>
      <c r="D854" s="273">
        <v>2</v>
      </c>
      <c r="E854" s="273">
        <v>3</v>
      </c>
      <c r="F854" s="273">
        <v>4</v>
      </c>
      <c r="G854" s="273">
        <v>5</v>
      </c>
      <c r="H854" s="686">
        <v>6</v>
      </c>
      <c r="I854" s="1107"/>
      <c r="J854" s="213"/>
      <c r="K854" s="1056"/>
      <c r="L854" s="1056"/>
    </row>
    <row r="855" spans="1:12" x14ac:dyDescent="0.2">
      <c r="A855" s="1133" t="s">
        <v>3</v>
      </c>
      <c r="B855" s="1134"/>
      <c r="C855" s="1071">
        <f>INDEX($AG$2:$AG$66, MATCH($B853, $AF$2:$AF$66, 0), MATCH($AG$1, $AG$1:$AG$1, 0))</f>
        <v>4525</v>
      </c>
      <c r="D855" s="1079">
        <f t="shared" ref="D855:I855" si="191">INDEX($AG$2:$AG$66, MATCH($B853, $AF$2:$AF$66, 0), MATCH($AG$1, $AG$1:$AG$1, 0))</f>
        <v>4525</v>
      </c>
      <c r="E855" s="1079">
        <f t="shared" si="191"/>
        <v>4525</v>
      </c>
      <c r="F855" s="1079">
        <f t="shared" si="191"/>
        <v>4525</v>
      </c>
      <c r="G855" s="1079">
        <f t="shared" si="191"/>
        <v>4525</v>
      </c>
      <c r="H855" s="1082">
        <f t="shared" si="191"/>
        <v>4525</v>
      </c>
      <c r="I855" s="1084">
        <f t="shared" si="191"/>
        <v>4525</v>
      </c>
      <c r="J855" s="215">
        <f>I855-I840</f>
        <v>20</v>
      </c>
      <c r="K855" s="396"/>
      <c r="L855" s="1269"/>
    </row>
    <row r="856" spans="1:12" x14ac:dyDescent="0.2">
      <c r="A856" s="1133" t="s">
        <v>323</v>
      </c>
      <c r="B856" s="1134"/>
      <c r="C856" s="994">
        <v>214633</v>
      </c>
      <c r="D856" s="995">
        <v>252149</v>
      </c>
      <c r="E856" s="995">
        <v>24048</v>
      </c>
      <c r="F856" s="995">
        <v>235643</v>
      </c>
      <c r="G856" s="995">
        <v>223934</v>
      </c>
      <c r="H856" s="996">
        <v>233371</v>
      </c>
      <c r="I856" s="282">
        <v>1183778</v>
      </c>
      <c r="J856" s="278"/>
      <c r="K856" s="396"/>
      <c r="L856" s="1269"/>
    </row>
    <row r="857" spans="1:12" x14ac:dyDescent="0.2">
      <c r="A857" s="1133" t="s">
        <v>322</v>
      </c>
      <c r="B857" s="1134"/>
      <c r="C857" s="994">
        <v>40</v>
      </c>
      <c r="D857" s="995">
        <v>40</v>
      </c>
      <c r="E857" s="995">
        <v>5</v>
      </c>
      <c r="F857" s="995">
        <v>40</v>
      </c>
      <c r="G857" s="995">
        <v>40</v>
      </c>
      <c r="H857" s="996">
        <v>40</v>
      </c>
      <c r="I857" s="1053">
        <v>205</v>
      </c>
      <c r="J857" s="278"/>
      <c r="K857" s="396"/>
      <c r="L857" s="1269"/>
    </row>
    <row r="858" spans="1:12" x14ac:dyDescent="0.2">
      <c r="A858" s="1135" t="s">
        <v>6</v>
      </c>
      <c r="B858" s="1136"/>
      <c r="C858" s="239">
        <v>5365.8249999999998</v>
      </c>
      <c r="D858" s="240">
        <v>6303.7250000000004</v>
      </c>
      <c r="E858" s="240">
        <v>4809.6000000000004</v>
      </c>
      <c r="F858" s="240">
        <v>5891.0749999999998</v>
      </c>
      <c r="G858" s="240">
        <v>5598.35</v>
      </c>
      <c r="H858" s="241">
        <v>5834.2749999999996</v>
      </c>
      <c r="I858" s="318">
        <v>5774.5268292682931</v>
      </c>
      <c r="J858" s="1056"/>
      <c r="K858" s="396"/>
      <c r="L858" s="1269"/>
    </row>
    <row r="859" spans="1:12" x14ac:dyDescent="0.2">
      <c r="A859" s="1137" t="s">
        <v>7</v>
      </c>
      <c r="B859" s="1138"/>
      <c r="C859" s="1004">
        <v>0.55000000000000038</v>
      </c>
      <c r="D859" s="1005">
        <v>0.60000000000000031</v>
      </c>
      <c r="E859" s="1005">
        <v>0.52941176470588236</v>
      </c>
      <c r="F859" s="1005">
        <v>0.46250000000000002</v>
      </c>
      <c r="G859" s="1005">
        <v>0.41249999999999981</v>
      </c>
      <c r="H859" s="1007">
        <v>0.5625</v>
      </c>
      <c r="I859" s="1019">
        <v>0.51779053084648419</v>
      </c>
      <c r="J859" s="393"/>
      <c r="K859" s="396"/>
      <c r="L859" s="1056"/>
    </row>
    <row r="860" spans="1:12" ht="13.5" thickBot="1" x14ac:dyDescent="0.25">
      <c r="A860" s="1137" t="s">
        <v>8</v>
      </c>
      <c r="B860" s="1138"/>
      <c r="C860" s="911">
        <v>0.11691002619631312</v>
      </c>
      <c r="D860" s="912">
        <v>9.9922839109151798E-2</v>
      </c>
      <c r="E860" s="912">
        <v>0.12797240275226476</v>
      </c>
      <c r="F860" s="912">
        <v>0.10714304126362291</v>
      </c>
      <c r="G860" s="912">
        <v>0.11007038361538427</v>
      </c>
      <c r="H860" s="913">
        <v>0.10795546537227137</v>
      </c>
      <c r="I860" s="1018">
        <v>0.10887771822454168</v>
      </c>
      <c r="J860" s="285"/>
      <c r="K860" s="1057"/>
      <c r="L860" s="1056"/>
    </row>
    <row r="861" spans="1:12" x14ac:dyDescent="0.2">
      <c r="A861" s="1135" t="s">
        <v>1</v>
      </c>
      <c r="B861" s="1136"/>
      <c r="C861" s="936">
        <f t="shared" ref="C861:I861" si="192">C858/C855*100-100</f>
        <v>18.581767955801112</v>
      </c>
      <c r="D861" s="937">
        <f t="shared" si="192"/>
        <v>39.308839779005524</v>
      </c>
      <c r="E861" s="937">
        <f t="shared" si="192"/>
        <v>6.2895027624309421</v>
      </c>
      <c r="F861" s="937">
        <f t="shared" si="192"/>
        <v>30.189502762430919</v>
      </c>
      <c r="G861" s="937">
        <f t="shared" si="192"/>
        <v>23.720441988950284</v>
      </c>
      <c r="H861" s="982">
        <f t="shared" si="192"/>
        <v>28.934254143646399</v>
      </c>
      <c r="I861" s="983">
        <f t="shared" si="192"/>
        <v>27.613852580514759</v>
      </c>
      <c r="J861" s="1056"/>
      <c r="K861" s="1057"/>
      <c r="L861" s="1056"/>
    </row>
    <row r="862" spans="1:12" ht="13.5" thickBot="1" x14ac:dyDescent="0.25">
      <c r="A862" s="1137" t="s">
        <v>27</v>
      </c>
      <c r="B862" s="1138"/>
      <c r="C862" s="220">
        <f>C858-C828</f>
        <v>295.84999999999945</v>
      </c>
      <c r="D862" s="220">
        <f t="shared" ref="D862:I862" si="193">D858-D828</f>
        <v>333.55000000000018</v>
      </c>
      <c r="E862" s="220">
        <f t="shared" si="193"/>
        <v>-920.39999999999964</v>
      </c>
      <c r="F862" s="220">
        <f t="shared" si="193"/>
        <v>-42.625</v>
      </c>
      <c r="G862" s="220">
        <f t="shared" si="193"/>
        <v>-214.19999999999982</v>
      </c>
      <c r="H862" s="220">
        <f t="shared" si="193"/>
        <v>624.64999999999964</v>
      </c>
      <c r="I862" s="220">
        <f t="shared" si="193"/>
        <v>167.33903584106338</v>
      </c>
      <c r="J862" s="215"/>
      <c r="K862" s="1057"/>
      <c r="L862" s="1056"/>
    </row>
    <row r="863" spans="1:12" x14ac:dyDescent="0.2">
      <c r="A863" s="1137" t="s">
        <v>51</v>
      </c>
      <c r="B863" s="1138"/>
      <c r="C863" s="956">
        <v>497</v>
      </c>
      <c r="D863" s="957">
        <v>483</v>
      </c>
      <c r="E863" s="957">
        <v>16</v>
      </c>
      <c r="F863" s="957">
        <v>527</v>
      </c>
      <c r="G863" s="957">
        <v>536</v>
      </c>
      <c r="H863" s="958">
        <v>542</v>
      </c>
      <c r="I863" s="385">
        <f>SUM(C863:H863)</f>
        <v>2601</v>
      </c>
      <c r="J863" s="263" t="s">
        <v>56</v>
      </c>
      <c r="K863" s="263">
        <f>I848-I863</f>
        <v>12</v>
      </c>
      <c r="L863" s="285">
        <f>K863/I848</f>
        <v>4.5924225028702642E-3</v>
      </c>
    </row>
    <row r="864" spans="1:12" x14ac:dyDescent="0.2">
      <c r="A864" s="1137" t="s">
        <v>28</v>
      </c>
      <c r="B864" s="1138"/>
      <c r="C864" s="1061"/>
      <c r="D864" s="1062"/>
      <c r="E864" s="1062"/>
      <c r="F864" s="1062"/>
      <c r="G864" s="1062"/>
      <c r="H864" s="1063"/>
      <c r="I864" s="325" t="e">
        <f>AVERAGE(C864:H864)</f>
        <v>#DIV/0!</v>
      </c>
      <c r="J864" s="1056" t="s">
        <v>57</v>
      </c>
      <c r="K864" s="1056">
        <v>153.03</v>
      </c>
      <c r="L864" s="1056"/>
    </row>
    <row r="865" spans="1:12" ht="13.5" thickBot="1" x14ac:dyDescent="0.25">
      <c r="A865" s="1139" t="s">
        <v>26</v>
      </c>
      <c r="B865" s="1140"/>
      <c r="C865" s="345">
        <f>C864-C849</f>
        <v>-152.82</v>
      </c>
      <c r="D865" s="345">
        <f t="shared" ref="D865:H865" si="194">D864-D849</f>
        <v>-152.82</v>
      </c>
      <c r="E865" s="345">
        <f t="shared" si="194"/>
        <v>-152.82</v>
      </c>
      <c r="F865" s="345">
        <f t="shared" si="194"/>
        <v>-152.82</v>
      </c>
      <c r="G865" s="345">
        <f t="shared" si="194"/>
        <v>-152.82</v>
      </c>
      <c r="H865" s="345">
        <f t="shared" si="194"/>
        <v>-152.82</v>
      </c>
      <c r="I865" s="371"/>
      <c r="J865" s="1056" t="s">
        <v>26</v>
      </c>
      <c r="K865" s="1056">
        <f>K864-K849</f>
        <v>-0.93000000000000682</v>
      </c>
      <c r="L865" s="1056"/>
    </row>
  </sheetData>
  <mergeCells count="283">
    <mergeCell ref="A848:B848"/>
    <mergeCell ref="A849:B849"/>
    <mergeCell ref="A850:B850"/>
    <mergeCell ref="C838:H838"/>
    <mergeCell ref="I838:I839"/>
    <mergeCell ref="A839:B839"/>
    <mergeCell ref="A840:B840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A785:B785"/>
    <mergeCell ref="A786:B786"/>
    <mergeCell ref="A787:B787"/>
    <mergeCell ref="A788:B788"/>
    <mergeCell ref="A789:B789"/>
    <mergeCell ref="A790:B790"/>
    <mergeCell ref="C687:H687"/>
    <mergeCell ref="I687:I688"/>
    <mergeCell ref="L689:L690"/>
    <mergeCell ref="C713:H713"/>
    <mergeCell ref="I713:I714"/>
    <mergeCell ref="L715:L716"/>
    <mergeCell ref="A783:B783"/>
    <mergeCell ref="A784:B784"/>
    <mergeCell ref="L780:L783"/>
    <mergeCell ref="C765:H765"/>
    <mergeCell ref="I765:I766"/>
    <mergeCell ref="L767:L768"/>
    <mergeCell ref="C700:H700"/>
    <mergeCell ref="I700:I701"/>
    <mergeCell ref="L702:L703"/>
    <mergeCell ref="C739:H739"/>
    <mergeCell ref="I739:I740"/>
    <mergeCell ref="L741:L742"/>
    <mergeCell ref="L728:L729"/>
    <mergeCell ref="C778:H778"/>
    <mergeCell ref="I778:I779"/>
    <mergeCell ref="C752:H752"/>
    <mergeCell ref="I752:I753"/>
    <mergeCell ref="L754:L755"/>
    <mergeCell ref="A779:B779"/>
    <mergeCell ref="A780:B780"/>
    <mergeCell ref="A781:B781"/>
    <mergeCell ref="A782:B782"/>
    <mergeCell ref="C793:H793"/>
    <mergeCell ref="I793:I794"/>
    <mergeCell ref="L795:L798"/>
    <mergeCell ref="L825:L828"/>
    <mergeCell ref="A826:B826"/>
    <mergeCell ref="A827:B827"/>
    <mergeCell ref="A828:B828"/>
    <mergeCell ref="A820:B820"/>
    <mergeCell ref="A794:B794"/>
    <mergeCell ref="A818:B818"/>
    <mergeCell ref="A819:B819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L810:L813"/>
    <mergeCell ref="A811:B811"/>
    <mergeCell ref="A812:B812"/>
    <mergeCell ref="L855:L858"/>
    <mergeCell ref="A856:B856"/>
    <mergeCell ref="A857:B857"/>
    <mergeCell ref="A858:B858"/>
    <mergeCell ref="A859:B859"/>
    <mergeCell ref="A835:B835"/>
    <mergeCell ref="C823:H823"/>
    <mergeCell ref="I823:I824"/>
    <mergeCell ref="A824:B824"/>
    <mergeCell ref="A825:B825"/>
    <mergeCell ref="A829:B829"/>
    <mergeCell ref="L840:L843"/>
    <mergeCell ref="A841:B841"/>
    <mergeCell ref="A842:B842"/>
    <mergeCell ref="A843:B843"/>
    <mergeCell ref="A844:B844"/>
    <mergeCell ref="A830:B830"/>
    <mergeCell ref="A831:B831"/>
    <mergeCell ref="A832:B832"/>
    <mergeCell ref="A833:B833"/>
    <mergeCell ref="A834:B834"/>
    <mergeCell ref="A845:B845"/>
    <mergeCell ref="A846:B846"/>
    <mergeCell ref="A847:B847"/>
    <mergeCell ref="A860:B860"/>
    <mergeCell ref="A861:B861"/>
    <mergeCell ref="A862:B862"/>
    <mergeCell ref="A863:B863"/>
    <mergeCell ref="A864:B864"/>
    <mergeCell ref="A865:B865"/>
    <mergeCell ref="C853:H853"/>
    <mergeCell ref="I853:I854"/>
    <mergeCell ref="A854:B854"/>
    <mergeCell ref="A855:B855"/>
  </mergeCells>
  <conditionalFormatting sqref="C364:H36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3:H8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8:H8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853"/>
  <sheetViews>
    <sheetView showGridLines="0" topLeftCell="A798" zoomScale="70" zoomScaleNormal="70" workbookViewId="0">
      <selection activeCell="I846" sqref="I846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33" x14ac:dyDescent="0.2">
      <c r="A1" s="200" t="s">
        <v>58</v>
      </c>
      <c r="AF1" s="1064" t="s">
        <v>325</v>
      </c>
      <c r="AG1" s="1085" t="s">
        <v>329</v>
      </c>
    </row>
    <row r="2" spans="1:33" x14ac:dyDescent="0.2">
      <c r="A2" s="200" t="s">
        <v>59</v>
      </c>
      <c r="C2" s="227">
        <v>42.45</v>
      </c>
      <c r="AF2" s="1066">
        <v>1</v>
      </c>
      <c r="AG2" s="1089">
        <v>140</v>
      </c>
    </row>
    <row r="3" spans="1:33" x14ac:dyDescent="0.2">
      <c r="A3" s="200" t="s">
        <v>7</v>
      </c>
      <c r="C3" s="227">
        <v>40.98</v>
      </c>
      <c r="AF3" s="1066">
        <v>2</v>
      </c>
      <c r="AG3" s="1089">
        <v>300</v>
      </c>
    </row>
    <row r="4" spans="1:33" x14ac:dyDescent="0.2">
      <c r="A4" s="200" t="s">
        <v>60</v>
      </c>
      <c r="C4" s="200">
        <v>3307</v>
      </c>
      <c r="AF4" s="1066">
        <v>3</v>
      </c>
      <c r="AG4" s="1089">
        <v>490</v>
      </c>
    </row>
    <row r="5" spans="1:33" x14ac:dyDescent="0.2">
      <c r="AF5" s="1066">
        <v>4</v>
      </c>
      <c r="AG5" s="1089">
        <v>690</v>
      </c>
    </row>
    <row r="6" spans="1:33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  <c r="AF6" s="1066">
        <v>5</v>
      </c>
      <c r="AG6" s="1089">
        <v>890</v>
      </c>
    </row>
    <row r="7" spans="1:33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  <c r="AF7" s="1066">
        <v>6</v>
      </c>
      <c r="AG7" s="1089">
        <v>1080</v>
      </c>
    </row>
    <row r="8" spans="1:33" ht="13.5" thickBot="1" x14ac:dyDescent="0.25">
      <c r="A8" s="270" t="s">
        <v>49</v>
      </c>
      <c r="B8" s="230"/>
      <c r="C8" s="1128" t="s">
        <v>53</v>
      </c>
      <c r="D8" s="1129"/>
      <c r="E8" s="1129"/>
      <c r="F8" s="1129"/>
      <c r="G8" s="319"/>
      <c r="H8" s="292" t="s">
        <v>0</v>
      </c>
      <c r="AF8" s="1066">
        <v>7</v>
      </c>
      <c r="AG8" s="1089">
        <v>1250</v>
      </c>
    </row>
    <row r="9" spans="1:33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  <c r="AF9" s="1066">
        <v>8</v>
      </c>
      <c r="AG9" s="1089">
        <v>1400</v>
      </c>
    </row>
    <row r="10" spans="1:33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  <c r="AF10" s="1066">
        <v>9</v>
      </c>
      <c r="AG10" s="1089">
        <v>1540</v>
      </c>
    </row>
    <row r="11" spans="1:33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  <c r="AF11" s="1066">
        <v>10</v>
      </c>
      <c r="AG11" s="1089">
        <v>1670</v>
      </c>
    </row>
    <row r="12" spans="1:33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  <c r="AF12" s="1066">
        <v>11</v>
      </c>
      <c r="AG12" s="1089">
        <v>1800</v>
      </c>
    </row>
    <row r="13" spans="1:33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  <c r="AF13" s="1066">
        <v>12</v>
      </c>
      <c r="AG13" s="1089">
        <v>1920</v>
      </c>
    </row>
    <row r="14" spans="1:33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  <c r="AF14" s="1066">
        <v>13</v>
      </c>
      <c r="AG14" s="1089">
        <v>2040</v>
      </c>
    </row>
    <row r="15" spans="1:33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  <c r="AF15" s="1066">
        <v>14</v>
      </c>
      <c r="AG15" s="1089">
        <v>2160</v>
      </c>
    </row>
    <row r="16" spans="1:33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  <c r="AF16" s="1066">
        <v>15</v>
      </c>
      <c r="AG16" s="1089">
        <v>2290</v>
      </c>
    </row>
    <row r="17" spans="1:33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  <c r="AF17" s="1066">
        <v>16</v>
      </c>
      <c r="AG17" s="1089">
        <v>2420</v>
      </c>
    </row>
    <row r="18" spans="1:33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  <c r="AF18" s="1066">
        <v>17</v>
      </c>
      <c r="AG18" s="1089">
        <v>2560</v>
      </c>
    </row>
    <row r="19" spans="1:33" x14ac:dyDescent="0.2">
      <c r="AF19" s="1066">
        <v>18</v>
      </c>
      <c r="AG19" s="1089">
        <v>2710</v>
      </c>
    </row>
    <row r="20" spans="1:33" ht="13.5" thickBot="1" x14ac:dyDescent="0.25">
      <c r="AF20" s="1066">
        <v>19</v>
      </c>
      <c r="AG20" s="1089">
        <v>2870</v>
      </c>
    </row>
    <row r="21" spans="1:33" ht="13.5" thickBot="1" x14ac:dyDescent="0.25">
      <c r="A21" s="270" t="s">
        <v>65</v>
      </c>
      <c r="B21" s="230"/>
      <c r="C21" s="1128" t="s">
        <v>53</v>
      </c>
      <c r="D21" s="1129"/>
      <c r="E21" s="1129"/>
      <c r="F21" s="1129"/>
      <c r="G21" s="319"/>
      <c r="H21" s="292" t="s">
        <v>0</v>
      </c>
      <c r="AF21" s="1066">
        <v>20</v>
      </c>
      <c r="AG21" s="1089">
        <v>3040</v>
      </c>
    </row>
    <row r="22" spans="1:33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  <c r="AF22" s="1066">
        <v>21</v>
      </c>
      <c r="AG22" s="1089">
        <v>3240</v>
      </c>
    </row>
    <row r="23" spans="1:33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  <c r="AF23" s="1066">
        <v>22</v>
      </c>
      <c r="AG23" s="1089">
        <v>3470</v>
      </c>
    </row>
    <row r="24" spans="1:33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  <c r="AF24" s="1066">
        <v>23</v>
      </c>
      <c r="AG24" s="1089">
        <v>3660</v>
      </c>
    </row>
    <row r="25" spans="1:33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  <c r="AF25" s="1066">
        <v>24</v>
      </c>
      <c r="AG25" s="1089">
        <v>3820</v>
      </c>
    </row>
    <row r="26" spans="1:33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  <c r="AF26" s="1066">
        <v>25</v>
      </c>
      <c r="AG26" s="1089">
        <v>3950</v>
      </c>
    </row>
    <row r="27" spans="1:33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  <c r="AF27" s="1066">
        <v>26</v>
      </c>
      <c r="AG27" s="1089">
        <v>4040</v>
      </c>
    </row>
    <row r="28" spans="1:33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  <c r="AF28" s="1066">
        <v>27</v>
      </c>
      <c r="AG28" s="1089">
        <v>4110</v>
      </c>
    </row>
    <row r="29" spans="1:33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  <c r="AF29" s="1066">
        <v>28</v>
      </c>
      <c r="AG29" s="1089">
        <v>4170</v>
      </c>
    </row>
    <row r="30" spans="1:33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  <c r="AF30" s="1066">
        <v>29</v>
      </c>
      <c r="AG30" s="1089">
        <v>4220</v>
      </c>
    </row>
    <row r="31" spans="1:33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  <c r="AF31" s="1066">
        <v>30</v>
      </c>
      <c r="AG31" s="1089">
        <v>4260</v>
      </c>
    </row>
    <row r="32" spans="1:33" x14ac:dyDescent="0.2">
      <c r="AF32" s="1066">
        <v>31</v>
      </c>
      <c r="AG32" s="1089">
        <v>4280</v>
      </c>
    </row>
    <row r="33" spans="1:33" ht="13.5" thickBot="1" x14ac:dyDescent="0.25">
      <c r="AF33" s="1066">
        <v>32</v>
      </c>
      <c r="AG33" s="1089">
        <v>4300</v>
      </c>
    </row>
    <row r="34" spans="1:33" ht="13.5" thickBot="1" x14ac:dyDescent="0.25">
      <c r="A34" s="270" t="s">
        <v>66</v>
      </c>
      <c r="B34" s="230"/>
      <c r="C34" s="1128" t="s">
        <v>53</v>
      </c>
      <c r="D34" s="1129"/>
      <c r="E34" s="1129"/>
      <c r="F34" s="1129"/>
      <c r="G34" s="319"/>
      <c r="H34" s="386" t="s">
        <v>0</v>
      </c>
      <c r="AF34" s="1066">
        <v>33</v>
      </c>
      <c r="AG34" s="1089">
        <v>4320</v>
      </c>
    </row>
    <row r="35" spans="1:33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  <c r="AF35" s="1066">
        <v>34</v>
      </c>
      <c r="AG35" s="1089">
        <v>4340</v>
      </c>
    </row>
    <row r="36" spans="1:33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  <c r="AF36" s="1066">
        <v>35</v>
      </c>
      <c r="AG36" s="1089">
        <v>4360</v>
      </c>
    </row>
    <row r="37" spans="1:33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  <c r="AF37" s="1066">
        <v>36</v>
      </c>
      <c r="AG37" s="1089">
        <v>4380</v>
      </c>
    </row>
    <row r="38" spans="1:33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  <c r="AF38" s="1066">
        <v>37</v>
      </c>
      <c r="AG38" s="1089">
        <v>4400</v>
      </c>
    </row>
    <row r="39" spans="1:33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  <c r="AF39" s="1066">
        <v>38</v>
      </c>
      <c r="AG39" s="1089">
        <v>4420</v>
      </c>
    </row>
    <row r="40" spans="1:33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  <c r="AF40" s="1066">
        <v>39</v>
      </c>
      <c r="AG40" s="1089">
        <v>4440</v>
      </c>
    </row>
    <row r="41" spans="1:33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  <c r="AF41" s="1066">
        <v>40</v>
      </c>
      <c r="AG41" s="1089">
        <v>4460</v>
      </c>
    </row>
    <row r="42" spans="1:33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  <c r="AF42" s="1066">
        <v>41</v>
      </c>
      <c r="AG42" s="1089">
        <v>4480</v>
      </c>
    </row>
    <row r="43" spans="1:33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  <c r="AF43" s="1066">
        <v>42</v>
      </c>
      <c r="AG43" s="1089">
        <v>4500</v>
      </c>
    </row>
    <row r="44" spans="1:33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  <c r="AF44" s="1066">
        <v>43</v>
      </c>
      <c r="AG44" s="1089">
        <v>4520</v>
      </c>
    </row>
    <row r="45" spans="1:33" x14ac:dyDescent="0.2">
      <c r="AF45" s="1066">
        <v>44</v>
      </c>
      <c r="AG45" s="1089">
        <v>4540</v>
      </c>
    </row>
    <row r="46" spans="1:33" ht="13.5" thickBot="1" x14ac:dyDescent="0.25">
      <c r="AF46" s="1066">
        <v>45</v>
      </c>
      <c r="AG46" s="1089">
        <v>4560</v>
      </c>
    </row>
    <row r="47" spans="1:33" ht="13.5" thickBot="1" x14ac:dyDescent="0.25">
      <c r="A47" s="270" t="s">
        <v>91</v>
      </c>
      <c r="B47" s="230"/>
      <c r="C47" s="1103" t="s">
        <v>53</v>
      </c>
      <c r="D47" s="1104"/>
      <c r="E47" s="1104"/>
      <c r="F47" s="1104"/>
      <c r="G47" s="372"/>
      <c r="H47" s="386" t="s">
        <v>0</v>
      </c>
      <c r="AF47" s="1066">
        <v>46</v>
      </c>
      <c r="AG47" s="1089">
        <v>4580</v>
      </c>
    </row>
    <row r="48" spans="1:33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  <c r="AF48" s="1066">
        <v>47</v>
      </c>
      <c r="AG48" s="1089">
        <v>4600</v>
      </c>
    </row>
    <row r="49" spans="1:33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  <c r="AF49" s="1066">
        <v>48</v>
      </c>
      <c r="AG49" s="1089">
        <v>4620</v>
      </c>
    </row>
    <row r="50" spans="1:33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  <c r="AF50" s="1066">
        <v>49</v>
      </c>
      <c r="AG50" s="1089">
        <v>4640</v>
      </c>
    </row>
    <row r="51" spans="1:33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  <c r="AF51" s="1066">
        <v>50</v>
      </c>
      <c r="AG51" s="1089">
        <v>4660</v>
      </c>
    </row>
    <row r="52" spans="1:33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  <c r="AF52" s="1066">
        <v>51</v>
      </c>
      <c r="AG52" s="1089">
        <v>4680</v>
      </c>
    </row>
    <row r="53" spans="1:33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  <c r="AF53" s="1066">
        <v>52</v>
      </c>
      <c r="AG53" s="1089">
        <v>4700</v>
      </c>
    </row>
    <row r="54" spans="1:33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  <c r="AF54" s="1066">
        <v>53</v>
      </c>
      <c r="AG54" s="1089">
        <v>4720</v>
      </c>
    </row>
    <row r="55" spans="1:33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  <c r="AF55" s="1066">
        <v>54</v>
      </c>
      <c r="AG55" s="1089">
        <v>4740</v>
      </c>
    </row>
    <row r="56" spans="1:33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  <c r="AF56" s="1066">
        <v>55</v>
      </c>
      <c r="AG56" s="1089">
        <v>4760</v>
      </c>
    </row>
    <row r="57" spans="1:33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  <c r="AF57" s="1066">
        <v>56</v>
      </c>
      <c r="AG57" s="1089">
        <v>4780</v>
      </c>
    </row>
    <row r="58" spans="1:33" x14ac:dyDescent="0.2">
      <c r="AF58" s="1066">
        <v>57</v>
      </c>
      <c r="AG58" s="1089">
        <v>4800</v>
      </c>
    </row>
    <row r="59" spans="1:33" ht="13.5" thickBot="1" x14ac:dyDescent="0.25">
      <c r="AF59" s="1066">
        <v>58</v>
      </c>
      <c r="AG59" s="1089">
        <v>4820</v>
      </c>
    </row>
    <row r="60" spans="1:33" ht="13.5" thickBot="1" x14ac:dyDescent="0.25">
      <c r="A60" s="270" t="s">
        <v>92</v>
      </c>
      <c r="B60" s="230"/>
      <c r="C60" s="1103" t="s">
        <v>53</v>
      </c>
      <c r="D60" s="1104"/>
      <c r="E60" s="1104"/>
      <c r="F60" s="1104"/>
      <c r="G60" s="372"/>
      <c r="H60" s="386" t="s">
        <v>0</v>
      </c>
      <c r="AF60" s="1066">
        <v>59</v>
      </c>
      <c r="AG60" s="1089">
        <v>4840</v>
      </c>
    </row>
    <row r="61" spans="1:33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  <c r="AF61" s="1066">
        <v>60</v>
      </c>
      <c r="AG61" s="1089">
        <v>4860</v>
      </c>
    </row>
    <row r="62" spans="1:33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  <c r="AF62" s="1066">
        <v>61</v>
      </c>
      <c r="AG62" s="1089">
        <v>4880</v>
      </c>
    </row>
    <row r="63" spans="1:33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  <c r="AF63" s="1066">
        <v>62</v>
      </c>
      <c r="AG63" s="1089">
        <v>4900</v>
      </c>
    </row>
    <row r="64" spans="1:33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  <c r="AF64" s="1066">
        <v>63</v>
      </c>
      <c r="AG64" s="1089">
        <v>4920</v>
      </c>
    </row>
    <row r="65" spans="1:33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  <c r="AF65" s="1066">
        <v>64</v>
      </c>
      <c r="AG65" s="1089">
        <v>4940</v>
      </c>
    </row>
    <row r="66" spans="1:33" ht="13.5" thickBot="1" x14ac:dyDescent="0.25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  <c r="AF66" s="1069">
        <v>65</v>
      </c>
      <c r="AG66" s="1090">
        <v>4960</v>
      </c>
    </row>
    <row r="67" spans="1:33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33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33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66" t="s">
        <v>94</v>
      </c>
      <c r="L69" s="1266"/>
      <c r="M69" s="1266"/>
      <c r="N69" s="1266"/>
      <c r="O69" s="1266"/>
      <c r="P69" s="1266"/>
      <c r="Q69" s="1266"/>
      <c r="R69" s="1267" t="s">
        <v>93</v>
      </c>
    </row>
    <row r="70" spans="1:33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66"/>
      <c r="L70" s="1266"/>
      <c r="M70" s="1266"/>
      <c r="N70" s="1266"/>
      <c r="O70" s="1266"/>
      <c r="P70" s="1266"/>
      <c r="Q70" s="1266"/>
      <c r="R70" s="1267"/>
    </row>
    <row r="71" spans="1:33" x14ac:dyDescent="0.2">
      <c r="K71" s="1266"/>
      <c r="L71" s="1266"/>
      <c r="M71" s="1266"/>
      <c r="N71" s="1266"/>
      <c r="O71" s="1266"/>
      <c r="P71" s="1266"/>
      <c r="Q71" s="1266"/>
      <c r="R71" s="1267"/>
      <c r="S71" s="387">
        <v>83.04</v>
      </c>
    </row>
    <row r="72" spans="1:33" ht="13.5" thickBot="1" x14ac:dyDescent="0.25">
      <c r="K72" s="228" t="s">
        <v>95</v>
      </c>
    </row>
    <row r="73" spans="1:33" ht="13.5" thickBot="1" x14ac:dyDescent="0.25">
      <c r="A73" s="270" t="s">
        <v>98</v>
      </c>
      <c r="B73" s="230"/>
      <c r="C73" s="1103" t="s">
        <v>53</v>
      </c>
      <c r="D73" s="1104"/>
      <c r="E73" s="1104"/>
      <c r="F73" s="1104"/>
      <c r="G73" s="372"/>
      <c r="H73" s="386" t="s">
        <v>0</v>
      </c>
    </row>
    <row r="74" spans="1:33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33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33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33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33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33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33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83"/>
      <c r="L82" s="1283"/>
      <c r="M82" s="1283"/>
      <c r="N82" s="1283"/>
      <c r="O82" s="1283"/>
      <c r="P82" s="1283"/>
      <c r="Q82" s="1283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83"/>
      <c r="L83" s="1283"/>
      <c r="M83" s="1283"/>
      <c r="N83" s="1283"/>
      <c r="O83" s="1283"/>
      <c r="P83" s="1283"/>
      <c r="Q83" s="1283"/>
    </row>
    <row r="84" spans="1:17" x14ac:dyDescent="0.2">
      <c r="K84" s="1283"/>
      <c r="L84" s="1283"/>
      <c r="M84" s="1283"/>
      <c r="N84" s="1283"/>
      <c r="O84" s="1283"/>
      <c r="P84" s="1283"/>
      <c r="Q84" s="1283"/>
    </row>
    <row r="85" spans="1:17" ht="13.5" thickBot="1" x14ac:dyDescent="0.25"/>
    <row r="86" spans="1:17" ht="13.5" thickBot="1" x14ac:dyDescent="0.25">
      <c r="A86" s="270" t="s">
        <v>102</v>
      </c>
      <c r="B86" s="230"/>
      <c r="C86" s="1103" t="s">
        <v>53</v>
      </c>
      <c r="D86" s="1104"/>
      <c r="E86" s="1104"/>
      <c r="F86" s="1104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103" t="s">
        <v>53</v>
      </c>
      <c r="D99" s="1104"/>
      <c r="E99" s="1104"/>
      <c r="F99" s="1104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103" t="s">
        <v>53</v>
      </c>
      <c r="D112" s="1104"/>
      <c r="E112" s="1104"/>
      <c r="F112" s="1104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76" t="s">
        <v>105</v>
      </c>
      <c r="M113" s="1177"/>
      <c r="N113" s="1177"/>
      <c r="O113" s="1178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79" t="s">
        <v>67</v>
      </c>
      <c r="M114" s="1180"/>
      <c r="N114" s="1180"/>
      <c r="O114" s="1181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103" t="s">
        <v>53</v>
      </c>
      <c r="D125" s="1104"/>
      <c r="E125" s="1104"/>
      <c r="F125" s="1104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76" t="s">
        <v>138</v>
      </c>
      <c r="M133" s="1276"/>
      <c r="N133" s="1276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103" t="s">
        <v>53</v>
      </c>
      <c r="D138" s="1104"/>
      <c r="E138" s="1104"/>
      <c r="F138" s="1104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66"/>
      <c r="M146" s="1166"/>
      <c r="N146" s="1166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128" t="s">
        <v>53</v>
      </c>
      <c r="D151" s="1129"/>
      <c r="E151" s="1130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128" t="s">
        <v>53</v>
      </c>
      <c r="D164" s="1129"/>
      <c r="E164" s="1130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128" t="s">
        <v>53</v>
      </c>
      <c r="D177" s="1129"/>
      <c r="E177" s="1130"/>
      <c r="F177" s="386" t="s">
        <v>0</v>
      </c>
      <c r="G177" s="228" t="s">
        <v>190</v>
      </c>
      <c r="L177" s="1176" t="s">
        <v>189</v>
      </c>
      <c r="M177" s="1177"/>
      <c r="N177" s="1177"/>
      <c r="O177" s="1178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79" t="s">
        <v>67</v>
      </c>
      <c r="M178" s="1180"/>
      <c r="N178" s="1180"/>
      <c r="O178" s="1181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128" t="s">
        <v>53</v>
      </c>
      <c r="D190" s="1129"/>
      <c r="E190" s="1130"/>
      <c r="F190" s="1190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65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128" t="s">
        <v>53</v>
      </c>
      <c r="D203" s="1129"/>
      <c r="E203" s="1130"/>
      <c r="F203" s="1190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65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128" t="s">
        <v>53</v>
      </c>
      <c r="D216" s="1129"/>
      <c r="E216" s="1130"/>
      <c r="F216" s="1190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65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128" t="s">
        <v>53</v>
      </c>
      <c r="D229" s="1129"/>
      <c r="E229" s="1130"/>
      <c r="F229" s="1190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65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128" t="s">
        <v>53</v>
      </c>
      <c r="D242" s="1129"/>
      <c r="E242" s="1130"/>
      <c r="F242" s="1190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65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128" t="s">
        <v>53</v>
      </c>
      <c r="D255" s="1129"/>
      <c r="E255" s="1129"/>
      <c r="F255" s="1106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82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128" t="s">
        <v>53</v>
      </c>
      <c r="D268" s="1129"/>
      <c r="E268" s="1129"/>
      <c r="F268" s="1106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82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128" t="s">
        <v>53</v>
      </c>
      <c r="D281" s="1129"/>
      <c r="E281" s="1129"/>
      <c r="F281" s="1106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82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128" t="s">
        <v>53</v>
      </c>
      <c r="D294" s="1129"/>
      <c r="E294" s="1129"/>
      <c r="F294" s="1106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82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128" t="s">
        <v>53</v>
      </c>
      <c r="D308" s="1129"/>
      <c r="E308" s="1129"/>
      <c r="F308" s="1129"/>
      <c r="G308" s="1129"/>
      <c r="H308" s="1129"/>
      <c r="I308" s="1190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65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128" t="s">
        <v>53</v>
      </c>
      <c r="D322" s="1129"/>
      <c r="E322" s="1129"/>
      <c r="F322" s="1129"/>
      <c r="G322" s="1129"/>
      <c r="H322" s="1129"/>
      <c r="I322" s="1190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65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128" t="s">
        <v>53</v>
      </c>
      <c r="D336" s="1129"/>
      <c r="E336" s="1129"/>
      <c r="F336" s="1129"/>
      <c r="G336" s="1129"/>
      <c r="H336" s="1129"/>
      <c r="I336" s="1190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65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128" t="s">
        <v>53</v>
      </c>
      <c r="D350" s="1129"/>
      <c r="E350" s="1129"/>
      <c r="F350" s="1129"/>
      <c r="G350" s="1129"/>
      <c r="H350" s="1129"/>
      <c r="I350" s="1190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65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128" t="s">
        <v>53</v>
      </c>
      <c r="D364" s="1129"/>
      <c r="E364" s="1129"/>
      <c r="F364" s="1129"/>
      <c r="G364" s="1129"/>
      <c r="H364" s="1129"/>
      <c r="I364" s="1190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65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128" t="s">
        <v>53</v>
      </c>
      <c r="D378" s="1129"/>
      <c r="E378" s="1129"/>
      <c r="F378" s="1129"/>
      <c r="G378" s="1129"/>
      <c r="H378" s="1129"/>
      <c r="I378" s="1190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65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128" t="s">
        <v>53</v>
      </c>
      <c r="D392" s="1129"/>
      <c r="E392" s="1129"/>
      <c r="F392" s="1129"/>
      <c r="G392" s="1129"/>
      <c r="H392" s="1129"/>
      <c r="I392" s="1190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65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128" t="s">
        <v>53</v>
      </c>
      <c r="D406" s="1129"/>
      <c r="E406" s="1129"/>
      <c r="F406" s="1129"/>
      <c r="G406" s="1129"/>
      <c r="H406" s="1129"/>
      <c r="I406" s="1190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65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128" t="s">
        <v>53</v>
      </c>
      <c r="D420" s="1129"/>
      <c r="E420" s="1129"/>
      <c r="F420" s="1129"/>
      <c r="G420" s="1129"/>
      <c r="H420" s="1129"/>
      <c r="I420" s="1190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65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128" t="s">
        <v>53</v>
      </c>
      <c r="D434" s="1129"/>
      <c r="E434" s="1129"/>
      <c r="F434" s="1129"/>
      <c r="G434" s="1129"/>
      <c r="H434" s="1129"/>
      <c r="I434" s="1190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65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128" t="s">
        <v>53</v>
      </c>
      <c r="D448" s="1129"/>
      <c r="E448" s="1129"/>
      <c r="F448" s="1129"/>
      <c r="G448" s="1129"/>
      <c r="H448" s="1129"/>
      <c r="I448" s="1190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65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128" t="s">
        <v>53</v>
      </c>
      <c r="D462" s="1129"/>
      <c r="E462" s="1129"/>
      <c r="F462" s="1129"/>
      <c r="G462" s="1129"/>
      <c r="H462" s="1129"/>
      <c r="I462" s="1190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65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128" t="s">
        <v>53</v>
      </c>
      <c r="D476" s="1129"/>
      <c r="E476" s="1129"/>
      <c r="F476" s="1129"/>
      <c r="G476" s="1129"/>
      <c r="H476" s="1129"/>
      <c r="I476" s="1190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65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128" t="s">
        <v>53</v>
      </c>
      <c r="D490" s="1129"/>
      <c r="E490" s="1129"/>
      <c r="F490" s="1129"/>
      <c r="G490" s="1129"/>
      <c r="H490" s="1129"/>
      <c r="I490" s="1190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65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128" t="s">
        <v>53</v>
      </c>
      <c r="D504" s="1129"/>
      <c r="E504" s="1129"/>
      <c r="F504" s="1129"/>
      <c r="G504" s="1129"/>
      <c r="H504" s="1129"/>
      <c r="I504" s="1190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65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128" t="s">
        <v>53</v>
      </c>
      <c r="D518" s="1129"/>
      <c r="E518" s="1129"/>
      <c r="F518" s="1129"/>
      <c r="G518" s="1129"/>
      <c r="H518" s="1129"/>
      <c r="I518" s="1190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65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128" t="s">
        <v>53</v>
      </c>
      <c r="D531" s="1129"/>
      <c r="E531" s="1129"/>
      <c r="F531" s="1129"/>
      <c r="G531" s="1129"/>
      <c r="H531" s="1129"/>
      <c r="I531" s="1190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107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65"/>
      <c r="N533" s="1180" t="s">
        <v>303</v>
      </c>
      <c r="O533" s="1180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128" t="s">
        <v>53</v>
      </c>
      <c r="D545" s="1129"/>
      <c r="E545" s="1129"/>
      <c r="F545" s="1129"/>
      <c r="G545" s="1129"/>
      <c r="H545" s="1129"/>
      <c r="I545" s="1280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81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128" t="s">
        <v>53</v>
      </c>
      <c r="D558" s="1129"/>
      <c r="E558" s="1129"/>
      <c r="F558" s="1129"/>
      <c r="G558" s="1129"/>
      <c r="H558" s="1129"/>
      <c r="I558" s="1280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81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128" t="s">
        <v>53</v>
      </c>
      <c r="D571" s="1129"/>
      <c r="E571" s="1129"/>
      <c r="F571" s="1129"/>
      <c r="G571" s="1129"/>
      <c r="H571" s="1129"/>
      <c r="I571" s="1280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81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128" t="s">
        <v>53</v>
      </c>
      <c r="D584" s="1129"/>
      <c r="E584" s="1129"/>
      <c r="F584" s="1129"/>
      <c r="G584" s="1129"/>
      <c r="H584" s="1129"/>
      <c r="I584" s="1280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81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128" t="s">
        <v>53</v>
      </c>
      <c r="D597" s="1129"/>
      <c r="E597" s="1129"/>
      <c r="F597" s="1129"/>
      <c r="G597" s="1129"/>
      <c r="H597" s="1129"/>
      <c r="I597" s="1280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81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128" t="s">
        <v>53</v>
      </c>
      <c r="D610" s="1129"/>
      <c r="E610" s="1129"/>
      <c r="F610" s="1129"/>
      <c r="G610" s="1129"/>
      <c r="H610" s="1129"/>
      <c r="I610" s="1280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81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128" t="s">
        <v>53</v>
      </c>
      <c r="D623" s="1129"/>
      <c r="E623" s="1129"/>
      <c r="F623" s="1129"/>
      <c r="G623" s="1129"/>
      <c r="H623" s="1129"/>
      <c r="I623" s="1280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81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128" t="s">
        <v>53</v>
      </c>
      <c r="D636" s="1129"/>
      <c r="E636" s="1129"/>
      <c r="F636" s="1129"/>
      <c r="G636" s="1129"/>
      <c r="H636" s="1129"/>
      <c r="I636" s="1280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81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128" t="s">
        <v>53</v>
      </c>
      <c r="D649" s="1129"/>
      <c r="E649" s="1129"/>
      <c r="F649" s="1129"/>
      <c r="G649" s="1129"/>
      <c r="H649" s="1129"/>
      <c r="I649" s="1280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81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128" t="s">
        <v>53</v>
      </c>
      <c r="D662" s="1129"/>
      <c r="E662" s="1129"/>
      <c r="F662" s="1129"/>
      <c r="G662" s="1129"/>
      <c r="H662" s="1129"/>
      <c r="I662" s="1280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81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128" t="s">
        <v>53</v>
      </c>
      <c r="D675" s="1129"/>
      <c r="E675" s="1129"/>
      <c r="F675" s="1129"/>
      <c r="G675" s="1129"/>
      <c r="H675" s="1129"/>
      <c r="I675" s="1280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81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128" t="s">
        <v>53</v>
      </c>
      <c r="D688" s="1129"/>
      <c r="E688" s="1129"/>
      <c r="F688" s="1129"/>
      <c r="G688" s="1129"/>
      <c r="H688" s="1129"/>
      <c r="I688" s="1280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81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128" t="s">
        <v>53</v>
      </c>
      <c r="D701" s="1129"/>
      <c r="E701" s="1129"/>
      <c r="F701" s="1129"/>
      <c r="G701" s="1129"/>
      <c r="H701" s="1129"/>
      <c r="I701" s="1280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81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128" t="s">
        <v>53</v>
      </c>
      <c r="D714" s="1129"/>
      <c r="E714" s="1129"/>
      <c r="F714" s="1129"/>
      <c r="G714" s="1129"/>
      <c r="H714" s="1129"/>
      <c r="I714" s="1280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81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128" t="s">
        <v>53</v>
      </c>
      <c r="D727" s="1129"/>
      <c r="E727" s="1129"/>
      <c r="F727" s="1129"/>
      <c r="G727" s="1129"/>
      <c r="H727" s="1129"/>
      <c r="I727" s="1280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81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128" t="s">
        <v>53</v>
      </c>
      <c r="D740" s="1129"/>
      <c r="E740" s="1129"/>
      <c r="F740" s="1129"/>
      <c r="G740" s="1129"/>
      <c r="H740" s="1129"/>
      <c r="I740" s="1280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81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129" t="s">
        <v>53</v>
      </c>
      <c r="D753" s="1129"/>
      <c r="E753" s="1129"/>
      <c r="F753" s="1129"/>
      <c r="G753" s="1129"/>
      <c r="H753" s="1129"/>
      <c r="I753" s="1280" t="s">
        <v>0</v>
      </c>
      <c r="J753" s="228"/>
    </row>
    <row r="754" spans="1:12" x14ac:dyDescent="0.2">
      <c r="A754" s="1248" t="s">
        <v>54</v>
      </c>
      <c r="B754" s="1249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81"/>
    </row>
    <row r="755" spans="1:12" x14ac:dyDescent="0.2">
      <c r="A755" s="1110" t="s">
        <v>3</v>
      </c>
      <c r="B755" s="1111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112" t="s">
        <v>6</v>
      </c>
      <c r="B756" s="1113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114" t="s">
        <v>7</v>
      </c>
      <c r="B757" s="1115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250" t="s">
        <v>8</v>
      </c>
      <c r="B758" s="1251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78" t="s">
        <v>1</v>
      </c>
      <c r="B759" s="127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250" t="s">
        <v>27</v>
      </c>
      <c r="B760" s="1251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120" t="s">
        <v>52</v>
      </c>
      <c r="B761" s="1121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120" t="s">
        <v>28</v>
      </c>
      <c r="B762" s="1121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122" t="s">
        <v>26</v>
      </c>
      <c r="B763" s="1123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129" t="s">
        <v>53</v>
      </c>
      <c r="D766" s="1129"/>
      <c r="E766" s="1129"/>
      <c r="F766" s="1129"/>
      <c r="G766" s="1129"/>
      <c r="H766" s="1129"/>
      <c r="I766" s="1280" t="s">
        <v>0</v>
      </c>
      <c r="J766" s="228"/>
    </row>
    <row r="767" spans="1:12" x14ac:dyDescent="0.2">
      <c r="A767" s="1248" t="s">
        <v>54</v>
      </c>
      <c r="B767" s="1249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81"/>
    </row>
    <row r="768" spans="1:12" x14ac:dyDescent="0.2">
      <c r="A768" s="1110" t="s">
        <v>3</v>
      </c>
      <c r="B768" s="1111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110" t="s">
        <v>323</v>
      </c>
      <c r="B769" s="1111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110" t="s">
        <v>322</v>
      </c>
      <c r="B770" s="1111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112" t="s">
        <v>6</v>
      </c>
      <c r="B771" s="1113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114" t="s">
        <v>7</v>
      </c>
      <c r="B772" s="1115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250" t="s">
        <v>8</v>
      </c>
      <c r="B773" s="1251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78" t="s">
        <v>1</v>
      </c>
      <c r="B774" s="127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250" t="s">
        <v>27</v>
      </c>
      <c r="B775" s="1251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120" t="s">
        <v>52</v>
      </c>
      <c r="B776" s="1121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120" t="s">
        <v>28</v>
      </c>
      <c r="B777" s="1121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122" t="s">
        <v>26</v>
      </c>
      <c r="B778" s="1123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128" t="s">
        <v>53</v>
      </c>
      <c r="D781" s="1129"/>
      <c r="E781" s="1129"/>
      <c r="F781" s="1129"/>
      <c r="G781" s="1129"/>
      <c r="H781" s="1129"/>
      <c r="I781" s="1280" t="s">
        <v>0</v>
      </c>
      <c r="J781" s="228"/>
    </row>
    <row r="782" spans="1:12" x14ac:dyDescent="0.2">
      <c r="A782" s="1248" t="s">
        <v>54</v>
      </c>
      <c r="B782" s="1249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81"/>
    </row>
    <row r="783" spans="1:12" x14ac:dyDescent="0.2">
      <c r="A783" s="1110" t="s">
        <v>3</v>
      </c>
      <c r="B783" s="1111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110" t="s">
        <v>323</v>
      </c>
      <c r="B784" s="1111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110" t="s">
        <v>322</v>
      </c>
      <c r="B785" s="1111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112" t="s">
        <v>6</v>
      </c>
      <c r="B786" s="1113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114" t="s">
        <v>7</v>
      </c>
      <c r="B787" s="1115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250" t="s">
        <v>8</v>
      </c>
      <c r="B788" s="1251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78" t="s">
        <v>1</v>
      </c>
      <c r="B789" s="127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250" t="s">
        <v>27</v>
      </c>
      <c r="B790" s="1251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120" t="s">
        <v>52</v>
      </c>
      <c r="B791" s="1121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120" t="s">
        <v>28</v>
      </c>
      <c r="B792" s="1121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122" t="s">
        <v>26</v>
      </c>
      <c r="B793" s="1123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128" t="s">
        <v>53</v>
      </c>
      <c r="D796" s="1129"/>
      <c r="E796" s="1129"/>
      <c r="F796" s="1129"/>
      <c r="G796" s="1129"/>
      <c r="H796" s="1129"/>
      <c r="I796" s="1280" t="s">
        <v>0</v>
      </c>
      <c r="J796" s="228"/>
    </row>
    <row r="797" spans="1:12" x14ac:dyDescent="0.2">
      <c r="A797" s="1248" t="s">
        <v>54</v>
      </c>
      <c r="B797" s="1249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81"/>
    </row>
    <row r="798" spans="1:12" x14ac:dyDescent="0.2">
      <c r="A798" s="1110" t="s">
        <v>3</v>
      </c>
      <c r="B798" s="1111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110" t="s">
        <v>323</v>
      </c>
      <c r="B799" s="1111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110" t="s">
        <v>322</v>
      </c>
      <c r="B800" s="1111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112" t="s">
        <v>6</v>
      </c>
      <c r="B801" s="1113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114" t="s">
        <v>7</v>
      </c>
      <c r="B802" s="1115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250" t="s">
        <v>8</v>
      </c>
      <c r="B803" s="1251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78" t="s">
        <v>1</v>
      </c>
      <c r="B804" s="127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250" t="s">
        <v>27</v>
      </c>
      <c r="B805" s="1251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120" t="s">
        <v>52</v>
      </c>
      <c r="B806" s="1121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120" t="s">
        <v>28</v>
      </c>
      <c r="B807" s="1121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122" t="s">
        <v>26</v>
      </c>
      <c r="B808" s="1123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128" t="s">
        <v>53</v>
      </c>
      <c r="D811" s="1129"/>
      <c r="E811" s="1129"/>
      <c r="F811" s="1129"/>
      <c r="G811" s="1129"/>
      <c r="H811" s="1129"/>
      <c r="I811" s="1280" t="s">
        <v>0</v>
      </c>
      <c r="J811" s="228"/>
    </row>
    <row r="812" spans="1:12" x14ac:dyDescent="0.2">
      <c r="A812" s="1248" t="s">
        <v>54</v>
      </c>
      <c r="B812" s="1249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81"/>
    </row>
    <row r="813" spans="1:12" x14ac:dyDescent="0.2">
      <c r="A813" s="1110" t="s">
        <v>3</v>
      </c>
      <c r="B813" s="1111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110" t="s">
        <v>323</v>
      </c>
      <c r="B814" s="1111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110" t="s">
        <v>322</v>
      </c>
      <c r="B815" s="1111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112" t="s">
        <v>6</v>
      </c>
      <c r="B816" s="1113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114" t="s">
        <v>7</v>
      </c>
      <c r="B817" s="1115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250" t="s">
        <v>8</v>
      </c>
      <c r="B818" s="1251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78" t="s">
        <v>1</v>
      </c>
      <c r="B819" s="127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250" t="s">
        <v>27</v>
      </c>
      <c r="B820" s="1251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120" t="s">
        <v>52</v>
      </c>
      <c r="B821" s="1121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120" t="s">
        <v>28</v>
      </c>
      <c r="B822" s="1121"/>
      <c r="C822" s="218">
        <v>156.5</v>
      </c>
      <c r="D822" s="267">
        <v>155.5</v>
      </c>
      <c r="E822" s="267">
        <v>161</v>
      </c>
      <c r="F822" s="267">
        <v>158.5</v>
      </c>
      <c r="G822" s="267">
        <v>158.5</v>
      </c>
      <c r="H822" s="219">
        <v>160</v>
      </c>
      <c r="I822" s="1015">
        <f>AVERAGE(C822:H822)</f>
        <v>158.33333333333334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122" t="s">
        <v>26</v>
      </c>
      <c r="B823" s="1123"/>
      <c r="C823" s="345">
        <f t="shared" ref="C823:H823" si="177">C822-C807</f>
        <v>1</v>
      </c>
      <c r="D823" s="346">
        <f t="shared" si="177"/>
        <v>1</v>
      </c>
      <c r="E823" s="346">
        <f t="shared" si="177"/>
        <v>1</v>
      </c>
      <c r="F823" s="346">
        <f t="shared" si="177"/>
        <v>1</v>
      </c>
      <c r="G823" s="346">
        <f t="shared" si="177"/>
        <v>1</v>
      </c>
      <c r="H823" s="347">
        <f t="shared" si="177"/>
        <v>1</v>
      </c>
      <c r="I823" s="371"/>
    </row>
    <row r="824" spans="1:12" ht="13.5" thickBot="1" x14ac:dyDescent="0.25"/>
    <row r="825" spans="1:12" ht="13.5" thickBot="1" x14ac:dyDescent="0.25">
      <c r="A825" s="1003">
        <f>A810+7</f>
        <v>45811</v>
      </c>
      <c r="B825" s="1022"/>
      <c r="C825" s="991">
        <f t="shared" ref="C825:H825" si="178">C830/C836</f>
        <v>0.32432432432432434</v>
      </c>
      <c r="D825" s="991">
        <f t="shared" si="178"/>
        <v>0.32432432432432434</v>
      </c>
      <c r="E825" s="991">
        <f t="shared" si="178"/>
        <v>1</v>
      </c>
      <c r="F825" s="991">
        <f t="shared" si="178"/>
        <v>0.29268292682926828</v>
      </c>
      <c r="G825" s="991">
        <f t="shared" si="178"/>
        <v>0.3</v>
      </c>
      <c r="H825" s="991">
        <f t="shared" si="178"/>
        <v>0.30769230769230771</v>
      </c>
      <c r="I825" s="1050"/>
      <c r="J825" s="1050"/>
      <c r="K825" s="1050"/>
      <c r="L825" s="1050"/>
    </row>
    <row r="826" spans="1:12" ht="13.5" thickBot="1" x14ac:dyDescent="0.25">
      <c r="A826" s="1023" t="s">
        <v>324</v>
      </c>
      <c r="B826" s="1024">
        <f>B811+1</f>
        <v>62</v>
      </c>
      <c r="C826" s="1128" t="s">
        <v>53</v>
      </c>
      <c r="D826" s="1129"/>
      <c r="E826" s="1129"/>
      <c r="F826" s="1129"/>
      <c r="G826" s="1129"/>
      <c r="H826" s="1129"/>
      <c r="I826" s="1280" t="s">
        <v>0</v>
      </c>
      <c r="J826" s="228"/>
      <c r="K826" s="1050"/>
      <c r="L826" s="1050"/>
    </row>
    <row r="827" spans="1:12" x14ac:dyDescent="0.2">
      <c r="A827" s="1248" t="s">
        <v>54</v>
      </c>
      <c r="B827" s="1249"/>
      <c r="C827" s="271">
        <v>1</v>
      </c>
      <c r="D827" s="273">
        <v>2</v>
      </c>
      <c r="E827" s="273">
        <v>3</v>
      </c>
      <c r="F827" s="273">
        <v>4</v>
      </c>
      <c r="G827" s="273">
        <v>5</v>
      </c>
      <c r="H827" s="684">
        <v>6</v>
      </c>
      <c r="I827" s="1281"/>
      <c r="J827" s="1050"/>
      <c r="K827" s="1050"/>
      <c r="L827" s="1050"/>
    </row>
    <row r="828" spans="1:12" x14ac:dyDescent="0.2">
      <c r="A828" s="1110" t="s">
        <v>3</v>
      </c>
      <c r="B828" s="1111"/>
      <c r="C828" s="348">
        <v>4900</v>
      </c>
      <c r="D828" s="349">
        <v>4900</v>
      </c>
      <c r="E828" s="349">
        <v>4900</v>
      </c>
      <c r="F828" s="349">
        <v>4900</v>
      </c>
      <c r="G828" s="349">
        <v>4900</v>
      </c>
      <c r="H828" s="939">
        <v>4900</v>
      </c>
      <c r="I828" s="943">
        <v>4900</v>
      </c>
      <c r="J828" s="215">
        <f>I828-I813</f>
        <v>20</v>
      </c>
      <c r="K828" s="215"/>
      <c r="L828" s="1050"/>
    </row>
    <row r="829" spans="1:12" x14ac:dyDescent="0.2">
      <c r="A829" s="1110" t="s">
        <v>323</v>
      </c>
      <c r="B829" s="1111"/>
      <c r="C829" s="986">
        <v>72095</v>
      </c>
      <c r="D829" s="987">
        <v>67949</v>
      </c>
      <c r="E829" s="987">
        <v>16445</v>
      </c>
      <c r="F829" s="987">
        <v>65208</v>
      </c>
      <c r="G829" s="987">
        <v>63701</v>
      </c>
      <c r="H829" s="988">
        <v>61214</v>
      </c>
      <c r="I829" s="944">
        <v>346612</v>
      </c>
      <c r="J829" s="215"/>
      <c r="K829" s="215"/>
      <c r="L829" s="1050"/>
    </row>
    <row r="830" spans="1:12" x14ac:dyDescent="0.2">
      <c r="A830" s="1110" t="s">
        <v>322</v>
      </c>
      <c r="B830" s="1111"/>
      <c r="C830" s="986">
        <v>12</v>
      </c>
      <c r="D830" s="987">
        <v>12</v>
      </c>
      <c r="E830" s="987">
        <v>3</v>
      </c>
      <c r="F830" s="987">
        <v>12</v>
      </c>
      <c r="G830" s="987">
        <v>12</v>
      </c>
      <c r="H830" s="988">
        <v>12</v>
      </c>
      <c r="I830" s="944">
        <v>63</v>
      </c>
      <c r="J830" s="215"/>
      <c r="K830" s="215"/>
      <c r="L830" s="1050"/>
    </row>
    <row r="831" spans="1:12" x14ac:dyDescent="0.2">
      <c r="A831" s="1112" t="s">
        <v>6</v>
      </c>
      <c r="B831" s="1113"/>
      <c r="C831" s="299">
        <v>6007.916666666667</v>
      </c>
      <c r="D831" s="300">
        <v>5662.416666666667</v>
      </c>
      <c r="E831" s="300">
        <v>5481.666666666667</v>
      </c>
      <c r="F831" s="300">
        <v>5434</v>
      </c>
      <c r="G831" s="300">
        <v>5308.416666666667</v>
      </c>
      <c r="H831" s="757">
        <v>5101.166666666667</v>
      </c>
      <c r="I831" s="317">
        <v>5501.7777777777774</v>
      </c>
      <c r="J831" s="228"/>
      <c r="K831" s="1050"/>
      <c r="L831" s="1050"/>
    </row>
    <row r="832" spans="1:12" x14ac:dyDescent="0.2">
      <c r="A832" s="1114" t="s">
        <v>7</v>
      </c>
      <c r="B832" s="1115"/>
      <c r="C832" s="1036">
        <v>0.77777777777777779</v>
      </c>
      <c r="D832" s="304">
        <v>0.77777777777777779</v>
      </c>
      <c r="E832" s="304">
        <v>0.40000000000000008</v>
      </c>
      <c r="F832" s="304">
        <v>0.83333333333333337</v>
      </c>
      <c r="G832" s="304">
        <v>0.69444444444444453</v>
      </c>
      <c r="H832" s="759">
        <v>0.69444444444444453</v>
      </c>
      <c r="I832" s="1009">
        <v>0.73862433862433796</v>
      </c>
      <c r="J832" s="1050"/>
      <c r="K832" s="1050"/>
      <c r="L832" s="1050"/>
    </row>
    <row r="833" spans="1:12" ht="13.5" thickBot="1" x14ac:dyDescent="0.25">
      <c r="A833" s="1250" t="s">
        <v>8</v>
      </c>
      <c r="B833" s="1251"/>
      <c r="C833" s="911">
        <v>9.560099503595855E-2</v>
      </c>
      <c r="D833" s="912">
        <v>0.1025437959549871</v>
      </c>
      <c r="E833" s="938">
        <v>0.10272152884012138</v>
      </c>
      <c r="F833" s="912">
        <v>0.10788204086610997</v>
      </c>
      <c r="G833" s="912">
        <v>0.1082391273959009</v>
      </c>
      <c r="H833" s="941">
        <v>0.11190011554696076</v>
      </c>
      <c r="I833" s="975">
        <v>0.1051136108590377</v>
      </c>
      <c r="J833" s="1050"/>
      <c r="K833" s="1050"/>
      <c r="L833" s="1050"/>
    </row>
    <row r="834" spans="1:12" x14ac:dyDescent="0.2">
      <c r="A834" s="1278" t="s">
        <v>1</v>
      </c>
      <c r="B834" s="1279"/>
      <c r="C834" s="432">
        <f t="shared" ref="C834:I834" si="179">C831/C828*100-100</f>
        <v>22.610544217687092</v>
      </c>
      <c r="D834" s="433">
        <f t="shared" si="179"/>
        <v>15.55952380952381</v>
      </c>
      <c r="E834" s="433">
        <f t="shared" si="179"/>
        <v>11.870748299319729</v>
      </c>
      <c r="F834" s="433">
        <f t="shared" si="179"/>
        <v>10.897959183673464</v>
      </c>
      <c r="G834" s="433">
        <f t="shared" si="179"/>
        <v>8.3350340136054513</v>
      </c>
      <c r="H834" s="977">
        <f t="shared" si="179"/>
        <v>4.1054421768707385</v>
      </c>
      <c r="I834" s="970">
        <f t="shared" si="179"/>
        <v>12.281179138321988</v>
      </c>
      <c r="J834" s="1050"/>
      <c r="K834" s="1050"/>
      <c r="L834" s="1050"/>
    </row>
    <row r="835" spans="1:12" ht="13.5" thickBot="1" x14ac:dyDescent="0.25">
      <c r="A835" s="1250" t="s">
        <v>27</v>
      </c>
      <c r="B835" s="1251"/>
      <c r="C835" s="254">
        <f t="shared" ref="C835:I835" si="180">C831-C816</f>
        <v>103.75</v>
      </c>
      <c r="D835" s="255">
        <f t="shared" si="180"/>
        <v>160</v>
      </c>
      <c r="E835" s="255">
        <f t="shared" si="180"/>
        <v>-439.33333333333303</v>
      </c>
      <c r="F835" s="255">
        <f t="shared" si="180"/>
        <v>322.41666666666697</v>
      </c>
      <c r="G835" s="255">
        <f t="shared" si="180"/>
        <v>126.5</v>
      </c>
      <c r="H835" s="436">
        <f t="shared" si="180"/>
        <v>94.16666666666697</v>
      </c>
      <c r="I835" s="287">
        <f t="shared" si="180"/>
        <v>132.76190476190459</v>
      </c>
      <c r="J835" s="1050" t="s">
        <v>56</v>
      </c>
      <c r="K835" s="263">
        <f>I821-I836</f>
        <v>0</v>
      </c>
      <c r="L835" s="768">
        <f>K835/I821</f>
        <v>0</v>
      </c>
    </row>
    <row r="836" spans="1:12" x14ac:dyDescent="0.2">
      <c r="A836" s="1120" t="s">
        <v>52</v>
      </c>
      <c r="B836" s="1121"/>
      <c r="C836" s="956">
        <v>37</v>
      </c>
      <c r="D836" s="957">
        <v>37</v>
      </c>
      <c r="E836" s="957">
        <v>3</v>
      </c>
      <c r="F836" s="957">
        <v>41</v>
      </c>
      <c r="G836" s="957">
        <v>40</v>
      </c>
      <c r="H836" s="958">
        <v>39</v>
      </c>
      <c r="I836" s="364">
        <f>SUM(C836:H836)</f>
        <v>197</v>
      </c>
      <c r="J836" s="1050" t="s">
        <v>57</v>
      </c>
      <c r="K836" s="1050">
        <v>158.74</v>
      </c>
      <c r="L836" s="313"/>
    </row>
    <row r="837" spans="1:12" x14ac:dyDescent="0.2">
      <c r="A837" s="1120" t="s">
        <v>28</v>
      </c>
      <c r="B837" s="1121"/>
      <c r="C837" s="1047">
        <v>156.5</v>
      </c>
      <c r="D837" s="1048">
        <v>155.5</v>
      </c>
      <c r="E837" s="1048">
        <v>161</v>
      </c>
      <c r="F837" s="1048">
        <v>158.5</v>
      </c>
      <c r="G837" s="1048">
        <v>158.5</v>
      </c>
      <c r="H837" s="1049">
        <v>160</v>
      </c>
      <c r="I837" s="1015">
        <f>AVERAGE(C837:H837)</f>
        <v>158.33333333333334</v>
      </c>
      <c r="J837" s="1050" t="s">
        <v>26</v>
      </c>
      <c r="K837" s="215">
        <f>K836-K821</f>
        <v>1.0200000000000102</v>
      </c>
      <c r="L837" s="350"/>
    </row>
    <row r="838" spans="1:12" ht="13.5" thickBot="1" x14ac:dyDescent="0.25">
      <c r="A838" s="1122" t="s">
        <v>26</v>
      </c>
      <c r="B838" s="1123"/>
      <c r="C838" s="345">
        <f t="shared" ref="C838:H838" si="181">C837-C822</f>
        <v>0</v>
      </c>
      <c r="D838" s="346">
        <f t="shared" si="181"/>
        <v>0</v>
      </c>
      <c r="E838" s="346">
        <f t="shared" si="181"/>
        <v>0</v>
      </c>
      <c r="F838" s="346">
        <f t="shared" si="181"/>
        <v>0</v>
      </c>
      <c r="G838" s="346">
        <f t="shared" si="181"/>
        <v>0</v>
      </c>
      <c r="H838" s="347">
        <f t="shared" si="181"/>
        <v>0</v>
      </c>
      <c r="I838" s="371"/>
      <c r="J838" s="1050"/>
      <c r="K838" s="1050"/>
      <c r="L838" s="1050"/>
    </row>
    <row r="839" spans="1:12" ht="13.5" thickBot="1" x14ac:dyDescent="0.25"/>
    <row r="840" spans="1:12" ht="13.5" thickBot="1" x14ac:dyDescent="0.25">
      <c r="A840" s="1003">
        <f>A825+7</f>
        <v>45818</v>
      </c>
      <c r="B840" s="1022"/>
      <c r="C840" s="991">
        <f t="shared" ref="C840:H840" si="182">C845/C851</f>
        <v>0.32432432432432434</v>
      </c>
      <c r="D840" s="991">
        <f t="shared" si="182"/>
        <v>0.32432432432432434</v>
      </c>
      <c r="E840" s="991">
        <f t="shared" si="182"/>
        <v>0.66666666666666663</v>
      </c>
      <c r="F840" s="991">
        <f t="shared" si="182"/>
        <v>0.3</v>
      </c>
      <c r="G840" s="991">
        <f t="shared" si="182"/>
        <v>0.32500000000000001</v>
      </c>
      <c r="H840" s="991">
        <f t="shared" si="182"/>
        <v>0.30769230769230771</v>
      </c>
      <c r="I840" s="1056"/>
      <c r="J840" s="1056"/>
      <c r="K840" s="1056"/>
      <c r="L840" s="1056"/>
    </row>
    <row r="841" spans="1:12" ht="13.5" thickBot="1" x14ac:dyDescent="0.25">
      <c r="A841" s="1023" t="s">
        <v>324</v>
      </c>
      <c r="B841" s="1024">
        <f>B826+1</f>
        <v>63</v>
      </c>
      <c r="C841" s="1128" t="s">
        <v>53</v>
      </c>
      <c r="D841" s="1129"/>
      <c r="E841" s="1129"/>
      <c r="F841" s="1129"/>
      <c r="G841" s="1129"/>
      <c r="H841" s="1129"/>
      <c r="I841" s="1280" t="s">
        <v>0</v>
      </c>
      <c r="J841" s="228"/>
      <c r="K841" s="1056"/>
      <c r="L841" s="1056"/>
    </row>
    <row r="842" spans="1:12" x14ac:dyDescent="0.2">
      <c r="A842" s="1248" t="s">
        <v>54</v>
      </c>
      <c r="B842" s="1249"/>
      <c r="C842" s="271">
        <v>1</v>
      </c>
      <c r="D842" s="273">
        <v>2</v>
      </c>
      <c r="E842" s="273">
        <v>3</v>
      </c>
      <c r="F842" s="273">
        <v>4</v>
      </c>
      <c r="G842" s="273">
        <v>5</v>
      </c>
      <c r="H842" s="684">
        <v>6</v>
      </c>
      <c r="I842" s="1281"/>
      <c r="J842" s="1056"/>
      <c r="K842" s="1056"/>
      <c r="L842" s="1056"/>
    </row>
    <row r="843" spans="1:12" x14ac:dyDescent="0.2">
      <c r="A843" s="1110" t="s">
        <v>3</v>
      </c>
      <c r="B843" s="1111"/>
      <c r="C843" s="1088">
        <f>INDEX($AG$2:$AG$66, MATCH($B841, $AF$2:$AF$66, 0), MATCH($AG$1, $AG$1:$AG$1, 0))</f>
        <v>4920</v>
      </c>
      <c r="D843" s="1091">
        <f t="shared" ref="D843:I843" si="183">INDEX($AG$2:$AG$66, MATCH($B841, $AF$2:$AF$66, 0), MATCH($AG$1, $AG$1:$AG$1, 0))</f>
        <v>4920</v>
      </c>
      <c r="E843" s="1091">
        <f t="shared" si="183"/>
        <v>4920</v>
      </c>
      <c r="F843" s="1091">
        <f t="shared" si="183"/>
        <v>4920</v>
      </c>
      <c r="G843" s="1091">
        <f t="shared" si="183"/>
        <v>4920</v>
      </c>
      <c r="H843" s="1092">
        <f t="shared" si="183"/>
        <v>4920</v>
      </c>
      <c r="I843" s="1093">
        <f t="shared" si="183"/>
        <v>4920</v>
      </c>
      <c r="J843" s="215">
        <f>I843-I828</f>
        <v>20</v>
      </c>
      <c r="K843" s="215"/>
      <c r="L843" s="1056"/>
    </row>
    <row r="844" spans="1:12" x14ac:dyDescent="0.2">
      <c r="A844" s="1110" t="s">
        <v>323</v>
      </c>
      <c r="B844" s="1111"/>
      <c r="C844" s="986">
        <v>71864</v>
      </c>
      <c r="D844" s="987">
        <v>67387</v>
      </c>
      <c r="E844" s="987">
        <v>12926</v>
      </c>
      <c r="F844" s="987">
        <v>64773</v>
      </c>
      <c r="G844" s="987">
        <v>66903</v>
      </c>
      <c r="H844" s="988">
        <v>62166</v>
      </c>
      <c r="I844" s="944">
        <v>346019</v>
      </c>
      <c r="J844" s="215"/>
      <c r="K844" s="215"/>
      <c r="L844" s="1056"/>
    </row>
    <row r="845" spans="1:12" x14ac:dyDescent="0.2">
      <c r="A845" s="1110" t="s">
        <v>322</v>
      </c>
      <c r="B845" s="1111"/>
      <c r="C845" s="986">
        <v>12</v>
      </c>
      <c r="D845" s="987">
        <v>12</v>
      </c>
      <c r="E845" s="987">
        <v>2</v>
      </c>
      <c r="F845" s="987">
        <v>12</v>
      </c>
      <c r="G845" s="987">
        <v>13</v>
      </c>
      <c r="H845" s="988">
        <v>12</v>
      </c>
      <c r="I845" s="944">
        <v>63</v>
      </c>
      <c r="J845" s="215"/>
      <c r="K845" s="215"/>
      <c r="L845" s="1056"/>
    </row>
    <row r="846" spans="1:12" x14ac:dyDescent="0.2">
      <c r="A846" s="1112" t="s">
        <v>6</v>
      </c>
      <c r="B846" s="1113"/>
      <c r="C846" s="299">
        <v>5988.666666666667</v>
      </c>
      <c r="D846" s="300">
        <v>5615.583333333333</v>
      </c>
      <c r="E846" s="300">
        <v>6463</v>
      </c>
      <c r="F846" s="300">
        <v>5397.75</v>
      </c>
      <c r="G846" s="300">
        <v>5146.3846153846152</v>
      </c>
      <c r="H846" s="757">
        <v>5180.5</v>
      </c>
      <c r="I846" s="317">
        <v>5492.3650793650795</v>
      </c>
      <c r="J846" s="228"/>
      <c r="K846" s="1056"/>
      <c r="L846" s="1056"/>
    </row>
    <row r="847" spans="1:12" x14ac:dyDescent="0.2">
      <c r="A847" s="1114" t="s">
        <v>7</v>
      </c>
      <c r="B847" s="1115"/>
      <c r="C847" s="1036">
        <v>0.66666666666666663</v>
      </c>
      <c r="D847" s="304">
        <v>0.75</v>
      </c>
      <c r="E847" s="304">
        <v>0.55555555555555558</v>
      </c>
      <c r="F847" s="304">
        <v>0.86111111111111083</v>
      </c>
      <c r="G847" s="304">
        <v>0.70270270270270285</v>
      </c>
      <c r="H847" s="759">
        <v>0.75</v>
      </c>
      <c r="I847" s="1009">
        <v>0.73935840602507252</v>
      </c>
      <c r="J847" s="1056"/>
      <c r="K847" s="1056"/>
      <c r="L847" s="1056"/>
    </row>
    <row r="848" spans="1:12" ht="13.5" thickBot="1" x14ac:dyDescent="0.25">
      <c r="A848" s="1250" t="s">
        <v>8</v>
      </c>
      <c r="B848" s="1251"/>
      <c r="C848" s="911">
        <v>0.10156011183920037</v>
      </c>
      <c r="D848" s="912">
        <v>0.10912659485197367</v>
      </c>
      <c r="E848" s="938">
        <v>0.10481104541683617</v>
      </c>
      <c r="F848" s="912">
        <v>0.11474698809680589</v>
      </c>
      <c r="G848" s="912">
        <v>0.11607392886857261</v>
      </c>
      <c r="H848" s="941">
        <v>0.11812745907127026</v>
      </c>
      <c r="I848" s="975">
        <v>0.11176693670533516</v>
      </c>
      <c r="J848" s="1056"/>
      <c r="K848" s="1056"/>
      <c r="L848" s="1056"/>
    </row>
    <row r="849" spans="1:12" x14ac:dyDescent="0.2">
      <c r="A849" s="1278" t="s">
        <v>1</v>
      </c>
      <c r="B849" s="1279"/>
      <c r="C849" s="432">
        <f t="shared" ref="C849:I849" si="184">C846/C843*100-100</f>
        <v>21.720867208672104</v>
      </c>
      <c r="D849" s="433">
        <f t="shared" si="184"/>
        <v>14.137872628726285</v>
      </c>
      <c r="E849" s="433">
        <f t="shared" si="184"/>
        <v>31.361788617886191</v>
      </c>
      <c r="F849" s="433">
        <f t="shared" si="184"/>
        <v>9.7103658536585442</v>
      </c>
      <c r="G849" s="433">
        <f t="shared" si="184"/>
        <v>4.6013133208255113</v>
      </c>
      <c r="H849" s="977">
        <f t="shared" si="184"/>
        <v>5.2947154471544735</v>
      </c>
      <c r="I849" s="970">
        <f t="shared" si="184"/>
        <v>11.633436572460965</v>
      </c>
      <c r="J849" s="1056"/>
      <c r="K849" s="1056"/>
      <c r="L849" s="1056"/>
    </row>
    <row r="850" spans="1:12" ht="13.5" thickBot="1" x14ac:dyDescent="0.25">
      <c r="A850" s="1250" t="s">
        <v>27</v>
      </c>
      <c r="B850" s="1251"/>
      <c r="C850" s="254">
        <f t="shared" ref="C850:I850" si="185">C846-C831</f>
        <v>-19.25</v>
      </c>
      <c r="D850" s="255">
        <f t="shared" si="185"/>
        <v>-46.83333333333394</v>
      </c>
      <c r="E850" s="255">
        <f t="shared" si="185"/>
        <v>981.33333333333303</v>
      </c>
      <c r="F850" s="255">
        <f t="shared" si="185"/>
        <v>-36.25</v>
      </c>
      <c r="G850" s="255">
        <f t="shared" si="185"/>
        <v>-162.03205128205173</v>
      </c>
      <c r="H850" s="436">
        <f t="shared" si="185"/>
        <v>79.33333333333303</v>
      </c>
      <c r="I850" s="287">
        <f t="shared" si="185"/>
        <v>-9.4126984126978641</v>
      </c>
      <c r="J850" s="1056" t="s">
        <v>56</v>
      </c>
      <c r="K850" s="263">
        <f>I836-I851</f>
        <v>1</v>
      </c>
      <c r="L850" s="768">
        <f>K850/I836</f>
        <v>5.076142131979695E-3</v>
      </c>
    </row>
    <row r="851" spans="1:12" x14ac:dyDescent="0.2">
      <c r="A851" s="1120" t="s">
        <v>52</v>
      </c>
      <c r="B851" s="1121"/>
      <c r="C851" s="956">
        <v>37</v>
      </c>
      <c r="D851" s="957">
        <v>37</v>
      </c>
      <c r="E851" s="957">
        <v>3</v>
      </c>
      <c r="F851" s="957">
        <v>40</v>
      </c>
      <c r="G851" s="957">
        <v>40</v>
      </c>
      <c r="H851" s="958">
        <v>39</v>
      </c>
      <c r="I851" s="364">
        <f>SUM(C851:H851)</f>
        <v>196</v>
      </c>
      <c r="J851" s="1056" t="s">
        <v>57</v>
      </c>
      <c r="K851" s="1056">
        <v>158.38</v>
      </c>
      <c r="L851" s="313"/>
    </row>
    <row r="852" spans="1:12" x14ac:dyDescent="0.2">
      <c r="A852" s="1120" t="s">
        <v>28</v>
      </c>
      <c r="B852" s="1121"/>
      <c r="C852" s="1061"/>
      <c r="D852" s="1062"/>
      <c r="E852" s="1062"/>
      <c r="F852" s="1062"/>
      <c r="G852" s="1062"/>
      <c r="H852" s="1063"/>
      <c r="I852" s="1015" t="e">
        <f>AVERAGE(C852:H852)</f>
        <v>#DIV/0!</v>
      </c>
      <c r="J852" s="1056" t="s">
        <v>26</v>
      </c>
      <c r="K852" s="215">
        <f>K851-K836</f>
        <v>-0.36000000000001364</v>
      </c>
      <c r="L852" s="350"/>
    </row>
    <row r="853" spans="1:12" ht="13.5" thickBot="1" x14ac:dyDescent="0.25">
      <c r="A853" s="1122" t="s">
        <v>26</v>
      </c>
      <c r="B853" s="1123"/>
      <c r="C853" s="345">
        <f t="shared" ref="C853:H853" si="186">C852-C837</f>
        <v>-156.5</v>
      </c>
      <c r="D853" s="346">
        <f t="shared" si="186"/>
        <v>-155.5</v>
      </c>
      <c r="E853" s="346">
        <f t="shared" si="186"/>
        <v>-161</v>
      </c>
      <c r="F853" s="346">
        <f t="shared" si="186"/>
        <v>-158.5</v>
      </c>
      <c r="G853" s="346">
        <f t="shared" si="186"/>
        <v>-158.5</v>
      </c>
      <c r="H853" s="347">
        <f t="shared" si="186"/>
        <v>-160</v>
      </c>
      <c r="I853" s="371"/>
      <c r="J853" s="1056"/>
      <c r="K853" s="1056"/>
      <c r="L853" s="1056"/>
    </row>
  </sheetData>
  <mergeCells count="204">
    <mergeCell ref="A834:B834"/>
    <mergeCell ref="A835:B835"/>
    <mergeCell ref="A836:B836"/>
    <mergeCell ref="A837:B837"/>
    <mergeCell ref="A838:B838"/>
    <mergeCell ref="C826:H826"/>
    <mergeCell ref="I826:I827"/>
    <mergeCell ref="A827:B827"/>
    <mergeCell ref="A828:B828"/>
    <mergeCell ref="A829:B829"/>
    <mergeCell ref="A830:B830"/>
    <mergeCell ref="A831:B831"/>
    <mergeCell ref="A832:B832"/>
    <mergeCell ref="A833:B833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  <mergeCell ref="A849:B849"/>
    <mergeCell ref="A850:B850"/>
    <mergeCell ref="A851:B851"/>
    <mergeCell ref="A852:B852"/>
    <mergeCell ref="A853:B853"/>
    <mergeCell ref="C841:H841"/>
    <mergeCell ref="I841:I842"/>
    <mergeCell ref="A842:B842"/>
    <mergeCell ref="A843:B843"/>
    <mergeCell ref="A844:B844"/>
    <mergeCell ref="A845:B845"/>
    <mergeCell ref="A846:B846"/>
    <mergeCell ref="A847:B847"/>
    <mergeCell ref="A848:B848"/>
  </mergeCells>
  <conditionalFormatting sqref="C311:H3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1:H8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6:H8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4" t="s">
        <v>18</v>
      </c>
      <c r="C4" s="1095"/>
      <c r="D4" s="1095"/>
      <c r="E4" s="1095"/>
      <c r="F4" s="1095"/>
      <c r="G4" s="1095"/>
      <c r="H4" s="1095"/>
      <c r="I4" s="1095"/>
      <c r="J4" s="1096"/>
      <c r="K4" s="1094" t="s">
        <v>21</v>
      </c>
      <c r="L4" s="1095"/>
      <c r="M4" s="1095"/>
      <c r="N4" s="1095"/>
      <c r="O4" s="1095"/>
      <c r="P4" s="1095"/>
      <c r="Q4" s="1095"/>
      <c r="R4" s="1095"/>
      <c r="S4" s="1095"/>
      <c r="T4" s="1095"/>
      <c r="U4" s="1095"/>
      <c r="V4" s="1095"/>
      <c r="W4" s="10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4" t="s">
        <v>23</v>
      </c>
      <c r="C17" s="1095"/>
      <c r="D17" s="1095"/>
      <c r="E17" s="1095"/>
      <c r="F17" s="10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4" t="s">
        <v>18</v>
      </c>
      <c r="C4" s="1095"/>
      <c r="D4" s="1095"/>
      <c r="E4" s="1095"/>
      <c r="F4" s="1095"/>
      <c r="G4" s="1095"/>
      <c r="H4" s="1095"/>
      <c r="I4" s="1095"/>
      <c r="J4" s="1096"/>
      <c r="K4" s="1094" t="s">
        <v>21</v>
      </c>
      <c r="L4" s="1095"/>
      <c r="M4" s="1095"/>
      <c r="N4" s="1095"/>
      <c r="O4" s="1095"/>
      <c r="P4" s="1095"/>
      <c r="Q4" s="1095"/>
      <c r="R4" s="1095"/>
      <c r="S4" s="1095"/>
      <c r="T4" s="1095"/>
      <c r="U4" s="1095"/>
      <c r="V4" s="1095"/>
      <c r="W4" s="10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4" t="s">
        <v>23</v>
      </c>
      <c r="C17" s="1095"/>
      <c r="D17" s="1095"/>
      <c r="E17" s="1095"/>
      <c r="F17" s="10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4" t="s">
        <v>18</v>
      </c>
      <c r="C4" s="1095"/>
      <c r="D4" s="1095"/>
      <c r="E4" s="1095"/>
      <c r="F4" s="1095"/>
      <c r="G4" s="1095"/>
      <c r="H4" s="1095"/>
      <c r="I4" s="1095"/>
      <c r="J4" s="1096"/>
      <c r="K4" s="1094" t="s">
        <v>21</v>
      </c>
      <c r="L4" s="1095"/>
      <c r="M4" s="1095"/>
      <c r="N4" s="1095"/>
      <c r="O4" s="1095"/>
      <c r="P4" s="1095"/>
      <c r="Q4" s="1095"/>
      <c r="R4" s="1095"/>
      <c r="S4" s="1095"/>
      <c r="T4" s="1095"/>
      <c r="U4" s="1095"/>
      <c r="V4" s="1095"/>
      <c r="W4" s="10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4" t="s">
        <v>23</v>
      </c>
      <c r="C17" s="1095"/>
      <c r="D17" s="1095"/>
      <c r="E17" s="1095"/>
      <c r="F17" s="10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97" t="s">
        <v>42</v>
      </c>
      <c r="B1" s="109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97" t="s">
        <v>42</v>
      </c>
      <c r="B1" s="109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98" t="s">
        <v>42</v>
      </c>
      <c r="B1" s="109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97" t="s">
        <v>42</v>
      </c>
      <c r="B1" s="109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74"/>
  <sheetViews>
    <sheetView showGridLines="0" topLeftCell="I819" zoomScale="70" zoomScaleNormal="70" workbookViewId="0">
      <selection activeCell="X867" sqref="X867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55" x14ac:dyDescent="0.2">
      <c r="A1" s="200" t="s">
        <v>58</v>
      </c>
      <c r="BB1" s="1064" t="s">
        <v>325</v>
      </c>
      <c r="BC1" s="1065" t="s">
        <v>326</v>
      </c>
    </row>
    <row r="2" spans="1:55" x14ac:dyDescent="0.2">
      <c r="A2" s="200" t="s">
        <v>59</v>
      </c>
      <c r="C2" s="227">
        <v>40.590000000000003</v>
      </c>
      <c r="G2" s="1166"/>
      <c r="H2" s="1166"/>
      <c r="I2" s="1166"/>
      <c r="J2" s="1166"/>
      <c r="BB2" s="1066">
        <v>1</v>
      </c>
      <c r="BC2" s="1067">
        <v>140</v>
      </c>
    </row>
    <row r="3" spans="1:55" x14ac:dyDescent="0.2">
      <c r="A3" s="200" t="s">
        <v>7</v>
      </c>
      <c r="C3" s="227">
        <v>64.23</v>
      </c>
      <c r="BB3" s="1066">
        <v>2</v>
      </c>
      <c r="BC3" s="1067">
        <v>270</v>
      </c>
    </row>
    <row r="4" spans="1:55" x14ac:dyDescent="0.2">
      <c r="A4" s="200" t="s">
        <v>60</v>
      </c>
      <c r="C4" s="200">
        <v>12315</v>
      </c>
      <c r="BB4" s="1066">
        <v>3</v>
      </c>
      <c r="BC4" s="1067">
        <v>400</v>
      </c>
    </row>
    <row r="5" spans="1:55" x14ac:dyDescent="0.2">
      <c r="BB5" s="1066">
        <v>4</v>
      </c>
      <c r="BC5" s="1067">
        <v>520</v>
      </c>
    </row>
    <row r="6" spans="1:5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66"/>
      <c r="AI6" s="1166"/>
      <c r="BB6" s="1066">
        <v>5</v>
      </c>
      <c r="BC6" s="1067">
        <v>620</v>
      </c>
    </row>
    <row r="7" spans="1:5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  <c r="BB7" s="1066">
        <v>6</v>
      </c>
      <c r="BC7" s="1067">
        <v>720</v>
      </c>
    </row>
    <row r="8" spans="1:55" ht="13.5" thickBot="1" x14ac:dyDescent="0.25">
      <c r="A8" s="1023" t="s">
        <v>324</v>
      </c>
      <c r="B8" s="1024">
        <v>1</v>
      </c>
      <c r="C8" s="1127" t="s">
        <v>50</v>
      </c>
      <c r="D8" s="1125"/>
      <c r="E8" s="1125"/>
      <c r="F8" s="1125"/>
      <c r="G8" s="1125"/>
      <c r="H8" s="1125"/>
      <c r="I8" s="1125"/>
      <c r="J8" s="1125"/>
      <c r="K8" s="1125"/>
      <c r="L8" s="1167"/>
      <c r="M8" s="1124" t="s">
        <v>53</v>
      </c>
      <c r="N8" s="1125"/>
      <c r="O8" s="1125"/>
      <c r="P8" s="1125"/>
      <c r="Q8" s="1125"/>
      <c r="R8" s="1125"/>
      <c r="S8" s="1125"/>
      <c r="T8" s="1125"/>
      <c r="U8" s="1125"/>
      <c r="V8" s="1126"/>
      <c r="W8" s="324" t="s">
        <v>55</v>
      </c>
      <c r="AB8" s="1166"/>
      <c r="AC8" s="1166"/>
      <c r="AD8" s="1166"/>
      <c r="AE8" s="1166"/>
      <c r="AF8" s="1166"/>
      <c r="AG8" s="1166"/>
      <c r="BB8" s="1066">
        <v>7</v>
      </c>
      <c r="BC8" s="1067">
        <v>810</v>
      </c>
    </row>
    <row r="9" spans="1:55" x14ac:dyDescent="0.2">
      <c r="A9" s="1248" t="s">
        <v>54</v>
      </c>
      <c r="B9" s="1249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  <c r="BB9" s="1066">
        <v>8</v>
      </c>
      <c r="BC9" s="1067">
        <v>900</v>
      </c>
    </row>
    <row r="10" spans="1:55" ht="13.5" thickBot="1" x14ac:dyDescent="0.25">
      <c r="A10" s="1250" t="s">
        <v>2</v>
      </c>
      <c r="B10" s="1251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  <c r="BB10" s="1066">
        <v>9</v>
      </c>
      <c r="BC10" s="1067">
        <v>990</v>
      </c>
    </row>
    <row r="11" spans="1:55" x14ac:dyDescent="0.2">
      <c r="A11" s="1252" t="s">
        <v>3</v>
      </c>
      <c r="B11" s="1253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  <c r="BB11" s="1066">
        <v>10</v>
      </c>
      <c r="BC11" s="1067">
        <v>1080</v>
      </c>
    </row>
    <row r="12" spans="1:55" x14ac:dyDescent="0.2">
      <c r="A12" s="1112" t="s">
        <v>6</v>
      </c>
      <c r="B12" s="1113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68" t="s">
        <v>63</v>
      </c>
      <c r="AB12" s="1168"/>
      <c r="AC12" s="1168"/>
      <c r="AD12" s="1168"/>
      <c r="AE12" s="1168"/>
      <c r="AF12" s="210"/>
      <c r="AG12" s="210"/>
      <c r="BB12" s="1066">
        <v>11</v>
      </c>
      <c r="BC12" s="1067">
        <v>1170</v>
      </c>
    </row>
    <row r="13" spans="1:55" x14ac:dyDescent="0.2">
      <c r="A13" s="1114" t="s">
        <v>7</v>
      </c>
      <c r="B13" s="1115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68"/>
      <c r="AB13" s="1168"/>
      <c r="AC13" s="1168"/>
      <c r="AD13" s="1168"/>
      <c r="AE13" s="1168"/>
      <c r="AF13" s="210"/>
      <c r="AG13" s="210"/>
      <c r="BB13" s="1066">
        <v>12</v>
      </c>
      <c r="BC13" s="1067">
        <v>1270</v>
      </c>
    </row>
    <row r="14" spans="1:55" ht="12.75" customHeight="1" x14ac:dyDescent="0.2">
      <c r="A14" s="1114" t="s">
        <v>8</v>
      </c>
      <c r="B14" s="1115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68"/>
      <c r="AB14" s="1168"/>
      <c r="AC14" s="1168"/>
      <c r="AD14" s="1168"/>
      <c r="AE14" s="1168"/>
      <c r="AF14" s="210"/>
      <c r="AG14" s="210"/>
      <c r="BB14" s="1066">
        <v>13</v>
      </c>
      <c r="BC14" s="1067">
        <v>1370</v>
      </c>
    </row>
    <row r="15" spans="1:55" x14ac:dyDescent="0.2">
      <c r="A15" s="1112" t="s">
        <v>1</v>
      </c>
      <c r="B15" s="1113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  <c r="BB15" s="1066">
        <v>14</v>
      </c>
      <c r="BC15" s="1067">
        <v>1480</v>
      </c>
    </row>
    <row r="16" spans="1:55" ht="13.5" thickBot="1" x14ac:dyDescent="0.25">
      <c r="A16" s="1250" t="s">
        <v>27</v>
      </c>
      <c r="B16" s="1251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BB16" s="1066">
        <v>15</v>
      </c>
      <c r="BC16" s="1067">
        <v>1590</v>
      </c>
    </row>
    <row r="17" spans="1:55" x14ac:dyDescent="0.2">
      <c r="A17" s="1120" t="s">
        <v>51</v>
      </c>
      <c r="B17" s="1121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  <c r="BB17" s="1066">
        <v>16</v>
      </c>
      <c r="BC17" s="1067">
        <v>1710</v>
      </c>
    </row>
    <row r="18" spans="1:55" x14ac:dyDescent="0.2">
      <c r="A18" s="1120" t="s">
        <v>28</v>
      </c>
      <c r="B18" s="1121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  <c r="BB18" s="1066">
        <v>17</v>
      </c>
      <c r="BC18" s="1067">
        <v>1840</v>
      </c>
    </row>
    <row r="19" spans="1:55" ht="13.5" thickBot="1" x14ac:dyDescent="0.25">
      <c r="A19" s="1122" t="s">
        <v>26</v>
      </c>
      <c r="B19" s="1123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  <c r="BB19" s="1066">
        <v>18</v>
      </c>
      <c r="BC19" s="1067">
        <v>1980</v>
      </c>
    </row>
    <row r="20" spans="1:55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  <c r="BB20" s="1066">
        <v>19</v>
      </c>
      <c r="BC20" s="1067">
        <v>2130</v>
      </c>
    </row>
    <row r="21" spans="1:55" ht="13.5" thickBot="1" x14ac:dyDescent="0.25">
      <c r="BB21" s="1066">
        <v>20</v>
      </c>
      <c r="BC21" s="1067">
        <v>2290</v>
      </c>
    </row>
    <row r="22" spans="1:55" ht="13.5" thickBot="1" x14ac:dyDescent="0.25">
      <c r="A22" s="230" t="s">
        <v>324</v>
      </c>
      <c r="B22" s="1025">
        <f>B8+1</f>
        <v>2</v>
      </c>
      <c r="C22" s="1127" t="s">
        <v>50</v>
      </c>
      <c r="D22" s="1125"/>
      <c r="E22" s="1125"/>
      <c r="F22" s="1125"/>
      <c r="G22" s="1125"/>
      <c r="H22" s="1125"/>
      <c r="I22" s="1125"/>
      <c r="J22" s="1125"/>
      <c r="K22" s="1125"/>
      <c r="L22" s="1167"/>
      <c r="M22" s="1124" t="s">
        <v>53</v>
      </c>
      <c r="N22" s="1125"/>
      <c r="O22" s="1125"/>
      <c r="P22" s="1125"/>
      <c r="Q22" s="1125"/>
      <c r="R22" s="1125"/>
      <c r="S22" s="1125"/>
      <c r="T22" s="1125"/>
      <c r="U22" s="1125"/>
      <c r="V22" s="1126"/>
      <c r="W22" s="324" t="s">
        <v>55</v>
      </c>
      <c r="BB22" s="1066">
        <v>21</v>
      </c>
      <c r="BC22" s="1067">
        <v>2470</v>
      </c>
    </row>
    <row r="23" spans="1:55" x14ac:dyDescent="0.2">
      <c r="A23" s="1131" t="s">
        <v>54</v>
      </c>
      <c r="B23" s="1132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  <c r="BB23" s="1066">
        <v>22</v>
      </c>
      <c r="BC23" s="1067">
        <v>2670</v>
      </c>
    </row>
    <row r="24" spans="1:55" ht="13.5" thickBot="1" x14ac:dyDescent="0.25">
      <c r="A24" s="1137" t="s">
        <v>2</v>
      </c>
      <c r="B24" s="1138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  <c r="BB24" s="1066">
        <v>23</v>
      </c>
      <c r="BC24" s="1067">
        <v>2870</v>
      </c>
    </row>
    <row r="25" spans="1:55" x14ac:dyDescent="0.2">
      <c r="A25" s="1133" t="s">
        <v>3</v>
      </c>
      <c r="B25" s="1134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  <c r="BB25" s="1066">
        <v>24</v>
      </c>
      <c r="BC25" s="1067">
        <v>3060</v>
      </c>
    </row>
    <row r="26" spans="1:55" x14ac:dyDescent="0.2">
      <c r="A26" s="1135" t="s">
        <v>6</v>
      </c>
      <c r="B26" s="1136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  <c r="BB26" s="1066">
        <v>25</v>
      </c>
      <c r="BC26" s="1067">
        <v>3250</v>
      </c>
    </row>
    <row r="27" spans="1:55" x14ac:dyDescent="0.2">
      <c r="A27" s="1137" t="s">
        <v>7</v>
      </c>
      <c r="B27" s="1138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  <c r="BB27" s="1066">
        <v>26</v>
      </c>
      <c r="BC27" s="1067">
        <v>3415</v>
      </c>
    </row>
    <row r="28" spans="1:55" x14ac:dyDescent="0.2">
      <c r="A28" s="1137" t="s">
        <v>8</v>
      </c>
      <c r="B28" s="1138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  <c r="BB28" s="1066">
        <v>27</v>
      </c>
      <c r="BC28" s="1067">
        <v>3550</v>
      </c>
    </row>
    <row r="29" spans="1:55" x14ac:dyDescent="0.2">
      <c r="A29" s="1135" t="s">
        <v>1</v>
      </c>
      <c r="B29" s="1136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  <c r="BB29" s="1066">
        <v>28</v>
      </c>
      <c r="BC29" s="1067">
        <v>3665</v>
      </c>
    </row>
    <row r="30" spans="1:55" ht="13.5" thickBot="1" x14ac:dyDescent="0.25">
      <c r="A30" s="1137" t="s">
        <v>27</v>
      </c>
      <c r="B30" s="1138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  <c r="BB30" s="1066">
        <v>29</v>
      </c>
      <c r="BC30" s="1067">
        <v>3750</v>
      </c>
    </row>
    <row r="31" spans="1:55" x14ac:dyDescent="0.2">
      <c r="A31" s="1137" t="s">
        <v>51</v>
      </c>
      <c r="B31" s="1138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  <c r="BB31" s="1066">
        <v>30</v>
      </c>
      <c r="BC31" s="1067">
        <v>3820</v>
      </c>
    </row>
    <row r="32" spans="1:55" ht="13.5" thickBot="1" x14ac:dyDescent="0.25">
      <c r="A32" s="1137" t="s">
        <v>28</v>
      </c>
      <c r="B32" s="1138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  <c r="BB32" s="1066">
        <v>31</v>
      </c>
      <c r="BC32" s="1067">
        <v>3870</v>
      </c>
    </row>
    <row r="33" spans="1:55" ht="13.5" thickBot="1" x14ac:dyDescent="0.25">
      <c r="A33" s="1139" t="s">
        <v>26</v>
      </c>
      <c r="B33" s="1140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  <c r="BB33" s="1066">
        <v>32</v>
      </c>
      <c r="BC33" s="1067">
        <v>3888</v>
      </c>
    </row>
    <row r="34" spans="1:55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  <c r="BB34" s="1066">
        <v>33</v>
      </c>
      <c r="BC34" s="1067">
        <v>3906</v>
      </c>
    </row>
    <row r="35" spans="1:55" ht="13.5" thickBot="1" x14ac:dyDescent="0.25">
      <c r="AB35" s="310">
        <v>1</v>
      </c>
      <c r="AC35" s="311">
        <v>370</v>
      </c>
      <c r="AD35" s="311">
        <v>603</v>
      </c>
      <c r="AE35" s="312">
        <v>39</v>
      </c>
      <c r="BB35" s="1066">
        <v>34</v>
      </c>
      <c r="BC35" s="1067">
        <v>3924</v>
      </c>
    </row>
    <row r="36" spans="1:55" ht="13.5" thickBot="1" x14ac:dyDescent="0.25">
      <c r="A36" s="230" t="s">
        <v>324</v>
      </c>
      <c r="B36" s="1025">
        <f>B22+1</f>
        <v>3</v>
      </c>
      <c r="C36" s="1124" t="s">
        <v>50</v>
      </c>
      <c r="D36" s="1125"/>
      <c r="E36" s="1125"/>
      <c r="F36" s="1125"/>
      <c r="G36" s="1125"/>
      <c r="H36" s="1125"/>
      <c r="I36" s="1125"/>
      <c r="J36" s="1125"/>
      <c r="K36" s="1125"/>
      <c r="L36" s="1167"/>
      <c r="M36" s="1124" t="s">
        <v>53</v>
      </c>
      <c r="N36" s="1125"/>
      <c r="O36" s="1125"/>
      <c r="P36" s="1125"/>
      <c r="Q36" s="1125"/>
      <c r="R36" s="1125"/>
      <c r="S36" s="1125"/>
      <c r="T36" s="1125"/>
      <c r="U36" s="1125"/>
      <c r="V36" s="1126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69" t="s">
        <v>85</v>
      </c>
      <c r="AI36" s="1170"/>
      <c r="AJ36" s="1170"/>
      <c r="AK36" s="1171"/>
      <c r="BB36" s="1066">
        <v>35</v>
      </c>
      <c r="BC36" s="1067">
        <v>3942</v>
      </c>
    </row>
    <row r="37" spans="1:55" x14ac:dyDescent="0.2">
      <c r="A37" s="1131" t="s">
        <v>54</v>
      </c>
      <c r="B37" s="1132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  <c r="BB37" s="1066">
        <v>36</v>
      </c>
      <c r="BC37" s="1067">
        <v>3960</v>
      </c>
    </row>
    <row r="38" spans="1:55" ht="13.5" thickBot="1" x14ac:dyDescent="0.25">
      <c r="A38" s="1137" t="s">
        <v>2</v>
      </c>
      <c r="B38" s="1138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  <c r="BB38" s="1066">
        <v>37</v>
      </c>
      <c r="BC38" s="1067">
        <v>3978</v>
      </c>
    </row>
    <row r="39" spans="1:55" x14ac:dyDescent="0.2">
      <c r="A39" s="1133" t="s">
        <v>3</v>
      </c>
      <c r="B39" s="1134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  <c r="BB39" s="1066">
        <v>38</v>
      </c>
      <c r="BC39" s="1067">
        <v>3996</v>
      </c>
    </row>
    <row r="40" spans="1:55" x14ac:dyDescent="0.2">
      <c r="A40" s="1135" t="s">
        <v>6</v>
      </c>
      <c r="B40" s="1136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  <c r="BB40" s="1066">
        <v>39</v>
      </c>
      <c r="BC40" s="1067">
        <v>4014</v>
      </c>
    </row>
    <row r="41" spans="1:55" x14ac:dyDescent="0.2">
      <c r="A41" s="1137" t="s">
        <v>7</v>
      </c>
      <c r="B41" s="1138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  <c r="BB41" s="1066">
        <v>40</v>
      </c>
      <c r="BC41" s="1067">
        <v>4032</v>
      </c>
    </row>
    <row r="42" spans="1:55" x14ac:dyDescent="0.2">
      <c r="A42" s="1137" t="s">
        <v>8</v>
      </c>
      <c r="B42" s="1138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  <c r="BB42" s="1066">
        <v>41</v>
      </c>
      <c r="BC42" s="1067">
        <v>4050</v>
      </c>
    </row>
    <row r="43" spans="1:55" x14ac:dyDescent="0.2">
      <c r="A43" s="1135" t="s">
        <v>1</v>
      </c>
      <c r="B43" s="1136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  <c r="BB43" s="1066">
        <v>42</v>
      </c>
      <c r="BC43" s="1067">
        <v>4068</v>
      </c>
    </row>
    <row r="44" spans="1:55" ht="13.5" thickBot="1" x14ac:dyDescent="0.25">
      <c r="A44" s="1137" t="s">
        <v>27</v>
      </c>
      <c r="B44" s="1138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  <c r="BB44" s="1066">
        <v>43</v>
      </c>
      <c r="BC44" s="1067">
        <v>4086</v>
      </c>
    </row>
    <row r="45" spans="1:55" x14ac:dyDescent="0.2">
      <c r="A45" s="1137" t="s">
        <v>51</v>
      </c>
      <c r="B45" s="1138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  <c r="BB45" s="1066">
        <v>44</v>
      </c>
      <c r="BC45" s="1067">
        <v>4104</v>
      </c>
    </row>
    <row r="46" spans="1:55" ht="13.5" thickBot="1" x14ac:dyDescent="0.25">
      <c r="A46" s="1137" t="s">
        <v>28</v>
      </c>
      <c r="B46" s="1138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  <c r="BB46" s="1066">
        <v>45</v>
      </c>
      <c r="BC46" s="1067">
        <v>4122</v>
      </c>
    </row>
    <row r="47" spans="1:55" ht="13.5" thickBot="1" x14ac:dyDescent="0.25">
      <c r="A47" s="1139" t="s">
        <v>26</v>
      </c>
      <c r="B47" s="1140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  <c r="BB47" s="1066">
        <v>46</v>
      </c>
      <c r="BC47" s="1067">
        <v>4140</v>
      </c>
    </row>
    <row r="48" spans="1:55" x14ac:dyDescent="0.2">
      <c r="BB48" s="1066">
        <v>47</v>
      </c>
      <c r="BC48" s="1067">
        <v>4158</v>
      </c>
    </row>
    <row r="49" spans="1:55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  <c r="BB49" s="1066">
        <v>48</v>
      </c>
      <c r="BC49" s="1067">
        <v>4176</v>
      </c>
    </row>
    <row r="50" spans="1:55" ht="13.5" thickBot="1" x14ac:dyDescent="0.25">
      <c r="A50" s="230" t="s">
        <v>324</v>
      </c>
      <c r="B50" s="1025">
        <f>B36+1</f>
        <v>4</v>
      </c>
      <c r="C50" s="1128" t="s">
        <v>50</v>
      </c>
      <c r="D50" s="1129"/>
      <c r="E50" s="1129"/>
      <c r="F50" s="1129"/>
      <c r="G50" s="1129"/>
      <c r="H50" s="1129"/>
      <c r="I50" s="1129"/>
      <c r="J50" s="1129"/>
      <c r="K50" s="1129"/>
      <c r="L50" s="1129"/>
      <c r="M50" s="1129"/>
      <c r="N50" s="1129"/>
      <c r="O50" s="1130"/>
      <c r="P50" s="1128" t="s">
        <v>53</v>
      </c>
      <c r="Q50" s="1129"/>
      <c r="R50" s="1129"/>
      <c r="S50" s="1129"/>
      <c r="T50" s="1129"/>
      <c r="U50" s="1129"/>
      <c r="V50" s="1129"/>
      <c r="W50" s="1129"/>
      <c r="X50" s="1130"/>
      <c r="Y50" s="324" t="s">
        <v>55</v>
      </c>
      <c r="BB50" s="1066">
        <v>49</v>
      </c>
      <c r="BC50" s="1067">
        <v>4194</v>
      </c>
    </row>
    <row r="51" spans="1:55" x14ac:dyDescent="0.2">
      <c r="A51" s="1131" t="s">
        <v>54</v>
      </c>
      <c r="B51" s="1132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  <c r="BB51" s="1066">
        <v>50</v>
      </c>
      <c r="BC51" s="1067">
        <v>4212</v>
      </c>
    </row>
    <row r="52" spans="1:55" ht="13.5" thickBot="1" x14ac:dyDescent="0.25">
      <c r="A52" s="1137" t="s">
        <v>2</v>
      </c>
      <c r="B52" s="1138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  <c r="BB52" s="1066">
        <v>51</v>
      </c>
      <c r="BC52" s="1067">
        <v>4230</v>
      </c>
    </row>
    <row r="53" spans="1:55" x14ac:dyDescent="0.2">
      <c r="A53" s="1133" t="s">
        <v>3</v>
      </c>
      <c r="B53" s="1134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  <c r="BB53" s="1066">
        <v>52</v>
      </c>
      <c r="BC53" s="1067">
        <v>4248</v>
      </c>
    </row>
    <row r="54" spans="1:55" x14ac:dyDescent="0.2">
      <c r="A54" s="1135" t="s">
        <v>6</v>
      </c>
      <c r="B54" s="1136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  <c r="BB54" s="1066">
        <v>53</v>
      </c>
      <c r="BC54" s="1067">
        <v>4266</v>
      </c>
    </row>
    <row r="55" spans="1:55" x14ac:dyDescent="0.2">
      <c r="A55" s="1137" t="s">
        <v>7</v>
      </c>
      <c r="B55" s="1138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  <c r="BB55" s="1066">
        <v>54</v>
      </c>
      <c r="BC55" s="1067">
        <v>4284</v>
      </c>
    </row>
    <row r="56" spans="1:55" x14ac:dyDescent="0.2">
      <c r="A56" s="1137" t="s">
        <v>8</v>
      </c>
      <c r="B56" s="1138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  <c r="BB56" s="1066">
        <v>55</v>
      </c>
      <c r="BC56" s="1067">
        <v>4302</v>
      </c>
    </row>
    <row r="57" spans="1:55" x14ac:dyDescent="0.2">
      <c r="A57" s="1135" t="s">
        <v>1</v>
      </c>
      <c r="B57" s="1136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  <c r="BB57" s="1066">
        <v>56</v>
      </c>
      <c r="BC57" s="1067">
        <v>4320</v>
      </c>
    </row>
    <row r="58" spans="1:55" ht="13.5" thickBot="1" x14ac:dyDescent="0.25">
      <c r="A58" s="1137" t="s">
        <v>27</v>
      </c>
      <c r="B58" s="1138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  <c r="BB58" s="1066">
        <v>57</v>
      </c>
      <c r="BC58" s="1067">
        <v>4338</v>
      </c>
    </row>
    <row r="59" spans="1:55" x14ac:dyDescent="0.2">
      <c r="A59" s="1137" t="s">
        <v>51</v>
      </c>
      <c r="B59" s="1138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  <c r="BB59" s="1066">
        <v>58</v>
      </c>
      <c r="BC59" s="1067">
        <v>4356</v>
      </c>
    </row>
    <row r="60" spans="1:55" x14ac:dyDescent="0.2">
      <c r="A60" s="1137" t="s">
        <v>28</v>
      </c>
      <c r="B60" s="1138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  <c r="BB60" s="1066">
        <v>59</v>
      </c>
      <c r="BC60" s="1067">
        <v>4374</v>
      </c>
    </row>
    <row r="61" spans="1:55" ht="13.5" thickBot="1" x14ac:dyDescent="0.25">
      <c r="A61" s="1139" t="s">
        <v>26</v>
      </c>
      <c r="B61" s="1140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  <c r="BB61" s="1066">
        <v>60</v>
      </c>
      <c r="BC61" s="1067">
        <v>4392</v>
      </c>
    </row>
    <row r="62" spans="1:55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  <c r="BB62" s="1066">
        <v>61</v>
      </c>
      <c r="BC62" s="1067">
        <v>4410</v>
      </c>
    </row>
    <row r="63" spans="1:55" ht="13.5" thickBot="1" x14ac:dyDescent="0.25">
      <c r="BB63" s="1066">
        <v>62</v>
      </c>
      <c r="BC63" s="1067">
        <v>4428</v>
      </c>
    </row>
    <row r="64" spans="1:55" ht="13.5" thickBot="1" x14ac:dyDescent="0.25">
      <c r="A64" s="230" t="s">
        <v>324</v>
      </c>
      <c r="B64" s="1025">
        <f>B50+1</f>
        <v>5</v>
      </c>
      <c r="C64" s="1128" t="s">
        <v>50</v>
      </c>
      <c r="D64" s="1129"/>
      <c r="E64" s="1129"/>
      <c r="F64" s="1129"/>
      <c r="G64" s="1129"/>
      <c r="H64" s="1129"/>
      <c r="I64" s="1129"/>
      <c r="J64" s="1129"/>
      <c r="K64" s="1129"/>
      <c r="L64" s="1129"/>
      <c r="M64" s="1129"/>
      <c r="N64" s="1129"/>
      <c r="O64" s="1130"/>
      <c r="P64" s="1128" t="s">
        <v>53</v>
      </c>
      <c r="Q64" s="1129"/>
      <c r="R64" s="1129"/>
      <c r="S64" s="1129"/>
      <c r="T64" s="1129"/>
      <c r="U64" s="1129"/>
      <c r="V64" s="1129"/>
      <c r="W64" s="1129"/>
      <c r="X64" s="1130"/>
      <c r="Y64" s="324" t="s">
        <v>55</v>
      </c>
      <c r="BB64" s="1066">
        <v>63</v>
      </c>
      <c r="BC64" s="1067">
        <v>4446</v>
      </c>
    </row>
    <row r="65" spans="1:55" x14ac:dyDescent="0.2">
      <c r="A65" s="1131" t="s">
        <v>54</v>
      </c>
      <c r="B65" s="1132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  <c r="BB65" s="1066">
        <v>64</v>
      </c>
      <c r="BC65" s="1068"/>
    </row>
    <row r="66" spans="1:55" ht="13.5" thickBot="1" x14ac:dyDescent="0.25">
      <c r="A66" s="1137" t="s">
        <v>2</v>
      </c>
      <c r="B66" s="1138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  <c r="BB66" s="1069">
        <v>65</v>
      </c>
      <c r="BC66" s="1070"/>
    </row>
    <row r="67" spans="1:55" x14ac:dyDescent="0.2">
      <c r="A67" s="1133" t="s">
        <v>3</v>
      </c>
      <c r="B67" s="1134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55" x14ac:dyDescent="0.2">
      <c r="A68" s="1135" t="s">
        <v>6</v>
      </c>
      <c r="B68" s="1136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55" x14ac:dyDescent="0.2">
      <c r="A69" s="1137" t="s">
        <v>7</v>
      </c>
      <c r="B69" s="1138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55" x14ac:dyDescent="0.2">
      <c r="A70" s="1137" t="s">
        <v>8</v>
      </c>
      <c r="B70" s="1138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55" x14ac:dyDescent="0.2">
      <c r="A71" s="1135" t="s">
        <v>1</v>
      </c>
      <c r="B71" s="1136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55" ht="13.5" thickBot="1" x14ac:dyDescent="0.25">
      <c r="A72" s="1137" t="s">
        <v>27</v>
      </c>
      <c r="B72" s="1138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55" x14ac:dyDescent="0.2">
      <c r="A73" s="1137" t="s">
        <v>51</v>
      </c>
      <c r="B73" s="1138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55" x14ac:dyDescent="0.2">
      <c r="A74" s="1137" t="s">
        <v>28</v>
      </c>
      <c r="B74" s="1138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55" ht="13.5" thickBot="1" x14ac:dyDescent="0.25">
      <c r="A75" s="1139" t="s">
        <v>26</v>
      </c>
      <c r="B75" s="1140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55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55" ht="13.5" thickBot="1" x14ac:dyDescent="0.25"/>
    <row r="78" spans="1:55" ht="13.5" thickBot="1" x14ac:dyDescent="0.25">
      <c r="A78" s="230" t="s">
        <v>324</v>
      </c>
      <c r="B78" s="1025">
        <f>B64+1</f>
        <v>6</v>
      </c>
      <c r="C78" s="1128" t="s">
        <v>50</v>
      </c>
      <c r="D78" s="1129"/>
      <c r="E78" s="1129"/>
      <c r="F78" s="1129"/>
      <c r="G78" s="1129"/>
      <c r="H78" s="1129"/>
      <c r="I78" s="1129"/>
      <c r="J78" s="1129"/>
      <c r="K78" s="1129"/>
      <c r="L78" s="1129"/>
      <c r="M78" s="1129"/>
      <c r="N78" s="1129"/>
      <c r="O78" s="1130"/>
      <c r="P78" s="1128" t="s">
        <v>53</v>
      </c>
      <c r="Q78" s="1129"/>
      <c r="R78" s="1129"/>
      <c r="S78" s="1129"/>
      <c r="T78" s="1129"/>
      <c r="U78" s="1129"/>
      <c r="V78" s="1129"/>
      <c r="W78" s="1129"/>
      <c r="X78" s="1130"/>
      <c r="Y78" s="324" t="s">
        <v>55</v>
      </c>
    </row>
    <row r="79" spans="1:55" x14ac:dyDescent="0.2">
      <c r="A79" s="1131" t="s">
        <v>54</v>
      </c>
      <c r="B79" s="1132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55" ht="13.5" thickBot="1" x14ac:dyDescent="0.25">
      <c r="A80" s="1137" t="s">
        <v>2</v>
      </c>
      <c r="B80" s="1138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133" t="s">
        <v>3</v>
      </c>
      <c r="B81" s="1134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135" t="s">
        <v>6</v>
      </c>
      <c r="B82" s="1136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137" t="s">
        <v>7</v>
      </c>
      <c r="B83" s="1138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137" t="s">
        <v>8</v>
      </c>
      <c r="B84" s="1138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135" t="s">
        <v>1</v>
      </c>
      <c r="B85" s="1136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137" t="s">
        <v>27</v>
      </c>
      <c r="B86" s="1138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137" t="s">
        <v>51</v>
      </c>
      <c r="B87" s="1138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137" t="s">
        <v>28</v>
      </c>
      <c r="B88" s="1138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139" t="s">
        <v>26</v>
      </c>
      <c r="B89" s="1140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128" t="s">
        <v>50</v>
      </c>
      <c r="D92" s="1129"/>
      <c r="E92" s="1129"/>
      <c r="F92" s="1129"/>
      <c r="G92" s="1129"/>
      <c r="H92" s="1129"/>
      <c r="I92" s="1129"/>
      <c r="J92" s="1129"/>
      <c r="K92" s="1129"/>
      <c r="L92" s="1129"/>
      <c r="M92" s="1129"/>
      <c r="N92" s="1129"/>
      <c r="O92" s="1130"/>
      <c r="P92" s="1128" t="s">
        <v>53</v>
      </c>
      <c r="Q92" s="1129"/>
      <c r="R92" s="1129"/>
      <c r="S92" s="1129"/>
      <c r="T92" s="1129"/>
      <c r="U92" s="1129"/>
      <c r="V92" s="1129"/>
      <c r="W92" s="1129"/>
      <c r="X92" s="1130"/>
      <c r="Y92" s="324" t="s">
        <v>55</v>
      </c>
    </row>
    <row r="93" spans="1:28" x14ac:dyDescent="0.2">
      <c r="A93" s="1131" t="s">
        <v>54</v>
      </c>
      <c r="B93" s="1132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137" t="s">
        <v>2</v>
      </c>
      <c r="B94" s="1138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133" t="s">
        <v>3</v>
      </c>
      <c r="B95" s="1134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135" t="s">
        <v>6</v>
      </c>
      <c r="B96" s="1136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137" t="s">
        <v>7</v>
      </c>
      <c r="B97" s="1138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137" t="s">
        <v>8</v>
      </c>
      <c r="B98" s="1138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135" t="s">
        <v>1</v>
      </c>
      <c r="B99" s="1136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137" t="s">
        <v>27</v>
      </c>
      <c r="B100" s="1138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137" t="s">
        <v>51</v>
      </c>
      <c r="B101" s="1138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137" t="s">
        <v>28</v>
      </c>
      <c r="B102" s="1138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139" t="s">
        <v>26</v>
      </c>
      <c r="B103" s="1140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128" t="s">
        <v>50</v>
      </c>
      <c r="D106" s="1129"/>
      <c r="E106" s="1129"/>
      <c r="F106" s="1129"/>
      <c r="G106" s="1129"/>
      <c r="H106" s="1129"/>
      <c r="I106" s="1129"/>
      <c r="J106" s="1129"/>
      <c r="K106" s="1129"/>
      <c r="L106" s="1129"/>
      <c r="M106" s="1129"/>
      <c r="N106" s="1129"/>
      <c r="O106" s="1130"/>
      <c r="P106" s="1128" t="s">
        <v>53</v>
      </c>
      <c r="Q106" s="1129"/>
      <c r="R106" s="1129"/>
      <c r="S106" s="1129"/>
      <c r="T106" s="1129"/>
      <c r="U106" s="1129"/>
      <c r="V106" s="1129"/>
      <c r="W106" s="1129"/>
      <c r="X106" s="1130"/>
      <c r="Y106" s="324" t="s">
        <v>55</v>
      </c>
    </row>
    <row r="107" spans="1:28" x14ac:dyDescent="0.2">
      <c r="A107" s="1131" t="s">
        <v>54</v>
      </c>
      <c r="B107" s="1132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137" t="s">
        <v>2</v>
      </c>
      <c r="B108" s="1138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133" t="s">
        <v>3</v>
      </c>
      <c r="B109" s="1134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135" t="s">
        <v>6</v>
      </c>
      <c r="B110" s="1136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137" t="s">
        <v>7</v>
      </c>
      <c r="B111" s="1138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137" t="s">
        <v>8</v>
      </c>
      <c r="B112" s="1138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135" t="s">
        <v>1</v>
      </c>
      <c r="B113" s="1136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137" t="s">
        <v>27</v>
      </c>
      <c r="B114" s="1138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137" t="s">
        <v>51</v>
      </c>
      <c r="B115" s="1138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137" t="s">
        <v>28</v>
      </c>
      <c r="B116" s="1138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139" t="s">
        <v>26</v>
      </c>
      <c r="B117" s="1140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103" t="s">
        <v>50</v>
      </c>
      <c r="D120" s="1104"/>
      <c r="E120" s="1104"/>
      <c r="F120" s="1104"/>
      <c r="G120" s="1104"/>
      <c r="H120" s="1129"/>
      <c r="I120" s="1129"/>
      <c r="J120" s="1129"/>
      <c r="K120" s="1129"/>
      <c r="L120" s="1129"/>
      <c r="M120" s="1104"/>
      <c r="N120" s="1104"/>
      <c r="O120" s="1105"/>
      <c r="P120" s="1103" t="s">
        <v>53</v>
      </c>
      <c r="Q120" s="1104"/>
      <c r="R120" s="1104"/>
      <c r="S120" s="1104"/>
      <c r="T120" s="1104"/>
      <c r="U120" s="1104"/>
      <c r="V120" s="1104"/>
      <c r="W120" s="1104"/>
      <c r="X120" s="1105"/>
      <c r="Y120" s="324" t="s">
        <v>55</v>
      </c>
      <c r="AC120" s="1176" t="s">
        <v>114</v>
      </c>
      <c r="AD120" s="1177"/>
      <c r="AE120" s="1177"/>
      <c r="AF120" s="1178"/>
      <c r="AI120" s="1176" t="s">
        <v>123</v>
      </c>
      <c r="AJ120" s="1177"/>
      <c r="AK120" s="1177"/>
      <c r="AL120" s="1178"/>
      <c r="AN120" s="1176" t="s">
        <v>124</v>
      </c>
      <c r="AO120" s="1177"/>
      <c r="AP120" s="1177"/>
      <c r="AQ120" s="1178"/>
    </row>
    <row r="121" spans="1:44" x14ac:dyDescent="0.2">
      <c r="A121" s="1131" t="s">
        <v>54</v>
      </c>
      <c r="B121" s="1132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79" t="s">
        <v>121</v>
      </c>
      <c r="AD121" s="1180"/>
      <c r="AE121" s="1180"/>
      <c r="AF121" s="1181"/>
      <c r="AI121" s="1179" t="s">
        <v>115</v>
      </c>
      <c r="AJ121" s="1180"/>
      <c r="AK121" s="1180"/>
      <c r="AL121" s="1181"/>
      <c r="AN121" s="1179" t="s">
        <v>67</v>
      </c>
      <c r="AO121" s="1180"/>
      <c r="AP121" s="1180"/>
      <c r="AQ121" s="1181"/>
    </row>
    <row r="122" spans="1:44" ht="13.5" thickBot="1" x14ac:dyDescent="0.25">
      <c r="A122" s="1137" t="s">
        <v>2</v>
      </c>
      <c r="B122" s="1138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133" t="s">
        <v>3</v>
      </c>
      <c r="B123" s="1134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135" t="s">
        <v>6</v>
      </c>
      <c r="B124" s="1136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82" t="s">
        <v>136</v>
      </c>
      <c r="AA124" s="1183"/>
      <c r="AB124" s="1184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137" t="s">
        <v>7</v>
      </c>
      <c r="B125" s="1138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82"/>
      <c r="AA125" s="1183"/>
      <c r="AB125" s="1184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137" t="s">
        <v>8</v>
      </c>
      <c r="B126" s="1138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82"/>
      <c r="AA126" s="1183"/>
      <c r="AB126" s="1184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135" t="s">
        <v>1</v>
      </c>
      <c r="B127" s="1136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82"/>
      <c r="AA127" s="1183"/>
      <c r="AB127" s="1184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137" t="s">
        <v>27</v>
      </c>
      <c r="B128" s="1138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82"/>
      <c r="AA128" s="1183"/>
      <c r="AB128" s="1184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137" t="s">
        <v>51</v>
      </c>
      <c r="B129" s="1138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137" t="s">
        <v>28</v>
      </c>
      <c r="B130" s="1138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139" t="s">
        <v>26</v>
      </c>
      <c r="B131" s="1140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103" t="s">
        <v>130</v>
      </c>
      <c r="D135" s="1104"/>
      <c r="E135" s="1104"/>
      <c r="F135" s="1104"/>
      <c r="G135" s="1104"/>
      <c r="H135" s="1104"/>
      <c r="I135" s="1104"/>
      <c r="J135" s="1104"/>
      <c r="K135" s="1104"/>
      <c r="L135" s="1105"/>
      <c r="M135" s="1103" t="s">
        <v>131</v>
      </c>
      <c r="N135" s="1104"/>
      <c r="O135" s="1105"/>
      <c r="P135" s="1103" t="s">
        <v>53</v>
      </c>
      <c r="Q135" s="1104"/>
      <c r="R135" s="1104"/>
      <c r="S135" s="1104"/>
      <c r="T135" s="1104"/>
      <c r="U135" s="1104"/>
      <c r="V135" s="1104"/>
      <c r="W135" s="1104"/>
      <c r="X135" s="324" t="s">
        <v>55</v>
      </c>
    </row>
    <row r="136" spans="1:44" ht="13.5" thickBot="1" x14ac:dyDescent="0.25">
      <c r="A136" s="1131" t="s">
        <v>54</v>
      </c>
      <c r="B136" s="1132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137" t="s">
        <v>2</v>
      </c>
      <c r="B137" s="1138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87" t="s">
        <v>143</v>
      </c>
      <c r="Z137" s="1188"/>
      <c r="AA137" s="1188"/>
      <c r="AB137" s="1188"/>
      <c r="AC137" s="1188"/>
      <c r="AD137" s="1188"/>
      <c r="AE137" s="1188"/>
      <c r="AF137" s="1188"/>
      <c r="AG137" s="1189"/>
    </row>
    <row r="138" spans="1:44" x14ac:dyDescent="0.2">
      <c r="A138" s="1133" t="s">
        <v>3</v>
      </c>
      <c r="B138" s="1134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135" t="s">
        <v>6</v>
      </c>
      <c r="B139" s="1136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137" t="s">
        <v>7</v>
      </c>
      <c r="B140" s="1138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137" t="s">
        <v>8</v>
      </c>
      <c r="B141" s="1138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135" t="s">
        <v>1</v>
      </c>
      <c r="B142" s="1136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137" t="s">
        <v>27</v>
      </c>
      <c r="B143" s="1138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137" t="s">
        <v>51</v>
      </c>
      <c r="B144" s="1138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137" t="s">
        <v>28</v>
      </c>
      <c r="B145" s="1138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139" t="s">
        <v>26</v>
      </c>
      <c r="B146" s="1140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66"/>
      <c r="T149" s="1166"/>
      <c r="U149" s="1166"/>
      <c r="V149" s="1166"/>
    </row>
    <row r="150" spans="1:34" ht="13.5" thickBot="1" x14ac:dyDescent="0.25">
      <c r="A150" s="230" t="s">
        <v>324</v>
      </c>
      <c r="B150" s="1025">
        <f>B135+1</f>
        <v>11</v>
      </c>
      <c r="C150" s="1128" t="s">
        <v>130</v>
      </c>
      <c r="D150" s="1129"/>
      <c r="E150" s="1129"/>
      <c r="F150" s="1129"/>
      <c r="G150" s="1129"/>
      <c r="H150" s="1129"/>
      <c r="I150" s="1129"/>
      <c r="J150" s="1129"/>
      <c r="K150" s="1129"/>
      <c r="L150" s="1129"/>
      <c r="M150" s="1128" t="s">
        <v>131</v>
      </c>
      <c r="N150" s="1129"/>
      <c r="O150" s="1130"/>
      <c r="P150" s="1128" t="s">
        <v>53</v>
      </c>
      <c r="Q150" s="1129"/>
      <c r="R150" s="1129"/>
      <c r="S150" s="1129"/>
      <c r="T150" s="1129"/>
      <c r="U150" s="1129"/>
      <c r="V150" s="1129"/>
      <c r="W150" s="1129"/>
      <c r="X150" s="1130"/>
      <c r="Y150" s="324" t="s">
        <v>55</v>
      </c>
    </row>
    <row r="151" spans="1:34" x14ac:dyDescent="0.2">
      <c r="A151" s="1131" t="s">
        <v>54</v>
      </c>
      <c r="B151" s="1132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137" t="s">
        <v>2</v>
      </c>
      <c r="B152" s="1138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66"/>
      <c r="AA152" s="1166"/>
      <c r="AB152" s="1166"/>
      <c r="AC152" s="1166"/>
      <c r="AD152" s="1166"/>
      <c r="AE152" s="1166"/>
      <c r="AF152" s="1166"/>
      <c r="AG152" s="1166"/>
      <c r="AH152" s="1166"/>
    </row>
    <row r="153" spans="1:34" x14ac:dyDescent="0.2">
      <c r="A153" s="1133" t="s">
        <v>3</v>
      </c>
      <c r="B153" s="1134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135" t="s">
        <v>6</v>
      </c>
      <c r="B154" s="1136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137" t="s">
        <v>7</v>
      </c>
      <c r="B155" s="1138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137" t="s">
        <v>8</v>
      </c>
      <c r="B156" s="1138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135" t="s">
        <v>1</v>
      </c>
      <c r="B157" s="1136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137" t="s">
        <v>27</v>
      </c>
      <c r="B158" s="1138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137" t="s">
        <v>51</v>
      </c>
      <c r="B159" s="1138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137" t="s">
        <v>28</v>
      </c>
      <c r="B160" s="1138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139" t="s">
        <v>26</v>
      </c>
      <c r="B161" s="1140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128" t="s">
        <v>130</v>
      </c>
      <c r="D165" s="1129"/>
      <c r="E165" s="1129"/>
      <c r="F165" s="1129"/>
      <c r="G165" s="1129"/>
      <c r="H165" s="1104"/>
      <c r="I165" s="1104"/>
      <c r="J165" s="1104"/>
      <c r="K165" s="1104"/>
      <c r="L165" s="1105"/>
      <c r="M165" s="1128" t="s">
        <v>131</v>
      </c>
      <c r="N165" s="1129"/>
      <c r="O165" s="1129"/>
      <c r="P165" s="1130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131" t="s">
        <v>54</v>
      </c>
      <c r="B166" s="1132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137" t="s">
        <v>2</v>
      </c>
      <c r="B167" s="1138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133" t="s">
        <v>3</v>
      </c>
      <c r="B168" s="1134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135" t="s">
        <v>6</v>
      </c>
      <c r="B169" s="1136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137" t="s">
        <v>7</v>
      </c>
      <c r="B170" s="1138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137" t="s">
        <v>8</v>
      </c>
      <c r="B171" s="1138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135" t="s">
        <v>1</v>
      </c>
      <c r="B172" s="1136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137" t="s">
        <v>27</v>
      </c>
      <c r="B173" s="1138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137" t="s">
        <v>51</v>
      </c>
      <c r="B174" s="1138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137" t="s">
        <v>28</v>
      </c>
      <c r="B175" s="1138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139" t="s">
        <v>26</v>
      </c>
      <c r="B176" s="1140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128" t="s">
        <v>130</v>
      </c>
      <c r="D180" s="1129"/>
      <c r="E180" s="1129"/>
      <c r="F180" s="1129"/>
      <c r="G180" s="1129"/>
      <c r="H180" s="1104"/>
      <c r="I180" s="1104"/>
      <c r="J180" s="1104"/>
      <c r="K180" s="1104"/>
      <c r="L180" s="1105"/>
      <c r="M180" s="1128" t="s">
        <v>131</v>
      </c>
      <c r="N180" s="1129"/>
      <c r="O180" s="1129"/>
      <c r="P180" s="1130"/>
      <c r="Q180" s="1128" t="s">
        <v>53</v>
      </c>
      <c r="R180" s="1129"/>
      <c r="S180" s="1129"/>
      <c r="T180" s="1129"/>
      <c r="U180" s="1129"/>
      <c r="V180" s="1129"/>
      <c r="W180" s="1129"/>
      <c r="X180" s="1130"/>
      <c r="Y180" s="428" t="s">
        <v>55</v>
      </c>
    </row>
    <row r="181" spans="1:39" x14ac:dyDescent="0.2">
      <c r="A181" s="1131" t="s">
        <v>54</v>
      </c>
      <c r="B181" s="1132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137" t="s">
        <v>2</v>
      </c>
      <c r="B182" s="1138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133" t="s">
        <v>3</v>
      </c>
      <c r="B183" s="1134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135" t="s">
        <v>6</v>
      </c>
      <c r="B184" s="1136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137" t="s">
        <v>7</v>
      </c>
      <c r="B185" s="1138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137" t="s">
        <v>8</v>
      </c>
      <c r="B186" s="1138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135" t="s">
        <v>1</v>
      </c>
      <c r="B187" s="1136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137" t="s">
        <v>27</v>
      </c>
      <c r="B188" s="1138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137" t="s">
        <v>51</v>
      </c>
      <c r="B189" s="1138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137" t="s">
        <v>28</v>
      </c>
      <c r="B190" s="1138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139" t="s">
        <v>26</v>
      </c>
      <c r="B191" s="1140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85" t="s">
        <v>183</v>
      </c>
      <c r="AK192" s="1185"/>
      <c r="AL192" s="1185"/>
      <c r="AM192" s="1185"/>
    </row>
    <row r="193" spans="1:44" x14ac:dyDescent="0.2">
      <c r="AJ193" s="1185"/>
      <c r="AK193" s="1185"/>
      <c r="AL193" s="1185"/>
      <c r="AM193" s="1185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86"/>
      <c r="AK194" s="1186"/>
      <c r="AL194" s="1186"/>
      <c r="AM194" s="1186"/>
    </row>
    <row r="195" spans="1:44" ht="13.5" thickBot="1" x14ac:dyDescent="0.25">
      <c r="A195" s="230" t="s">
        <v>324</v>
      </c>
      <c r="B195" s="1025">
        <f>B180+1</f>
        <v>14</v>
      </c>
      <c r="C195" s="1103" t="s">
        <v>130</v>
      </c>
      <c r="D195" s="1104"/>
      <c r="E195" s="1104"/>
      <c r="F195" s="1104"/>
      <c r="G195" s="1104"/>
      <c r="H195" s="1104"/>
      <c r="I195" s="1104"/>
      <c r="J195" s="1104"/>
      <c r="K195" s="1104"/>
      <c r="L195" s="1105"/>
      <c r="M195" s="1103" t="s">
        <v>131</v>
      </c>
      <c r="N195" s="1104"/>
      <c r="O195" s="1104"/>
      <c r="P195" s="1104"/>
      <c r="Q195" s="1105"/>
      <c r="R195" s="1128" t="s">
        <v>53</v>
      </c>
      <c r="S195" s="1129"/>
      <c r="T195" s="1129"/>
      <c r="U195" s="1129"/>
      <c r="V195" s="1129"/>
      <c r="W195" s="1129"/>
      <c r="X195" s="1129"/>
      <c r="Y195" s="1129"/>
      <c r="Z195" s="1130"/>
      <c r="AA195" s="428" t="s">
        <v>55</v>
      </c>
      <c r="AB195" s="228" t="s">
        <v>190</v>
      </c>
      <c r="AE195" s="1176" t="s">
        <v>167</v>
      </c>
      <c r="AF195" s="1177"/>
      <c r="AG195" s="1177"/>
      <c r="AH195" s="1178"/>
      <c r="AJ195" s="1176" t="s">
        <v>173</v>
      </c>
      <c r="AK195" s="1177"/>
      <c r="AL195" s="1177"/>
      <c r="AM195" s="1178"/>
      <c r="AO195" s="1176" t="s">
        <v>179</v>
      </c>
      <c r="AP195" s="1177"/>
      <c r="AQ195" s="1177"/>
      <c r="AR195" s="1178"/>
    </row>
    <row r="196" spans="1:44" ht="13.5" thickBot="1" x14ac:dyDescent="0.25">
      <c r="A196" s="1131" t="s">
        <v>54</v>
      </c>
      <c r="B196" s="1132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79" t="s">
        <v>168</v>
      </c>
      <c r="AF196" s="1180"/>
      <c r="AG196" s="1180"/>
      <c r="AH196" s="1181"/>
      <c r="AJ196" s="1179" t="s">
        <v>121</v>
      </c>
      <c r="AK196" s="1180"/>
      <c r="AL196" s="1180"/>
      <c r="AM196" s="1181"/>
      <c r="AO196" s="1179" t="s">
        <v>115</v>
      </c>
      <c r="AP196" s="1180"/>
      <c r="AQ196" s="1180"/>
      <c r="AR196" s="1181"/>
    </row>
    <row r="197" spans="1:44" ht="13.5" thickBot="1" x14ac:dyDescent="0.25">
      <c r="A197" s="1137" t="s">
        <v>2</v>
      </c>
      <c r="B197" s="1138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133" t="s">
        <v>3</v>
      </c>
      <c r="B198" s="1134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135" t="s">
        <v>6</v>
      </c>
      <c r="B199" s="1136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137" t="s">
        <v>7</v>
      </c>
      <c r="B200" s="1138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137" t="s">
        <v>8</v>
      </c>
      <c r="B201" s="1138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135" t="s">
        <v>1</v>
      </c>
      <c r="B202" s="1136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137" t="s">
        <v>27</v>
      </c>
      <c r="B203" s="1138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137" t="s">
        <v>51</v>
      </c>
      <c r="B204" s="1138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137" t="s">
        <v>28</v>
      </c>
      <c r="B205" s="1138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139" t="s">
        <v>26</v>
      </c>
      <c r="B206" s="1140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103" t="s">
        <v>130</v>
      </c>
      <c r="D209" s="1104"/>
      <c r="E209" s="1104"/>
      <c r="F209" s="1104"/>
      <c r="G209" s="1104"/>
      <c r="H209" s="1104"/>
      <c r="I209" s="1104"/>
      <c r="J209" s="1104"/>
      <c r="K209" s="1104"/>
      <c r="L209" s="1105"/>
      <c r="M209" s="1103" t="s">
        <v>131</v>
      </c>
      <c r="N209" s="1104"/>
      <c r="O209" s="1104"/>
      <c r="P209" s="1104"/>
      <c r="Q209" s="1105"/>
      <c r="R209" s="1128" t="s">
        <v>53</v>
      </c>
      <c r="S209" s="1129"/>
      <c r="T209" s="1129"/>
      <c r="U209" s="1129"/>
      <c r="V209" s="1129"/>
      <c r="W209" s="1129"/>
      <c r="X209" s="1129"/>
      <c r="Y209" s="1129"/>
      <c r="Z209" s="1130"/>
      <c r="AA209" s="1106" t="s">
        <v>55</v>
      </c>
      <c r="AB209" s="228">
        <v>901</v>
      </c>
    </row>
    <row r="210" spans="1:30" ht="13.5" thickBot="1" x14ac:dyDescent="0.25">
      <c r="A210" s="1131" t="s">
        <v>54</v>
      </c>
      <c r="B210" s="1132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74"/>
      <c r="AB210" s="228"/>
      <c r="AC210" s="228"/>
    </row>
    <row r="211" spans="1:30" ht="13.5" thickBot="1" x14ac:dyDescent="0.25">
      <c r="A211" s="1137" t="s">
        <v>2</v>
      </c>
      <c r="B211" s="1138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75"/>
      <c r="AB211" s="210"/>
      <c r="AC211" s="210"/>
    </row>
    <row r="212" spans="1:30" x14ac:dyDescent="0.2">
      <c r="A212" s="1133" t="s">
        <v>3</v>
      </c>
      <c r="B212" s="1134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135" t="s">
        <v>6</v>
      </c>
      <c r="B213" s="1136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137" t="s">
        <v>7</v>
      </c>
      <c r="B214" s="1138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137" t="s">
        <v>8</v>
      </c>
      <c r="B215" s="1138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135" t="s">
        <v>1</v>
      </c>
      <c r="B216" s="1136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137" t="s">
        <v>27</v>
      </c>
      <c r="B217" s="1138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137" t="s">
        <v>51</v>
      </c>
      <c r="B218" s="1138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137" t="s">
        <v>28</v>
      </c>
      <c r="B219" s="1138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139" t="s">
        <v>26</v>
      </c>
      <c r="B220" s="1140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103" t="s">
        <v>130</v>
      </c>
      <c r="D223" s="1104"/>
      <c r="E223" s="1104"/>
      <c r="F223" s="1104"/>
      <c r="G223" s="1104"/>
      <c r="H223" s="1104"/>
      <c r="I223" s="1104"/>
      <c r="J223" s="1104"/>
      <c r="K223" s="1104"/>
      <c r="L223" s="1105"/>
      <c r="M223" s="1103" t="s">
        <v>131</v>
      </c>
      <c r="N223" s="1104"/>
      <c r="O223" s="1104"/>
      <c r="P223" s="1104"/>
      <c r="Q223" s="1105"/>
      <c r="R223" s="1128" t="s">
        <v>53</v>
      </c>
      <c r="S223" s="1129"/>
      <c r="T223" s="1129"/>
      <c r="U223" s="1129"/>
      <c r="V223" s="1129"/>
      <c r="W223" s="1129"/>
      <c r="X223" s="1129"/>
      <c r="Y223" s="1129"/>
      <c r="Z223" s="1130"/>
      <c r="AA223" s="1106" t="s">
        <v>55</v>
      </c>
      <c r="AB223" s="228"/>
    </row>
    <row r="224" spans="1:30" ht="13.5" thickBot="1" x14ac:dyDescent="0.25">
      <c r="A224" s="1131" t="s">
        <v>54</v>
      </c>
      <c r="B224" s="1132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74"/>
      <c r="AB224" s="228"/>
      <c r="AC224" s="228"/>
    </row>
    <row r="225" spans="1:30" ht="13.5" thickBot="1" x14ac:dyDescent="0.25">
      <c r="A225" s="1137" t="s">
        <v>2</v>
      </c>
      <c r="B225" s="1138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75"/>
      <c r="AB225" s="210"/>
      <c r="AC225" s="210"/>
    </row>
    <row r="226" spans="1:30" x14ac:dyDescent="0.2">
      <c r="A226" s="1133" t="s">
        <v>3</v>
      </c>
      <c r="B226" s="1134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135" t="s">
        <v>6</v>
      </c>
      <c r="B227" s="1136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137" t="s">
        <v>7</v>
      </c>
      <c r="B228" s="1138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137" t="s">
        <v>8</v>
      </c>
      <c r="B229" s="1138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135" t="s">
        <v>1</v>
      </c>
      <c r="B230" s="1136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137" t="s">
        <v>27</v>
      </c>
      <c r="B231" s="1138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137" t="s">
        <v>51</v>
      </c>
      <c r="B232" s="1138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137" t="s">
        <v>28</v>
      </c>
      <c r="B233" s="1138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139" t="s">
        <v>26</v>
      </c>
      <c r="B234" s="1140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103" t="s">
        <v>130</v>
      </c>
      <c r="D237" s="1104"/>
      <c r="E237" s="1104"/>
      <c r="F237" s="1104"/>
      <c r="G237" s="1104"/>
      <c r="H237" s="1104"/>
      <c r="I237" s="1104"/>
      <c r="J237" s="1104"/>
      <c r="K237" s="1104"/>
      <c r="L237" s="1105"/>
      <c r="M237" s="1103" t="s">
        <v>131</v>
      </c>
      <c r="N237" s="1104"/>
      <c r="O237" s="1104"/>
      <c r="P237" s="1104"/>
      <c r="Q237" s="1105"/>
      <c r="R237" s="1128" t="s">
        <v>53</v>
      </c>
      <c r="S237" s="1129"/>
      <c r="T237" s="1129"/>
      <c r="U237" s="1129"/>
      <c r="V237" s="1129"/>
      <c r="W237" s="1129"/>
      <c r="X237" s="1129"/>
      <c r="Y237" s="1129"/>
      <c r="Z237" s="1130"/>
      <c r="AA237" s="1106" t="s">
        <v>55</v>
      </c>
      <c r="AB237" s="228">
        <v>899</v>
      </c>
    </row>
    <row r="238" spans="1:30" ht="13.5" thickBot="1" x14ac:dyDescent="0.25">
      <c r="A238" s="1131" t="s">
        <v>54</v>
      </c>
      <c r="B238" s="1132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74"/>
      <c r="AB238" s="228"/>
      <c r="AC238" s="228"/>
    </row>
    <row r="239" spans="1:30" ht="13.5" thickBot="1" x14ac:dyDescent="0.25">
      <c r="A239" s="1137" t="s">
        <v>2</v>
      </c>
      <c r="B239" s="1138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75"/>
      <c r="AB239" s="210"/>
      <c r="AC239" s="210"/>
    </row>
    <row r="240" spans="1:30" x14ac:dyDescent="0.2">
      <c r="A240" s="1133" t="s">
        <v>3</v>
      </c>
      <c r="B240" s="1134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135" t="s">
        <v>6</v>
      </c>
      <c r="B241" s="1136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137" t="s">
        <v>7</v>
      </c>
      <c r="B242" s="1138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137" t="s">
        <v>8</v>
      </c>
      <c r="B243" s="1138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135" t="s">
        <v>1</v>
      </c>
      <c r="B244" s="1136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137" t="s">
        <v>27</v>
      </c>
      <c r="B245" s="1138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137" t="s">
        <v>51</v>
      </c>
      <c r="B246" s="1138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137" t="s">
        <v>28</v>
      </c>
      <c r="B247" s="1138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139" t="s">
        <v>26</v>
      </c>
      <c r="B248" s="1140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103" t="s">
        <v>130</v>
      </c>
      <c r="D251" s="1104"/>
      <c r="E251" s="1104"/>
      <c r="F251" s="1104"/>
      <c r="G251" s="1104"/>
      <c r="H251" s="1104"/>
      <c r="I251" s="1104"/>
      <c r="J251" s="1104"/>
      <c r="K251" s="1104"/>
      <c r="L251" s="1105"/>
      <c r="M251" s="1103" t="s">
        <v>131</v>
      </c>
      <c r="N251" s="1104"/>
      <c r="O251" s="1104"/>
      <c r="P251" s="1104"/>
      <c r="Q251" s="1105"/>
      <c r="R251" s="1128" t="s">
        <v>53</v>
      </c>
      <c r="S251" s="1129"/>
      <c r="T251" s="1129"/>
      <c r="U251" s="1129"/>
      <c r="V251" s="1129"/>
      <c r="W251" s="1129"/>
      <c r="X251" s="1129"/>
      <c r="Y251" s="1129"/>
      <c r="Z251" s="1130"/>
      <c r="AA251" s="1106" t="s">
        <v>55</v>
      </c>
      <c r="AB251" s="228">
        <v>906</v>
      </c>
    </row>
    <row r="252" spans="1:30" ht="13.5" thickBot="1" x14ac:dyDescent="0.25">
      <c r="A252" s="1131" t="s">
        <v>54</v>
      </c>
      <c r="B252" s="1132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74"/>
      <c r="AB252" s="228"/>
      <c r="AC252" s="228"/>
    </row>
    <row r="253" spans="1:30" ht="13.5" thickBot="1" x14ac:dyDescent="0.25">
      <c r="A253" s="1137" t="s">
        <v>2</v>
      </c>
      <c r="B253" s="1138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75"/>
      <c r="AB253" s="210"/>
      <c r="AC253" s="210"/>
    </row>
    <row r="254" spans="1:30" x14ac:dyDescent="0.2">
      <c r="A254" s="1133" t="s">
        <v>3</v>
      </c>
      <c r="B254" s="1134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135" t="s">
        <v>6</v>
      </c>
      <c r="B255" s="1136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137" t="s">
        <v>7</v>
      </c>
      <c r="B256" s="1138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137" t="s">
        <v>8</v>
      </c>
      <c r="B257" s="1138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135" t="s">
        <v>1</v>
      </c>
      <c r="B258" s="1136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137" t="s">
        <v>27</v>
      </c>
      <c r="B259" s="1138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137" t="s">
        <v>51</v>
      </c>
      <c r="B260" s="1138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137" t="s">
        <v>28</v>
      </c>
      <c r="B261" s="1138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139" t="s">
        <v>26</v>
      </c>
      <c r="B262" s="1140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103" t="s">
        <v>130</v>
      </c>
      <c r="D265" s="1104"/>
      <c r="E265" s="1104"/>
      <c r="F265" s="1104"/>
      <c r="G265" s="1104"/>
      <c r="H265" s="1104"/>
      <c r="I265" s="1104"/>
      <c r="J265" s="1104"/>
      <c r="K265" s="1104"/>
      <c r="L265" s="1105"/>
      <c r="M265" s="1103" t="s">
        <v>131</v>
      </c>
      <c r="N265" s="1104"/>
      <c r="O265" s="1104"/>
      <c r="P265" s="1104"/>
      <c r="Q265" s="1105"/>
      <c r="R265" s="1128" t="s">
        <v>53</v>
      </c>
      <c r="S265" s="1129"/>
      <c r="T265" s="1129"/>
      <c r="U265" s="1129"/>
      <c r="V265" s="1129"/>
      <c r="W265" s="1129"/>
      <c r="X265" s="1129"/>
      <c r="Y265" s="1129"/>
      <c r="Z265" s="1130"/>
      <c r="AA265" s="1106" t="s">
        <v>55</v>
      </c>
      <c r="AB265" s="228">
        <v>894</v>
      </c>
    </row>
    <row r="266" spans="1:30" ht="13.5" thickBot="1" x14ac:dyDescent="0.25">
      <c r="A266" s="1131" t="s">
        <v>54</v>
      </c>
      <c r="B266" s="1132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107"/>
      <c r="AB266" s="228"/>
      <c r="AC266" s="228"/>
    </row>
    <row r="267" spans="1:30" ht="13.5" thickBot="1" x14ac:dyDescent="0.25">
      <c r="A267" s="1137" t="s">
        <v>2</v>
      </c>
      <c r="B267" s="1138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91"/>
      <c r="AB267" s="210"/>
      <c r="AC267" s="210"/>
    </row>
    <row r="268" spans="1:30" x14ac:dyDescent="0.2">
      <c r="A268" s="1133" t="s">
        <v>3</v>
      </c>
      <c r="B268" s="1134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135" t="s">
        <v>6</v>
      </c>
      <c r="B269" s="1136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137" t="s">
        <v>7</v>
      </c>
      <c r="B270" s="1138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137" t="s">
        <v>8</v>
      </c>
      <c r="B271" s="1138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135" t="s">
        <v>1</v>
      </c>
      <c r="B272" s="1136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137" t="s">
        <v>27</v>
      </c>
      <c r="B273" s="1138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137" t="s">
        <v>51</v>
      </c>
      <c r="B274" s="1138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137" t="s">
        <v>28</v>
      </c>
      <c r="B275" s="1138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139" t="s">
        <v>26</v>
      </c>
      <c r="B276" s="1140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128" t="s">
        <v>130</v>
      </c>
      <c r="D279" s="1129"/>
      <c r="E279" s="1129"/>
      <c r="F279" s="1129"/>
      <c r="G279" s="1129"/>
      <c r="H279" s="1129"/>
      <c r="I279" s="1129"/>
      <c r="J279" s="1129"/>
      <c r="K279" s="1129"/>
      <c r="L279" s="1130"/>
      <c r="M279" s="1103" t="s">
        <v>131</v>
      </c>
      <c r="N279" s="1104"/>
      <c r="O279" s="1104"/>
      <c r="P279" s="1104"/>
      <c r="Q279" s="1105"/>
      <c r="R279" s="1128" t="s">
        <v>53</v>
      </c>
      <c r="S279" s="1129"/>
      <c r="T279" s="1129"/>
      <c r="U279" s="1129"/>
      <c r="V279" s="1129"/>
      <c r="W279" s="1129"/>
      <c r="X279" s="1129"/>
      <c r="Y279" s="1129"/>
      <c r="Z279" s="1130"/>
      <c r="AA279" s="1106" t="s">
        <v>55</v>
      </c>
      <c r="AB279" s="228">
        <v>894</v>
      </c>
    </row>
    <row r="280" spans="1:31" ht="13.5" thickBot="1" x14ac:dyDescent="0.25">
      <c r="A280" s="1131" t="s">
        <v>54</v>
      </c>
      <c r="B280" s="1132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107"/>
      <c r="AB280" s="228"/>
      <c r="AC280" s="228"/>
    </row>
    <row r="281" spans="1:31" ht="13.5" thickBot="1" x14ac:dyDescent="0.25">
      <c r="A281" s="1137" t="s">
        <v>2</v>
      </c>
      <c r="B281" s="1138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91"/>
      <c r="AB281" s="210"/>
      <c r="AC281" s="210"/>
    </row>
    <row r="282" spans="1:31" x14ac:dyDescent="0.2">
      <c r="A282" s="1133" t="s">
        <v>3</v>
      </c>
      <c r="B282" s="1134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135" t="s">
        <v>6</v>
      </c>
      <c r="B283" s="1136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137" t="s">
        <v>7</v>
      </c>
      <c r="B284" s="1138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137" t="s">
        <v>8</v>
      </c>
      <c r="B285" s="1138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135" t="s">
        <v>1</v>
      </c>
      <c r="B286" s="1136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137" t="s">
        <v>27</v>
      </c>
      <c r="B287" s="1138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137" t="s">
        <v>51</v>
      </c>
      <c r="B288" s="1138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137" t="s">
        <v>28</v>
      </c>
      <c r="B289" s="1138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139" t="s">
        <v>26</v>
      </c>
      <c r="B290" s="1140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92" t="s">
        <v>220</v>
      </c>
      <c r="D293" s="1193"/>
      <c r="E293" s="1193"/>
      <c r="F293" s="1193"/>
      <c r="G293" s="1193"/>
      <c r="H293" s="1193"/>
      <c r="I293" s="1193"/>
      <c r="J293" s="1193"/>
      <c r="K293" s="1193"/>
      <c r="L293" s="1194"/>
      <c r="M293" s="1195" t="s">
        <v>221</v>
      </c>
      <c r="N293" s="1196"/>
      <c r="O293" s="1196"/>
      <c r="P293" s="1196"/>
      <c r="Q293" s="1196"/>
      <c r="R293" s="1128" t="s">
        <v>222</v>
      </c>
      <c r="S293" s="1129"/>
      <c r="T293" s="1129"/>
      <c r="U293" s="1129"/>
      <c r="V293" s="1129"/>
      <c r="W293" s="1129"/>
      <c r="X293" s="1129"/>
      <c r="Y293" s="1129"/>
      <c r="Z293" s="1130"/>
      <c r="AA293" s="1190" t="s">
        <v>55</v>
      </c>
      <c r="AB293" s="228"/>
    </row>
    <row r="294" spans="1:30" ht="13.5" thickBot="1" x14ac:dyDescent="0.25">
      <c r="A294" s="1131" t="s">
        <v>54</v>
      </c>
      <c r="B294" s="1132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107"/>
      <c r="AB294" s="228"/>
      <c r="AC294" s="228"/>
    </row>
    <row r="295" spans="1:30" ht="13.5" thickBot="1" x14ac:dyDescent="0.25">
      <c r="A295" s="1137" t="s">
        <v>2</v>
      </c>
      <c r="B295" s="1138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91"/>
      <c r="AB295" s="210"/>
      <c r="AC295" s="210"/>
    </row>
    <row r="296" spans="1:30" ht="13.5" thickBot="1" x14ac:dyDescent="0.25">
      <c r="A296" s="1133" t="s">
        <v>3</v>
      </c>
      <c r="B296" s="1134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135" t="s">
        <v>6</v>
      </c>
      <c r="B297" s="1136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137" t="s">
        <v>7</v>
      </c>
      <c r="B298" s="1138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137" t="s">
        <v>8</v>
      </c>
      <c r="B299" s="1138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135" t="s">
        <v>1</v>
      </c>
      <c r="B300" s="1136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137" t="s">
        <v>27</v>
      </c>
      <c r="B301" s="1138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137" t="s">
        <v>51</v>
      </c>
      <c r="B302" s="1138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137" t="s">
        <v>28</v>
      </c>
      <c r="B303" s="1138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139" t="s">
        <v>26</v>
      </c>
      <c r="B304" s="1140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147" t="s">
        <v>217</v>
      </c>
      <c r="D310" s="1148"/>
      <c r="E310" s="1148"/>
      <c r="F310" s="1148"/>
      <c r="G310" s="1148"/>
      <c r="H310" s="1148"/>
      <c r="I310" s="1148"/>
      <c r="J310" s="1148"/>
      <c r="K310" s="1148"/>
      <c r="L310" s="1149"/>
      <c r="M310" s="774"/>
      <c r="N310" s="775"/>
      <c r="O310" s="1147" t="s">
        <v>216</v>
      </c>
      <c r="P310" s="1148"/>
      <c r="Q310" s="1148"/>
      <c r="R310" s="1148"/>
      <c r="S310" s="1148"/>
      <c r="T310" s="1148"/>
      <c r="U310" s="1148"/>
      <c r="V310" s="1148"/>
      <c r="W310" s="1148"/>
      <c r="X310" s="1149"/>
      <c r="Y310" s="774"/>
      <c r="Z310" s="775"/>
      <c r="AA310" s="1147" t="s">
        <v>218</v>
      </c>
      <c r="AB310" s="1148"/>
      <c r="AC310" s="1148"/>
      <c r="AD310" s="1148"/>
      <c r="AE310" s="1148"/>
      <c r="AF310" s="1148"/>
      <c r="AG310" s="1148"/>
      <c r="AH310" s="1148"/>
      <c r="AI310" s="1148"/>
      <c r="AJ310" s="1149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97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141">
        <v>591</v>
      </c>
      <c r="I312" s="1141">
        <v>117</v>
      </c>
      <c r="J312" s="1141">
        <v>56</v>
      </c>
      <c r="K312" s="1163" t="s">
        <v>148</v>
      </c>
      <c r="L312" s="1144">
        <v>128</v>
      </c>
      <c r="M312" s="1153">
        <f>H312-(E312+E313+E314+E315)</f>
        <v>0</v>
      </c>
      <c r="N312" s="899">
        <v>8.02</v>
      </c>
      <c r="O312" s="1200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141">
        <v>621</v>
      </c>
      <c r="U312" s="1141">
        <v>117.5</v>
      </c>
      <c r="V312" s="1141">
        <v>59</v>
      </c>
      <c r="W312" s="1163" t="s">
        <v>150</v>
      </c>
      <c r="X312" s="1144">
        <v>128</v>
      </c>
      <c r="Y312" s="1153">
        <f>T312-(Q312+Q313+Q314+Q315)</f>
        <v>0</v>
      </c>
      <c r="Z312" s="792">
        <v>0.5</v>
      </c>
      <c r="AA312" s="1203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141">
        <v>630</v>
      </c>
      <c r="AG312" s="1141">
        <v>117</v>
      </c>
      <c r="AH312" s="1141">
        <v>60</v>
      </c>
      <c r="AI312" s="1163" t="s">
        <v>147</v>
      </c>
      <c r="AJ312" s="1144">
        <v>128</v>
      </c>
      <c r="AK312" s="1153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98"/>
      <c r="D313" s="790" t="s">
        <v>229</v>
      </c>
      <c r="E313" s="842">
        <v>87</v>
      </c>
      <c r="F313" s="791">
        <v>117</v>
      </c>
      <c r="G313" s="790" t="s">
        <v>213</v>
      </c>
      <c r="H313" s="1142"/>
      <c r="I313" s="1142"/>
      <c r="J313" s="1142"/>
      <c r="K313" s="1164"/>
      <c r="L313" s="1145"/>
      <c r="M313" s="1153"/>
      <c r="N313" s="792">
        <v>8.5</v>
      </c>
      <c r="O313" s="1201"/>
      <c r="P313" s="790" t="s">
        <v>238</v>
      </c>
      <c r="Q313" s="875">
        <v>113</v>
      </c>
      <c r="R313" s="791">
        <v>117</v>
      </c>
      <c r="S313" s="790" t="s">
        <v>213</v>
      </c>
      <c r="T313" s="1142"/>
      <c r="U313" s="1142"/>
      <c r="V313" s="1142"/>
      <c r="W313" s="1164"/>
      <c r="X313" s="1145"/>
      <c r="Y313" s="1153"/>
      <c r="Z313" s="792">
        <v>-1.5</v>
      </c>
      <c r="AA313" s="1204"/>
      <c r="AB313" s="793" t="s">
        <v>250</v>
      </c>
      <c r="AC313" s="794">
        <v>213</v>
      </c>
      <c r="AD313" s="795">
        <v>117.5</v>
      </c>
      <c r="AE313" s="790" t="s">
        <v>214</v>
      </c>
      <c r="AF313" s="1142"/>
      <c r="AG313" s="1142"/>
      <c r="AH313" s="1142"/>
      <c r="AI313" s="1164"/>
      <c r="AJ313" s="1145"/>
      <c r="AK313" s="1153"/>
      <c r="AM313" s="200">
        <v>2</v>
      </c>
      <c r="AN313" s="200">
        <v>21</v>
      </c>
      <c r="AO313" s="200">
        <v>60</v>
      </c>
      <c r="AP313" s="1172" t="s">
        <v>264</v>
      </c>
      <c r="AQ313" s="1173"/>
    </row>
    <row r="314" spans="1:43" ht="15" x14ac:dyDescent="0.2">
      <c r="A314" s="841"/>
      <c r="B314" s="841"/>
      <c r="C314" s="1198"/>
      <c r="D314" s="791"/>
      <c r="E314" s="791"/>
      <c r="F314" s="791"/>
      <c r="G314" s="790"/>
      <c r="H314" s="1142"/>
      <c r="I314" s="1142"/>
      <c r="J314" s="1142"/>
      <c r="K314" s="1164"/>
      <c r="L314" s="1145"/>
      <c r="M314" s="1153"/>
      <c r="N314" s="792"/>
      <c r="O314" s="1201"/>
      <c r="P314" s="791"/>
      <c r="Q314" s="791"/>
      <c r="R314" s="791"/>
      <c r="S314" s="790"/>
      <c r="T314" s="1142"/>
      <c r="U314" s="1142"/>
      <c r="V314" s="1142"/>
      <c r="W314" s="1164"/>
      <c r="X314" s="1145"/>
      <c r="Y314" s="1153"/>
      <c r="Z314" s="792"/>
      <c r="AA314" s="1204"/>
      <c r="AB314" s="796"/>
      <c r="AC314" s="791"/>
      <c r="AD314" s="795"/>
      <c r="AE314" s="790"/>
      <c r="AF314" s="1142"/>
      <c r="AG314" s="1142"/>
      <c r="AH314" s="1142"/>
      <c r="AI314" s="1164"/>
      <c r="AJ314" s="1145"/>
      <c r="AK314" s="1153"/>
      <c r="AM314" s="200">
        <v>3</v>
      </c>
      <c r="AN314" s="200">
        <v>8</v>
      </c>
      <c r="AO314" s="200">
        <v>59</v>
      </c>
      <c r="AP314" s="1173"/>
      <c r="AQ314" s="1173"/>
    </row>
    <row r="315" spans="1:43" ht="15.75" thickBot="1" x14ac:dyDescent="0.25">
      <c r="A315" s="841"/>
      <c r="B315" s="841"/>
      <c r="C315" s="1199"/>
      <c r="D315" s="797"/>
      <c r="E315" s="798"/>
      <c r="F315" s="797"/>
      <c r="G315" s="799"/>
      <c r="H315" s="1143"/>
      <c r="I315" s="1143"/>
      <c r="J315" s="1143"/>
      <c r="K315" s="1165"/>
      <c r="L315" s="1146"/>
      <c r="M315" s="1153"/>
      <c r="N315" s="792"/>
      <c r="O315" s="1202"/>
      <c r="P315" s="797"/>
      <c r="Q315" s="797"/>
      <c r="R315" s="797"/>
      <c r="S315" s="799"/>
      <c r="T315" s="1143"/>
      <c r="U315" s="1143"/>
      <c r="V315" s="1143"/>
      <c r="W315" s="1165"/>
      <c r="X315" s="1146"/>
      <c r="Y315" s="1153"/>
      <c r="Z315" s="792"/>
      <c r="AA315" s="1205"/>
      <c r="AB315" s="797"/>
      <c r="AC315" s="800"/>
      <c r="AD315" s="797"/>
      <c r="AE315" s="799"/>
      <c r="AF315" s="1143"/>
      <c r="AG315" s="1143"/>
      <c r="AH315" s="1143"/>
      <c r="AI315" s="1165"/>
      <c r="AJ315" s="1146"/>
      <c r="AK315" s="1153"/>
      <c r="AM315" s="200">
        <v>4</v>
      </c>
      <c r="AN315" s="200">
        <v>16</v>
      </c>
      <c r="AO315" s="200">
        <v>60</v>
      </c>
      <c r="AP315" s="1173"/>
      <c r="AQ315" s="1173"/>
    </row>
    <row r="316" spans="1:43" ht="15" x14ac:dyDescent="0.2">
      <c r="A316" s="841">
        <v>-1.1299999999999999</v>
      </c>
      <c r="B316" s="841"/>
      <c r="C316" s="1218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141">
        <v>591</v>
      </c>
      <c r="I316" s="1141">
        <v>117</v>
      </c>
      <c r="J316" s="1141">
        <v>56</v>
      </c>
      <c r="K316" s="1163" t="s">
        <v>147</v>
      </c>
      <c r="L316" s="1144">
        <v>128</v>
      </c>
      <c r="M316" s="1153">
        <f>H316-(E316+E317+E318+E319)</f>
        <v>0</v>
      </c>
      <c r="N316" s="792">
        <v>5.38</v>
      </c>
      <c r="O316" s="1221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141">
        <v>621</v>
      </c>
      <c r="U316" s="1141">
        <v>119</v>
      </c>
      <c r="V316" s="1141">
        <v>59</v>
      </c>
      <c r="W316" s="1163" t="s">
        <v>148</v>
      </c>
      <c r="X316" s="1144">
        <v>128</v>
      </c>
      <c r="Y316" s="1153">
        <f>T316-(Q316+Q317+Q318+Q319)</f>
        <v>0</v>
      </c>
      <c r="Z316" s="792">
        <v>9.5</v>
      </c>
      <c r="AA316" s="1224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141">
        <v>630</v>
      </c>
      <c r="AG316" s="1141">
        <v>119.5</v>
      </c>
      <c r="AH316" s="1141">
        <v>60</v>
      </c>
      <c r="AI316" s="1163" t="s">
        <v>150</v>
      </c>
      <c r="AJ316" s="1144">
        <v>128</v>
      </c>
      <c r="AK316" s="1153">
        <f>AF316-(AC316+AC317+AC318+AC319)</f>
        <v>0</v>
      </c>
      <c r="AM316" s="200">
        <v>5</v>
      </c>
      <c r="AN316" s="200">
        <v>14</v>
      </c>
      <c r="AO316" s="200">
        <v>59</v>
      </c>
      <c r="AP316" s="1173"/>
      <c r="AQ316" s="1173"/>
    </row>
    <row r="317" spans="1:43" ht="15" x14ac:dyDescent="0.2">
      <c r="A317" s="841">
        <v>0</v>
      </c>
      <c r="B317" s="841"/>
      <c r="C317" s="1219"/>
      <c r="D317" s="791" t="s">
        <v>231</v>
      </c>
      <c r="E317" s="806">
        <v>95</v>
      </c>
      <c r="F317" s="791">
        <v>115</v>
      </c>
      <c r="G317" s="790" t="s">
        <v>213</v>
      </c>
      <c r="H317" s="1142"/>
      <c r="I317" s="1142"/>
      <c r="J317" s="1142"/>
      <c r="K317" s="1164"/>
      <c r="L317" s="1145"/>
      <c r="M317" s="1153"/>
      <c r="N317" s="792">
        <v>4.5</v>
      </c>
      <c r="O317" s="1222"/>
      <c r="P317" s="791" t="s">
        <v>229</v>
      </c>
      <c r="Q317" s="884">
        <v>10</v>
      </c>
      <c r="R317" s="791">
        <v>117</v>
      </c>
      <c r="S317" s="790" t="s">
        <v>212</v>
      </c>
      <c r="T317" s="1142"/>
      <c r="U317" s="1142"/>
      <c r="V317" s="1142"/>
      <c r="W317" s="1164"/>
      <c r="X317" s="1145"/>
      <c r="Y317" s="1153"/>
      <c r="Z317" s="792">
        <v>8.58</v>
      </c>
      <c r="AA317" s="1225"/>
      <c r="AB317" s="807" t="s">
        <v>246</v>
      </c>
      <c r="AC317" s="888">
        <v>381</v>
      </c>
      <c r="AD317" s="791">
        <v>120.5</v>
      </c>
      <c r="AE317" s="790" t="s">
        <v>209</v>
      </c>
      <c r="AF317" s="1142"/>
      <c r="AG317" s="1142"/>
      <c r="AH317" s="1142"/>
      <c r="AI317" s="1164"/>
      <c r="AJ317" s="1145"/>
      <c r="AK317" s="1153"/>
      <c r="AM317" s="200">
        <v>6</v>
      </c>
      <c r="AN317" s="200">
        <v>4</v>
      </c>
      <c r="AO317" s="200">
        <v>18</v>
      </c>
      <c r="AP317" s="1173"/>
      <c r="AQ317" s="1173"/>
    </row>
    <row r="318" spans="1:43" ht="15" x14ac:dyDescent="0.2">
      <c r="A318" s="841"/>
      <c r="B318" s="841"/>
      <c r="C318" s="1219"/>
      <c r="D318" s="808"/>
      <c r="E318" s="809"/>
      <c r="F318" s="808"/>
      <c r="G318" s="810"/>
      <c r="H318" s="1142"/>
      <c r="I318" s="1142"/>
      <c r="J318" s="1142"/>
      <c r="K318" s="1164"/>
      <c r="L318" s="1145"/>
      <c r="M318" s="1153"/>
      <c r="N318" s="792">
        <v>-1.5</v>
      </c>
      <c r="O318" s="1222"/>
      <c r="P318" s="808" t="s">
        <v>236</v>
      </c>
      <c r="Q318" s="885">
        <v>290</v>
      </c>
      <c r="R318" s="808">
        <v>117.5</v>
      </c>
      <c r="S318" s="810" t="s">
        <v>208</v>
      </c>
      <c r="T318" s="1142"/>
      <c r="U318" s="1142"/>
      <c r="V318" s="1142"/>
      <c r="W318" s="1164"/>
      <c r="X318" s="1145"/>
      <c r="Y318" s="1153"/>
      <c r="Z318" s="792">
        <v>6.7</v>
      </c>
      <c r="AA318" s="1225"/>
      <c r="AB318" s="809" t="s">
        <v>247</v>
      </c>
      <c r="AC318" s="889">
        <v>145</v>
      </c>
      <c r="AD318" s="808">
        <v>117.5</v>
      </c>
      <c r="AE318" s="810" t="s">
        <v>248</v>
      </c>
      <c r="AF318" s="1142"/>
      <c r="AG318" s="1142"/>
      <c r="AH318" s="1142"/>
      <c r="AI318" s="1164"/>
      <c r="AJ318" s="1145"/>
      <c r="AK318" s="1153"/>
      <c r="AM318" s="200">
        <v>7</v>
      </c>
      <c r="AN318" s="200">
        <v>20</v>
      </c>
      <c r="AO318" s="200">
        <v>60</v>
      </c>
      <c r="AP318" s="1173"/>
      <c r="AQ318" s="1173"/>
    </row>
    <row r="319" spans="1:43" ht="15.75" thickBot="1" x14ac:dyDescent="0.25">
      <c r="A319" s="841"/>
      <c r="B319" s="841"/>
      <c r="C319" s="1220"/>
      <c r="D319" s="808"/>
      <c r="E319" s="809"/>
      <c r="F319" s="808"/>
      <c r="G319" s="810"/>
      <c r="H319" s="1143"/>
      <c r="I319" s="1143"/>
      <c r="J319" s="1143"/>
      <c r="K319" s="1165"/>
      <c r="L319" s="1146"/>
      <c r="M319" s="1153"/>
      <c r="N319" s="792"/>
      <c r="O319" s="1223"/>
      <c r="P319" s="808"/>
      <c r="Q319" s="809"/>
      <c r="R319" s="808"/>
      <c r="S319" s="810"/>
      <c r="T319" s="1143"/>
      <c r="U319" s="1143"/>
      <c r="V319" s="1143"/>
      <c r="W319" s="1165"/>
      <c r="X319" s="1146"/>
      <c r="Y319" s="1153"/>
      <c r="Z319" s="792"/>
      <c r="AA319" s="1225"/>
      <c r="AB319" s="809"/>
      <c r="AC319" s="809"/>
      <c r="AD319" s="808"/>
      <c r="AE319" s="810"/>
      <c r="AF319" s="1142"/>
      <c r="AG319" s="1142"/>
      <c r="AH319" s="1142"/>
      <c r="AI319" s="1164"/>
      <c r="AJ319" s="1146"/>
      <c r="AK319" s="1153"/>
      <c r="AM319" s="200">
        <v>8</v>
      </c>
      <c r="AN319" s="200">
        <v>11</v>
      </c>
      <c r="AO319" s="200">
        <v>18</v>
      </c>
      <c r="AP319" s="1173"/>
      <c r="AQ319" s="1173"/>
    </row>
    <row r="320" spans="1:43" ht="15" x14ac:dyDescent="0.2">
      <c r="A320" s="841">
        <v>0.04</v>
      </c>
      <c r="B320" s="841"/>
      <c r="C320" s="1206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141">
        <v>591</v>
      </c>
      <c r="I320" s="1141">
        <v>120</v>
      </c>
      <c r="J320" s="1141">
        <v>56</v>
      </c>
      <c r="K320" s="1141" t="s">
        <v>147</v>
      </c>
      <c r="L320" s="1144">
        <v>128</v>
      </c>
      <c r="M320" s="1153">
        <f>H320-(E320+E321+E322+E323)</f>
        <v>0</v>
      </c>
      <c r="N320" s="792">
        <v>11.5</v>
      </c>
      <c r="O320" s="1209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141">
        <v>621</v>
      </c>
      <c r="U320" s="1141">
        <v>117</v>
      </c>
      <c r="V320" s="1141">
        <v>59</v>
      </c>
      <c r="W320" s="1141" t="s">
        <v>150</v>
      </c>
      <c r="X320" s="1144">
        <v>128</v>
      </c>
      <c r="Y320" s="1153">
        <f>T320-(Q320+Q321+Q322+Q323)</f>
        <v>0</v>
      </c>
      <c r="Z320" s="792">
        <v>0.53</v>
      </c>
      <c r="AA320" s="1212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215">
        <v>630</v>
      </c>
      <c r="AG320" s="1141">
        <v>121</v>
      </c>
      <c r="AH320" s="1141">
        <v>60</v>
      </c>
      <c r="AI320" s="1141" t="s">
        <v>148</v>
      </c>
      <c r="AJ320" s="1144">
        <v>128</v>
      </c>
      <c r="AK320" s="1153">
        <f>AF320-(AC320+AC321+AC322+AC323)</f>
        <v>0</v>
      </c>
      <c r="AM320" s="200">
        <v>9</v>
      </c>
      <c r="AN320" s="200">
        <v>5</v>
      </c>
      <c r="AO320" s="200">
        <v>56</v>
      </c>
      <c r="AP320" s="1173"/>
      <c r="AQ320" s="1173"/>
    </row>
    <row r="321" spans="1:43" ht="15" x14ac:dyDescent="0.2">
      <c r="A321" s="841">
        <v>0.2</v>
      </c>
      <c r="B321" s="841"/>
      <c r="C321" s="1207"/>
      <c r="D321" s="791" t="s">
        <v>233</v>
      </c>
      <c r="E321" s="813">
        <v>327</v>
      </c>
      <c r="F321" s="791">
        <v>119.5</v>
      </c>
      <c r="G321" s="790" t="s">
        <v>209</v>
      </c>
      <c r="H321" s="1142"/>
      <c r="I321" s="1142"/>
      <c r="J321" s="1142"/>
      <c r="K321" s="1142"/>
      <c r="L321" s="1145"/>
      <c r="M321" s="1153"/>
      <c r="N321" s="792">
        <v>11.5</v>
      </c>
      <c r="O321" s="1210"/>
      <c r="P321" s="791" t="s">
        <v>241</v>
      </c>
      <c r="Q321" s="814">
        <v>10</v>
      </c>
      <c r="R321" s="791">
        <v>110.5</v>
      </c>
      <c r="S321" s="790" t="s">
        <v>210</v>
      </c>
      <c r="T321" s="1142"/>
      <c r="U321" s="1142"/>
      <c r="V321" s="1142"/>
      <c r="W321" s="1142"/>
      <c r="X321" s="1145"/>
      <c r="Y321" s="1153"/>
      <c r="Z321" s="792">
        <v>0.53</v>
      </c>
      <c r="AA321" s="1213"/>
      <c r="AB321" s="791" t="s">
        <v>251</v>
      </c>
      <c r="AC321" s="895">
        <v>334</v>
      </c>
      <c r="AD321" s="791">
        <v>119</v>
      </c>
      <c r="AE321" s="790" t="s">
        <v>208</v>
      </c>
      <c r="AF321" s="1216"/>
      <c r="AG321" s="1142"/>
      <c r="AH321" s="1142"/>
      <c r="AI321" s="1142"/>
      <c r="AJ321" s="1145"/>
      <c r="AK321" s="1153"/>
      <c r="AM321" s="200">
        <v>10</v>
      </c>
      <c r="AN321" s="200">
        <v>13</v>
      </c>
      <c r="AO321" s="200">
        <v>59</v>
      </c>
      <c r="AP321" s="1173"/>
      <c r="AQ321" s="1173"/>
    </row>
    <row r="322" spans="1:43" ht="15" x14ac:dyDescent="0.2">
      <c r="A322" s="841">
        <v>0.5</v>
      </c>
      <c r="B322" s="841"/>
      <c r="C322" s="1207"/>
      <c r="D322" s="808" t="s">
        <v>234</v>
      </c>
      <c r="E322" s="815">
        <v>27</v>
      </c>
      <c r="F322" s="808">
        <v>115</v>
      </c>
      <c r="G322" s="810" t="s">
        <v>211</v>
      </c>
      <c r="H322" s="1142"/>
      <c r="I322" s="1142"/>
      <c r="J322" s="1142"/>
      <c r="K322" s="1142"/>
      <c r="L322" s="1145"/>
      <c r="M322" s="1153"/>
      <c r="N322" s="899"/>
      <c r="O322" s="1210"/>
      <c r="P322" s="808"/>
      <c r="Q322" s="809"/>
      <c r="R322" s="808"/>
      <c r="S322" s="810"/>
      <c r="T322" s="1142"/>
      <c r="U322" s="1142"/>
      <c r="V322" s="1142"/>
      <c r="W322" s="1142"/>
      <c r="X322" s="1145"/>
      <c r="Y322" s="1153"/>
      <c r="Z322" s="792"/>
      <c r="AA322" s="1213"/>
      <c r="AB322" s="808"/>
      <c r="AC322" s="809"/>
      <c r="AD322" s="808"/>
      <c r="AE322" s="810"/>
      <c r="AF322" s="1216"/>
      <c r="AG322" s="1142"/>
      <c r="AH322" s="1142"/>
      <c r="AI322" s="1142"/>
      <c r="AJ322" s="1145"/>
      <c r="AK322" s="1153"/>
      <c r="AM322" s="200">
        <v>11</v>
      </c>
      <c r="AN322" s="200">
        <v>7</v>
      </c>
      <c r="AO322" s="200">
        <v>56</v>
      </c>
      <c r="AP322" s="1173"/>
      <c r="AQ322" s="1173"/>
    </row>
    <row r="323" spans="1:43" ht="15.75" thickBot="1" x14ac:dyDescent="0.25">
      <c r="A323" s="841"/>
      <c r="B323" s="841"/>
      <c r="C323" s="1208"/>
      <c r="D323" s="797"/>
      <c r="E323" s="798"/>
      <c r="F323" s="797"/>
      <c r="G323" s="799"/>
      <c r="H323" s="1143"/>
      <c r="I323" s="1143"/>
      <c r="J323" s="1143"/>
      <c r="K323" s="1143"/>
      <c r="L323" s="1146"/>
      <c r="M323" s="1153"/>
      <c r="N323" s="899"/>
      <c r="O323" s="1211"/>
      <c r="P323" s="797"/>
      <c r="Q323" s="798"/>
      <c r="R323" s="797"/>
      <c r="S323" s="799"/>
      <c r="T323" s="1143"/>
      <c r="U323" s="1143"/>
      <c r="V323" s="1143"/>
      <c r="W323" s="1143"/>
      <c r="X323" s="1146"/>
      <c r="Y323" s="1153"/>
      <c r="Z323" s="792"/>
      <c r="AA323" s="1214"/>
      <c r="AB323" s="797"/>
      <c r="AC323" s="798"/>
      <c r="AD323" s="797"/>
      <c r="AE323" s="799"/>
      <c r="AF323" s="1217"/>
      <c r="AG323" s="1143"/>
      <c r="AH323" s="1143"/>
      <c r="AI323" s="1143"/>
      <c r="AJ323" s="1146"/>
      <c r="AK323" s="1153"/>
      <c r="AM323" s="200">
        <v>12</v>
      </c>
      <c r="AN323" s="200">
        <v>9</v>
      </c>
      <c r="AO323" s="200">
        <v>59</v>
      </c>
      <c r="AP323" s="1173"/>
      <c r="AQ323" s="1173"/>
    </row>
    <row r="324" spans="1:43" ht="15" x14ac:dyDescent="0.2">
      <c r="A324" s="841">
        <v>7.5</v>
      </c>
      <c r="B324" s="841"/>
      <c r="C324" s="1157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141">
        <v>192</v>
      </c>
      <c r="I324" s="1141">
        <v>117</v>
      </c>
      <c r="J324" s="1141">
        <v>18</v>
      </c>
      <c r="K324" s="1141" t="s">
        <v>149</v>
      </c>
      <c r="L324" s="1144">
        <v>128</v>
      </c>
      <c r="M324" s="1153">
        <f>H324-(E324+E325+E326+E327)</f>
        <v>0</v>
      </c>
      <c r="N324" s="792">
        <v>5.5</v>
      </c>
      <c r="O324" s="1160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141">
        <v>192</v>
      </c>
      <c r="U324" s="1141">
        <v>113</v>
      </c>
      <c r="V324" s="1141">
        <v>18</v>
      </c>
      <c r="W324" s="1141" t="s">
        <v>149</v>
      </c>
      <c r="X324" s="1144">
        <v>128</v>
      </c>
      <c r="Y324" s="1153">
        <f>T324-(Q324+Q325+Q326+Q327)</f>
        <v>0</v>
      </c>
      <c r="Z324" s="792">
        <v>1.5</v>
      </c>
      <c r="AA324" s="1231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141">
        <v>192</v>
      </c>
      <c r="AG324" s="1141">
        <v>119</v>
      </c>
      <c r="AH324" s="1141">
        <v>18</v>
      </c>
      <c r="AI324" s="1141" t="s">
        <v>148</v>
      </c>
      <c r="AJ324" s="1144">
        <v>128</v>
      </c>
      <c r="AK324" s="1153">
        <f>AF324-(AC324+AC325+AC326+AC327)</f>
        <v>0</v>
      </c>
      <c r="AM324" s="200">
        <v>13</v>
      </c>
      <c r="AN324" s="200">
        <v>1</v>
      </c>
      <c r="AO324" s="200">
        <v>56</v>
      </c>
      <c r="AP324" s="1173"/>
      <c r="AQ324" s="1173"/>
    </row>
    <row r="325" spans="1:43" ht="15" x14ac:dyDescent="0.2">
      <c r="A325" s="841"/>
      <c r="B325" s="841"/>
      <c r="C325" s="1158"/>
      <c r="D325" s="791"/>
      <c r="E325" s="791"/>
      <c r="F325" s="791"/>
      <c r="G325" s="790"/>
      <c r="H325" s="1142"/>
      <c r="I325" s="1142"/>
      <c r="J325" s="1142"/>
      <c r="K325" s="1142"/>
      <c r="L325" s="1145"/>
      <c r="M325" s="1153"/>
      <c r="N325" s="792"/>
      <c r="O325" s="1161"/>
      <c r="P325" s="790"/>
      <c r="Q325" s="791"/>
      <c r="R325" s="791"/>
      <c r="S325" s="790"/>
      <c r="T325" s="1142"/>
      <c r="U325" s="1142"/>
      <c r="V325" s="1142"/>
      <c r="W325" s="1142"/>
      <c r="X325" s="1145"/>
      <c r="Y325" s="1153"/>
      <c r="Z325" s="792"/>
      <c r="AA325" s="1232"/>
      <c r="AB325" s="791"/>
      <c r="AC325" s="791"/>
      <c r="AD325" s="791"/>
      <c r="AE325" s="790"/>
      <c r="AF325" s="1142"/>
      <c r="AG325" s="1142"/>
      <c r="AH325" s="1142"/>
      <c r="AI325" s="1142"/>
      <c r="AJ325" s="1145"/>
      <c r="AK325" s="1153"/>
      <c r="AM325" s="200">
        <v>14</v>
      </c>
      <c r="AN325" s="200">
        <v>6</v>
      </c>
      <c r="AO325" s="200">
        <v>56</v>
      </c>
      <c r="AP325" s="1173"/>
      <c r="AQ325" s="1173"/>
    </row>
    <row r="326" spans="1:43" ht="15" x14ac:dyDescent="0.2">
      <c r="A326" s="841"/>
      <c r="B326" s="841"/>
      <c r="C326" s="1158"/>
      <c r="D326" s="808"/>
      <c r="E326" s="808"/>
      <c r="F326" s="808"/>
      <c r="G326" s="810"/>
      <c r="H326" s="1142"/>
      <c r="I326" s="1142"/>
      <c r="J326" s="1142"/>
      <c r="K326" s="1142"/>
      <c r="L326" s="1145"/>
      <c r="M326" s="1153"/>
      <c r="N326" s="792"/>
      <c r="O326" s="1161"/>
      <c r="P326" s="808"/>
      <c r="Q326" s="809"/>
      <c r="R326" s="808"/>
      <c r="S326" s="810"/>
      <c r="T326" s="1142"/>
      <c r="U326" s="1142"/>
      <c r="V326" s="1142"/>
      <c r="W326" s="1142"/>
      <c r="X326" s="1145"/>
      <c r="Y326" s="1153"/>
      <c r="Z326" s="792"/>
      <c r="AA326" s="1232"/>
      <c r="AB326" s="808"/>
      <c r="AC326" s="809"/>
      <c r="AD326" s="808"/>
      <c r="AE326" s="810"/>
      <c r="AF326" s="1142"/>
      <c r="AG326" s="1142"/>
      <c r="AH326" s="1142"/>
      <c r="AI326" s="1142"/>
      <c r="AJ326" s="1145"/>
      <c r="AK326" s="1153"/>
      <c r="AM326" s="200">
        <v>15</v>
      </c>
      <c r="AN326" s="200">
        <v>18</v>
      </c>
      <c r="AO326" s="200">
        <v>18</v>
      </c>
      <c r="AP326" s="1173"/>
      <c r="AQ326" s="1173"/>
    </row>
    <row r="327" spans="1:43" ht="15.75" thickBot="1" x14ac:dyDescent="0.25">
      <c r="A327" s="841"/>
      <c r="B327" s="841"/>
      <c r="C327" s="1159"/>
      <c r="D327" s="797"/>
      <c r="E327" s="798"/>
      <c r="F327" s="797"/>
      <c r="G327" s="799"/>
      <c r="H327" s="1143"/>
      <c r="I327" s="1143"/>
      <c r="J327" s="1143"/>
      <c r="K327" s="1143"/>
      <c r="L327" s="1146"/>
      <c r="M327" s="1153"/>
      <c r="N327" s="792"/>
      <c r="O327" s="1162"/>
      <c r="P327" s="797"/>
      <c r="Q327" s="798"/>
      <c r="R327" s="797"/>
      <c r="S327" s="799"/>
      <c r="T327" s="1143"/>
      <c r="U327" s="1143"/>
      <c r="V327" s="1143"/>
      <c r="W327" s="1143"/>
      <c r="X327" s="1146"/>
      <c r="Y327" s="1153"/>
      <c r="Z327" s="792"/>
      <c r="AA327" s="1233"/>
      <c r="AB327" s="797"/>
      <c r="AC327" s="798"/>
      <c r="AD327" s="797"/>
      <c r="AE327" s="799"/>
      <c r="AF327" s="1143"/>
      <c r="AG327" s="1143"/>
      <c r="AH327" s="1143"/>
      <c r="AI327" s="1143"/>
      <c r="AJ327" s="1146"/>
      <c r="AK327" s="1153"/>
      <c r="AM327" s="200">
        <v>16</v>
      </c>
      <c r="AN327" s="200">
        <v>17</v>
      </c>
      <c r="AO327" s="200">
        <v>60</v>
      </c>
      <c r="AP327" s="1173"/>
      <c r="AQ327" s="1173"/>
    </row>
    <row r="328" spans="1:43" ht="15" x14ac:dyDescent="0.2">
      <c r="A328" s="841">
        <v>5.5</v>
      </c>
      <c r="B328" s="841"/>
      <c r="C328" s="1150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141">
        <v>592</v>
      </c>
      <c r="I328" s="1141">
        <v>117</v>
      </c>
      <c r="J328" s="1141">
        <v>56</v>
      </c>
      <c r="K328" s="1163" t="s">
        <v>149</v>
      </c>
      <c r="L328" s="1144">
        <v>128</v>
      </c>
      <c r="M328" s="1153">
        <f>H328-(E328+E329+E330+E331)</f>
        <v>0</v>
      </c>
      <c r="N328" s="792">
        <v>0</v>
      </c>
      <c r="O328" s="1154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141">
        <v>621</v>
      </c>
      <c r="U328" s="1141">
        <v>115</v>
      </c>
      <c r="V328" s="1141">
        <v>59</v>
      </c>
      <c r="W328" s="1163" t="s">
        <v>259</v>
      </c>
      <c r="X328" s="1144">
        <v>128</v>
      </c>
      <c r="Y328" s="1153">
        <f>T328-(Q328+Q329+Q330+Q331)</f>
        <v>0</v>
      </c>
      <c r="Z328" s="792">
        <v>-3.93</v>
      </c>
      <c r="AA328" s="1229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141">
        <v>630</v>
      </c>
      <c r="AG328" s="1141">
        <v>119</v>
      </c>
      <c r="AH328" s="1141">
        <v>60</v>
      </c>
      <c r="AI328" s="1163" t="s">
        <v>147</v>
      </c>
      <c r="AJ328" s="1144">
        <v>128</v>
      </c>
      <c r="AK328" s="1153">
        <f>AF328-(AC328+AC329+AC330+AC331)</f>
        <v>0</v>
      </c>
      <c r="AM328" s="200">
        <v>17</v>
      </c>
      <c r="AN328" s="200">
        <v>12</v>
      </c>
      <c r="AO328" s="200">
        <v>59</v>
      </c>
      <c r="AP328" s="1173"/>
      <c r="AQ328" s="1173"/>
    </row>
    <row r="329" spans="1:43" ht="15" x14ac:dyDescent="0.2">
      <c r="A329" s="841">
        <v>4.5</v>
      </c>
      <c r="B329" s="841"/>
      <c r="C329" s="1151"/>
      <c r="D329" s="791" t="s">
        <v>229</v>
      </c>
      <c r="E329" s="821">
        <v>342</v>
      </c>
      <c r="F329" s="791">
        <v>117</v>
      </c>
      <c r="G329" s="810" t="s">
        <v>215</v>
      </c>
      <c r="H329" s="1142"/>
      <c r="I329" s="1142"/>
      <c r="J329" s="1142"/>
      <c r="K329" s="1164"/>
      <c r="L329" s="1145"/>
      <c r="M329" s="1153"/>
      <c r="N329" s="792">
        <v>-1.78</v>
      </c>
      <c r="O329" s="1155"/>
      <c r="P329" s="791" t="s">
        <v>244</v>
      </c>
      <c r="Q329" s="822">
        <v>362</v>
      </c>
      <c r="R329" s="791">
        <v>114</v>
      </c>
      <c r="S329" s="810" t="s">
        <v>209</v>
      </c>
      <c r="T329" s="1142"/>
      <c r="U329" s="1142"/>
      <c r="V329" s="1142"/>
      <c r="W329" s="1164"/>
      <c r="X329" s="1145"/>
      <c r="Y329" s="1153"/>
      <c r="Z329" s="792">
        <v>-0.5</v>
      </c>
      <c r="AA329" s="1230"/>
      <c r="AB329" s="791" t="s">
        <v>251</v>
      </c>
      <c r="AC329" s="837">
        <v>44</v>
      </c>
      <c r="AD329" s="791">
        <v>119</v>
      </c>
      <c r="AE329" s="810" t="s">
        <v>210</v>
      </c>
      <c r="AF329" s="1142"/>
      <c r="AG329" s="1142"/>
      <c r="AH329" s="1142"/>
      <c r="AI329" s="1164"/>
      <c r="AJ329" s="1145"/>
      <c r="AK329" s="1153"/>
      <c r="AM329" s="200">
        <v>18</v>
      </c>
      <c r="AN329" s="200">
        <v>3</v>
      </c>
      <c r="AO329" s="200">
        <v>56</v>
      </c>
      <c r="AP329" s="1173"/>
      <c r="AQ329" s="1173"/>
    </row>
    <row r="330" spans="1:43" ht="15" x14ac:dyDescent="0.2">
      <c r="A330" s="841"/>
      <c r="B330" s="841"/>
      <c r="C330" s="1151"/>
      <c r="D330" s="808"/>
      <c r="E330" s="808"/>
      <c r="F330" s="808"/>
      <c r="G330" s="810"/>
      <c r="H330" s="1142"/>
      <c r="I330" s="1142"/>
      <c r="J330" s="1142"/>
      <c r="K330" s="1164"/>
      <c r="L330" s="1145"/>
      <c r="M330" s="1153"/>
      <c r="N330" s="792">
        <v>3.5</v>
      </c>
      <c r="O330" s="1155"/>
      <c r="P330" s="808" t="s">
        <v>243</v>
      </c>
      <c r="Q330" s="824">
        <v>242</v>
      </c>
      <c r="R330" s="808">
        <v>113</v>
      </c>
      <c r="S330" s="810" t="s">
        <v>208</v>
      </c>
      <c r="T330" s="1142"/>
      <c r="U330" s="1142"/>
      <c r="V330" s="1142"/>
      <c r="W330" s="1164"/>
      <c r="X330" s="1145"/>
      <c r="Y330" s="1153"/>
      <c r="Z330" s="792">
        <v>-3.5</v>
      </c>
      <c r="AA330" s="1230"/>
      <c r="AB330" s="808" t="s">
        <v>250</v>
      </c>
      <c r="AC330" s="838">
        <v>313</v>
      </c>
      <c r="AD330" s="808">
        <v>117.5</v>
      </c>
      <c r="AE330" s="810" t="s">
        <v>208</v>
      </c>
      <c r="AF330" s="1142"/>
      <c r="AG330" s="1142"/>
      <c r="AH330" s="1142"/>
      <c r="AI330" s="1164"/>
      <c r="AJ330" s="1145"/>
      <c r="AK330" s="1153"/>
      <c r="AM330" s="200">
        <v>19</v>
      </c>
      <c r="AN330" s="200">
        <v>15</v>
      </c>
      <c r="AO330" s="200">
        <v>60</v>
      </c>
      <c r="AP330" s="1173"/>
      <c r="AQ330" s="1173"/>
    </row>
    <row r="331" spans="1:43" ht="15.75" thickBot="1" x14ac:dyDescent="0.25">
      <c r="A331" s="841"/>
      <c r="B331" s="841"/>
      <c r="C331" s="1152"/>
      <c r="D331" s="797"/>
      <c r="E331" s="797"/>
      <c r="F331" s="797"/>
      <c r="G331" s="799"/>
      <c r="H331" s="1143"/>
      <c r="I331" s="1143"/>
      <c r="J331" s="1143"/>
      <c r="K331" s="1165"/>
      <c r="L331" s="1146"/>
      <c r="M331" s="1153"/>
      <c r="N331" s="792"/>
      <c r="O331" s="1156"/>
      <c r="P331" s="797"/>
      <c r="Q331" s="797"/>
      <c r="R331" s="797"/>
      <c r="S331" s="799"/>
      <c r="T331" s="1143"/>
      <c r="U331" s="1143"/>
      <c r="V331" s="1143"/>
      <c r="W331" s="1165"/>
      <c r="X331" s="1146"/>
      <c r="Y331" s="1153"/>
      <c r="Z331" s="792"/>
      <c r="AA331" s="1230"/>
      <c r="AB331" s="808"/>
      <c r="AC331" s="809"/>
      <c r="AD331" s="808"/>
      <c r="AE331" s="810"/>
      <c r="AF331" s="1142"/>
      <c r="AG331" s="1142"/>
      <c r="AH331" s="1142"/>
      <c r="AI331" s="1164"/>
      <c r="AJ331" s="1146"/>
      <c r="AK331" s="1153"/>
      <c r="AM331" s="200">
        <v>20</v>
      </c>
      <c r="AN331" s="200">
        <v>2</v>
      </c>
      <c r="AO331" s="200">
        <v>56</v>
      </c>
      <c r="AP331" s="1173"/>
      <c r="AQ331" s="1173"/>
    </row>
    <row r="332" spans="1:43" ht="15" x14ac:dyDescent="0.2">
      <c r="A332" s="841">
        <v>1.46</v>
      </c>
      <c r="B332" s="841"/>
      <c r="C332" s="1237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141">
        <v>592</v>
      </c>
      <c r="I332" s="1141">
        <v>117</v>
      </c>
      <c r="J332" s="1141">
        <v>56</v>
      </c>
      <c r="K332" s="1141" t="s">
        <v>148</v>
      </c>
      <c r="L332" s="1144">
        <v>128</v>
      </c>
      <c r="M332" s="1153">
        <f>H332-(E332+E333+E334+E335)</f>
        <v>0</v>
      </c>
      <c r="N332" s="792">
        <v>4.5</v>
      </c>
      <c r="O332" s="1240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141">
        <v>621</v>
      </c>
      <c r="U332" s="1141">
        <v>112</v>
      </c>
      <c r="V332" s="1141">
        <v>59</v>
      </c>
      <c r="W332" s="1141" t="s">
        <v>149</v>
      </c>
      <c r="X332" s="1144">
        <v>128</v>
      </c>
      <c r="Y332" s="1153">
        <f>T332-(Q332+Q333+Q334+Q335)</f>
        <v>0</v>
      </c>
      <c r="Z332" s="792">
        <v>8.6999999999999993</v>
      </c>
      <c r="AA332" s="1226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141">
        <v>630</v>
      </c>
      <c r="AG332" s="1141">
        <v>116.5</v>
      </c>
      <c r="AH332" s="1141">
        <v>60</v>
      </c>
      <c r="AI332" s="1141" t="s">
        <v>149</v>
      </c>
      <c r="AJ332" s="1144">
        <v>128</v>
      </c>
      <c r="AK332" s="1153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238"/>
      <c r="D333" s="791" t="s">
        <v>229</v>
      </c>
      <c r="E333" s="855">
        <v>317</v>
      </c>
      <c r="F333" s="791">
        <v>117</v>
      </c>
      <c r="G333" s="790" t="s">
        <v>211</v>
      </c>
      <c r="H333" s="1142"/>
      <c r="I333" s="1142"/>
      <c r="J333" s="1142"/>
      <c r="K333" s="1142"/>
      <c r="L333" s="1145"/>
      <c r="M333" s="1153"/>
      <c r="N333" s="792">
        <v>5.5</v>
      </c>
      <c r="O333" s="1241"/>
      <c r="P333" s="790" t="s">
        <v>243</v>
      </c>
      <c r="Q333" s="823">
        <v>23</v>
      </c>
      <c r="R333" s="791">
        <v>113</v>
      </c>
      <c r="S333" s="790" t="s">
        <v>215</v>
      </c>
      <c r="T333" s="1142"/>
      <c r="U333" s="1142"/>
      <c r="V333" s="1142"/>
      <c r="W333" s="1142"/>
      <c r="X333" s="1145"/>
      <c r="Y333" s="1153"/>
      <c r="Z333" s="792">
        <v>7</v>
      </c>
      <c r="AA333" s="1227"/>
      <c r="AB333" s="791" t="s">
        <v>249</v>
      </c>
      <c r="AC333" s="891">
        <v>117</v>
      </c>
      <c r="AD333" s="791">
        <v>112.5</v>
      </c>
      <c r="AE333" s="790" t="s">
        <v>210</v>
      </c>
      <c r="AF333" s="1142"/>
      <c r="AG333" s="1142"/>
      <c r="AH333" s="1142"/>
      <c r="AI333" s="1142"/>
      <c r="AJ333" s="1145"/>
      <c r="AK333" s="1153"/>
      <c r="AP333" s="228"/>
    </row>
    <row r="334" spans="1:43" ht="15" x14ac:dyDescent="0.2">
      <c r="A334" s="841"/>
      <c r="B334" s="841"/>
      <c r="C334" s="1238"/>
      <c r="D334" s="808"/>
      <c r="E334" s="808"/>
      <c r="F334" s="808"/>
      <c r="G334" s="810"/>
      <c r="H334" s="1142"/>
      <c r="I334" s="1142"/>
      <c r="J334" s="1142"/>
      <c r="K334" s="1142"/>
      <c r="L334" s="1145"/>
      <c r="M334" s="1153"/>
      <c r="N334" s="792"/>
      <c r="O334" s="1241"/>
      <c r="P334" s="808"/>
      <c r="Q334" s="809"/>
      <c r="R334" s="808"/>
      <c r="S334" s="810"/>
      <c r="T334" s="1142"/>
      <c r="U334" s="1142"/>
      <c r="V334" s="1142"/>
      <c r="W334" s="1142"/>
      <c r="X334" s="1145"/>
      <c r="Y334" s="1153"/>
      <c r="Z334" s="792">
        <v>2.5</v>
      </c>
      <c r="AA334" s="1227"/>
      <c r="AB334" s="808" t="s">
        <v>245</v>
      </c>
      <c r="AC334" s="898">
        <v>138</v>
      </c>
      <c r="AD334" s="808">
        <v>116.5</v>
      </c>
      <c r="AE334" s="810" t="s">
        <v>214</v>
      </c>
      <c r="AF334" s="1142"/>
      <c r="AG334" s="1142"/>
      <c r="AH334" s="1142"/>
      <c r="AI334" s="1142"/>
      <c r="AJ334" s="1145"/>
      <c r="AK334" s="1153"/>
    </row>
    <row r="335" spans="1:43" ht="15.75" thickBot="1" x14ac:dyDescent="0.25">
      <c r="A335" s="841"/>
      <c r="B335" s="841"/>
      <c r="C335" s="1239"/>
      <c r="D335" s="797"/>
      <c r="E335" s="798"/>
      <c r="F335" s="797"/>
      <c r="G335" s="799"/>
      <c r="H335" s="1143"/>
      <c r="I335" s="1143"/>
      <c r="J335" s="1143"/>
      <c r="K335" s="1143"/>
      <c r="L335" s="1146"/>
      <c r="M335" s="1153"/>
      <c r="N335" s="792"/>
      <c r="O335" s="1242"/>
      <c r="P335" s="797"/>
      <c r="Q335" s="798"/>
      <c r="R335" s="797"/>
      <c r="S335" s="799"/>
      <c r="T335" s="1143"/>
      <c r="U335" s="1143"/>
      <c r="V335" s="1143"/>
      <c r="W335" s="1143"/>
      <c r="X335" s="1146"/>
      <c r="Y335" s="1153"/>
      <c r="Z335" s="792"/>
      <c r="AA335" s="1228"/>
      <c r="AB335" s="797"/>
      <c r="AC335" s="798"/>
      <c r="AD335" s="797"/>
      <c r="AE335" s="799"/>
      <c r="AF335" s="1143"/>
      <c r="AG335" s="1143"/>
      <c r="AH335" s="1143"/>
      <c r="AI335" s="1143"/>
      <c r="AJ335" s="1146"/>
      <c r="AK335" s="1153"/>
    </row>
    <row r="336" spans="1:43" ht="15" x14ac:dyDescent="0.2">
      <c r="A336" s="841">
        <v>5.3</v>
      </c>
      <c r="B336" s="841"/>
      <c r="C336" s="1234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141">
        <v>592</v>
      </c>
      <c r="I336" s="1141">
        <v>115</v>
      </c>
      <c r="J336" s="1141">
        <v>56</v>
      </c>
      <c r="K336" s="1163" t="s">
        <v>258</v>
      </c>
      <c r="L336" s="1144">
        <v>128</v>
      </c>
      <c r="M336" s="1153">
        <f>H336-(E336+E337+E338+E339)</f>
        <v>0</v>
      </c>
      <c r="N336" s="899">
        <v>12.91</v>
      </c>
      <c r="O336" s="1245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141">
        <v>621</v>
      </c>
      <c r="U336" s="1141">
        <v>111.5</v>
      </c>
      <c r="V336" s="1141">
        <v>59</v>
      </c>
      <c r="W336" s="1163" t="s">
        <v>257</v>
      </c>
      <c r="X336" s="1144">
        <v>128</v>
      </c>
      <c r="Y336" s="1153">
        <f>T336-(Q336+Q337+Q338+Q339)</f>
        <v>0</v>
      </c>
      <c r="Z336" s="792">
        <v>9</v>
      </c>
      <c r="AA336" s="1243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141">
        <v>631</v>
      </c>
      <c r="AG336" s="1141">
        <v>112.5</v>
      </c>
      <c r="AH336" s="1141">
        <v>60</v>
      </c>
      <c r="AI336" s="1163" t="s">
        <v>150</v>
      </c>
      <c r="AJ336" s="1144">
        <v>128</v>
      </c>
      <c r="AK336" s="1153">
        <f>AF336-(AC336+AC337+AC338+AC339)</f>
        <v>0</v>
      </c>
    </row>
    <row r="337" spans="1:37" ht="15" x14ac:dyDescent="0.2">
      <c r="A337" s="841">
        <v>3</v>
      </c>
      <c r="B337" s="841"/>
      <c r="C337" s="1235"/>
      <c r="D337" s="791" t="s">
        <v>226</v>
      </c>
      <c r="E337" s="848">
        <v>214</v>
      </c>
      <c r="F337" s="791">
        <v>115</v>
      </c>
      <c r="G337" s="810" t="s">
        <v>214</v>
      </c>
      <c r="H337" s="1142"/>
      <c r="I337" s="1142"/>
      <c r="J337" s="1142"/>
      <c r="K337" s="1164"/>
      <c r="L337" s="1145"/>
      <c r="M337" s="1153"/>
      <c r="N337" s="792">
        <v>6.5</v>
      </c>
      <c r="O337" s="1246"/>
      <c r="P337" s="791" t="s">
        <v>242</v>
      </c>
      <c r="Q337" s="835">
        <v>81</v>
      </c>
      <c r="R337" s="791">
        <v>112</v>
      </c>
      <c r="S337" s="810" t="s">
        <v>214</v>
      </c>
      <c r="T337" s="1142"/>
      <c r="U337" s="1142"/>
      <c r="V337" s="1142"/>
      <c r="W337" s="1164"/>
      <c r="X337" s="1145"/>
      <c r="Y337" s="1153"/>
      <c r="Z337" s="792"/>
      <c r="AA337" s="1244"/>
      <c r="AB337" s="791"/>
      <c r="AC337" s="791"/>
      <c r="AD337" s="791"/>
      <c r="AE337" s="810"/>
      <c r="AF337" s="1142"/>
      <c r="AG337" s="1142"/>
      <c r="AH337" s="1142"/>
      <c r="AI337" s="1164"/>
      <c r="AJ337" s="1145"/>
      <c r="AK337" s="1153"/>
    </row>
    <row r="338" spans="1:37" ht="15" x14ac:dyDescent="0.2">
      <c r="A338" s="841"/>
      <c r="B338" s="841"/>
      <c r="C338" s="1235"/>
      <c r="D338" s="808"/>
      <c r="E338" s="808"/>
      <c r="F338" s="808"/>
      <c r="G338" s="810"/>
      <c r="H338" s="1142"/>
      <c r="I338" s="1142"/>
      <c r="J338" s="1142"/>
      <c r="K338" s="1164"/>
      <c r="L338" s="1145"/>
      <c r="M338" s="1153"/>
      <c r="N338" s="792"/>
      <c r="O338" s="1246"/>
      <c r="P338" s="808"/>
      <c r="Q338" s="808"/>
      <c r="R338" s="808"/>
      <c r="S338" s="810"/>
      <c r="T338" s="1142"/>
      <c r="U338" s="1142"/>
      <c r="V338" s="1142"/>
      <c r="W338" s="1164"/>
      <c r="X338" s="1145"/>
      <c r="Y338" s="1153"/>
      <c r="Z338" s="792"/>
      <c r="AA338" s="1244"/>
      <c r="AB338" s="808"/>
      <c r="AC338" s="808"/>
      <c r="AD338" s="808"/>
      <c r="AE338" s="810"/>
      <c r="AF338" s="1142"/>
      <c r="AG338" s="1142"/>
      <c r="AH338" s="1142"/>
      <c r="AI338" s="1164"/>
      <c r="AJ338" s="1145"/>
      <c r="AK338" s="1153"/>
    </row>
    <row r="339" spans="1:37" ht="15.75" thickBot="1" x14ac:dyDescent="0.25">
      <c r="A339" s="841"/>
      <c r="B339" s="841"/>
      <c r="C339" s="1236"/>
      <c r="D339" s="797"/>
      <c r="E339" s="797"/>
      <c r="F339" s="797"/>
      <c r="G339" s="799"/>
      <c r="H339" s="1143"/>
      <c r="I339" s="1143"/>
      <c r="J339" s="1143"/>
      <c r="K339" s="1165"/>
      <c r="L339" s="1146"/>
      <c r="M339" s="1153"/>
      <c r="N339" s="792"/>
      <c r="O339" s="1247"/>
      <c r="P339" s="797"/>
      <c r="Q339" s="797"/>
      <c r="R339" s="797"/>
      <c r="S339" s="799"/>
      <c r="T339" s="1143"/>
      <c r="U339" s="1143"/>
      <c r="V339" s="1143"/>
      <c r="W339" s="1165"/>
      <c r="X339" s="1146"/>
      <c r="Y339" s="1153"/>
      <c r="Z339" s="792"/>
      <c r="AA339" s="1244"/>
      <c r="AB339" s="808"/>
      <c r="AC339" s="809"/>
      <c r="AD339" s="808"/>
      <c r="AE339" s="810"/>
      <c r="AF339" s="1142"/>
      <c r="AG339" s="1142"/>
      <c r="AH339" s="1142"/>
      <c r="AI339" s="1164"/>
      <c r="AJ339" s="1146"/>
      <c r="AK339" s="1153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124" t="s">
        <v>130</v>
      </c>
      <c r="D343" s="1125"/>
      <c r="E343" s="1125"/>
      <c r="F343" s="1125"/>
      <c r="G343" s="1125"/>
      <c r="H343" s="1125"/>
      <c r="I343" s="1126"/>
      <c r="J343" s="1127" t="s">
        <v>131</v>
      </c>
      <c r="K343" s="1125"/>
      <c r="L343" s="1125"/>
      <c r="M343" s="1125"/>
      <c r="N343" s="1125"/>
      <c r="O343" s="1125"/>
      <c r="P343" s="1126"/>
      <c r="Q343" s="1128" t="s">
        <v>53</v>
      </c>
      <c r="R343" s="1129"/>
      <c r="S343" s="1129"/>
      <c r="T343" s="1129"/>
      <c r="U343" s="1129"/>
      <c r="V343" s="1129"/>
      <c r="W343" s="1130"/>
      <c r="X343" s="1106" t="s">
        <v>55</v>
      </c>
      <c r="Y343" s="228">
        <v>864</v>
      </c>
    </row>
    <row r="344" spans="1:37" ht="13.5" thickBot="1" x14ac:dyDescent="0.25">
      <c r="A344" s="1131" t="s">
        <v>54</v>
      </c>
      <c r="B344" s="1132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107"/>
      <c r="Y344" s="228"/>
      <c r="Z344" s="228"/>
    </row>
    <row r="345" spans="1:37" x14ac:dyDescent="0.2">
      <c r="A345" s="1133" t="s">
        <v>3</v>
      </c>
      <c r="B345" s="1134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135" t="s">
        <v>6</v>
      </c>
      <c r="B346" s="1136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137" t="s">
        <v>7</v>
      </c>
      <c r="B347" s="1138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137" t="s">
        <v>8</v>
      </c>
      <c r="B348" s="1138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135" t="s">
        <v>1</v>
      </c>
      <c r="B349" s="1136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137" t="s">
        <v>27</v>
      </c>
      <c r="B350" s="1138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137" t="s">
        <v>51</v>
      </c>
      <c r="B351" s="1138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137" t="s">
        <v>28</v>
      </c>
      <c r="B352" s="1138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139" t="s">
        <v>26</v>
      </c>
      <c r="B353" s="1140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124" t="s">
        <v>130</v>
      </c>
      <c r="D356" s="1125"/>
      <c r="E356" s="1125"/>
      <c r="F356" s="1125"/>
      <c r="G356" s="1125"/>
      <c r="H356" s="1125"/>
      <c r="I356" s="1126"/>
      <c r="J356" s="1127" t="s">
        <v>131</v>
      </c>
      <c r="K356" s="1125"/>
      <c r="L356" s="1125"/>
      <c r="M356" s="1125"/>
      <c r="N356" s="1125"/>
      <c r="O356" s="1125"/>
      <c r="P356" s="1126"/>
      <c r="Q356" s="1128" t="s">
        <v>53</v>
      </c>
      <c r="R356" s="1129"/>
      <c r="S356" s="1129"/>
      <c r="T356" s="1129"/>
      <c r="U356" s="1129"/>
      <c r="V356" s="1129"/>
      <c r="W356" s="1130"/>
      <c r="X356" s="1106" t="s">
        <v>55</v>
      </c>
      <c r="Y356" s="228">
        <v>846</v>
      </c>
    </row>
    <row r="357" spans="1:27" ht="13.5" thickBot="1" x14ac:dyDescent="0.25">
      <c r="A357" s="1131" t="s">
        <v>54</v>
      </c>
      <c r="B357" s="1132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107"/>
      <c r="Y357" s="228"/>
      <c r="Z357" s="228"/>
    </row>
    <row r="358" spans="1:27" x14ac:dyDescent="0.2">
      <c r="A358" s="1133" t="s">
        <v>3</v>
      </c>
      <c r="B358" s="1134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135" t="s">
        <v>6</v>
      </c>
      <c r="B359" s="1136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137" t="s">
        <v>7</v>
      </c>
      <c r="B360" s="1138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137" t="s">
        <v>8</v>
      </c>
      <c r="B361" s="1138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135" t="s">
        <v>1</v>
      </c>
      <c r="B362" s="1136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137" t="s">
        <v>27</v>
      </c>
      <c r="B363" s="1138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137" t="s">
        <v>51</v>
      </c>
      <c r="B364" s="1138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137" t="s">
        <v>28</v>
      </c>
      <c r="B365" s="1138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139" t="s">
        <v>26</v>
      </c>
      <c r="B366" s="1140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124" t="s">
        <v>130</v>
      </c>
      <c r="D369" s="1125"/>
      <c r="E369" s="1125"/>
      <c r="F369" s="1125"/>
      <c r="G369" s="1125"/>
      <c r="H369" s="1125"/>
      <c r="I369" s="1126"/>
      <c r="J369" s="1127" t="s">
        <v>131</v>
      </c>
      <c r="K369" s="1125"/>
      <c r="L369" s="1125"/>
      <c r="M369" s="1125"/>
      <c r="N369" s="1125"/>
      <c r="O369" s="1125"/>
      <c r="P369" s="1126"/>
      <c r="Q369" s="1128" t="s">
        <v>53</v>
      </c>
      <c r="R369" s="1129"/>
      <c r="S369" s="1129"/>
      <c r="T369" s="1129"/>
      <c r="U369" s="1129"/>
      <c r="V369" s="1129"/>
      <c r="W369" s="1130"/>
      <c r="X369" s="1106" t="s">
        <v>55</v>
      </c>
      <c r="Y369" s="228">
        <v>862</v>
      </c>
    </row>
    <row r="370" spans="1:28" ht="13.5" thickBot="1" x14ac:dyDescent="0.25">
      <c r="A370" s="1131" t="s">
        <v>54</v>
      </c>
      <c r="B370" s="1132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107"/>
      <c r="Y370" s="228"/>
      <c r="Z370" s="228"/>
    </row>
    <row r="371" spans="1:28" x14ac:dyDescent="0.2">
      <c r="A371" s="1133" t="s">
        <v>3</v>
      </c>
      <c r="B371" s="1134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135" t="s">
        <v>6</v>
      </c>
      <c r="B372" s="1136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137" t="s">
        <v>7</v>
      </c>
      <c r="B373" s="1138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137" t="s">
        <v>8</v>
      </c>
      <c r="B374" s="1138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135" t="s">
        <v>1</v>
      </c>
      <c r="B375" s="1136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137" t="s">
        <v>27</v>
      </c>
      <c r="B376" s="1138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137" t="s">
        <v>51</v>
      </c>
      <c r="B377" s="1138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137" t="s">
        <v>28</v>
      </c>
      <c r="B378" s="1138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139" t="s">
        <v>26</v>
      </c>
      <c r="B379" s="1140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124" t="s">
        <v>130</v>
      </c>
      <c r="D383" s="1125"/>
      <c r="E383" s="1125"/>
      <c r="F383" s="1125"/>
      <c r="G383" s="1125"/>
      <c r="H383" s="1125"/>
      <c r="I383" s="1126"/>
      <c r="J383" s="1127" t="s">
        <v>131</v>
      </c>
      <c r="K383" s="1125"/>
      <c r="L383" s="1125"/>
      <c r="M383" s="1125"/>
      <c r="N383" s="1125"/>
      <c r="O383" s="1125"/>
      <c r="P383" s="1126"/>
      <c r="Q383" s="1128" t="s">
        <v>53</v>
      </c>
      <c r="R383" s="1129"/>
      <c r="S383" s="1129"/>
      <c r="T383" s="1129"/>
      <c r="U383" s="1129"/>
      <c r="V383" s="1129"/>
      <c r="W383" s="1130"/>
      <c r="X383" s="1106" t="s">
        <v>55</v>
      </c>
      <c r="Y383" s="228">
        <v>864</v>
      </c>
    </row>
    <row r="384" spans="1:28" ht="13.5" thickBot="1" x14ac:dyDescent="0.25">
      <c r="A384" s="1131" t="s">
        <v>54</v>
      </c>
      <c r="B384" s="1132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107"/>
      <c r="Y384" s="228"/>
      <c r="Z384" s="228"/>
    </row>
    <row r="385" spans="1:27" x14ac:dyDescent="0.2">
      <c r="A385" s="1133" t="s">
        <v>3</v>
      </c>
      <c r="B385" s="1134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135" t="s">
        <v>6</v>
      </c>
      <c r="B386" s="1136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137" t="s">
        <v>7</v>
      </c>
      <c r="B387" s="1138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137" t="s">
        <v>8</v>
      </c>
      <c r="B388" s="1138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135" t="s">
        <v>1</v>
      </c>
      <c r="B389" s="1136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137" t="s">
        <v>27</v>
      </c>
      <c r="B390" s="1138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137" t="s">
        <v>51</v>
      </c>
      <c r="B391" s="1138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137" t="s">
        <v>28</v>
      </c>
      <c r="B392" s="1138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139" t="s">
        <v>26</v>
      </c>
      <c r="B393" s="1140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124" t="s">
        <v>130</v>
      </c>
      <c r="D397" s="1125"/>
      <c r="E397" s="1125"/>
      <c r="F397" s="1125"/>
      <c r="G397" s="1125"/>
      <c r="H397" s="1125"/>
      <c r="I397" s="1126"/>
      <c r="J397" s="1127" t="s">
        <v>131</v>
      </c>
      <c r="K397" s="1125"/>
      <c r="L397" s="1125"/>
      <c r="M397" s="1125"/>
      <c r="N397" s="1125"/>
      <c r="O397" s="1125"/>
      <c r="P397" s="1126"/>
      <c r="Q397" s="1128" t="s">
        <v>53</v>
      </c>
      <c r="R397" s="1129"/>
      <c r="S397" s="1129"/>
      <c r="T397" s="1129"/>
      <c r="U397" s="1129"/>
      <c r="V397" s="1129"/>
      <c r="W397" s="1130"/>
      <c r="X397" s="1106" t="s">
        <v>55</v>
      </c>
      <c r="Y397" s="228">
        <v>861</v>
      </c>
    </row>
    <row r="398" spans="1:27" ht="13.5" thickBot="1" x14ac:dyDescent="0.25">
      <c r="A398" s="1131" t="s">
        <v>54</v>
      </c>
      <c r="B398" s="1132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107"/>
      <c r="Y398" s="228"/>
      <c r="Z398" s="228"/>
    </row>
    <row r="399" spans="1:27" x14ac:dyDescent="0.2">
      <c r="A399" s="1133" t="s">
        <v>3</v>
      </c>
      <c r="B399" s="1134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135" t="s">
        <v>6</v>
      </c>
      <c r="B400" s="1136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137" t="s">
        <v>7</v>
      </c>
      <c r="B401" s="1138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137" t="s">
        <v>8</v>
      </c>
      <c r="B402" s="1138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135" t="s">
        <v>1</v>
      </c>
      <c r="B403" s="1136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137" t="s">
        <v>27</v>
      </c>
      <c r="B404" s="1138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137" t="s">
        <v>51</v>
      </c>
      <c r="B405" s="1138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137" t="s">
        <v>28</v>
      </c>
      <c r="B406" s="1138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139" t="s">
        <v>26</v>
      </c>
      <c r="B407" s="1140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124" t="s">
        <v>130</v>
      </c>
      <c r="D411" s="1125"/>
      <c r="E411" s="1125"/>
      <c r="F411" s="1125"/>
      <c r="G411" s="1125"/>
      <c r="H411" s="1125"/>
      <c r="I411" s="1126"/>
      <c r="J411" s="1127" t="s">
        <v>131</v>
      </c>
      <c r="K411" s="1125"/>
      <c r="L411" s="1125"/>
      <c r="M411" s="1125"/>
      <c r="N411" s="1125"/>
      <c r="O411" s="1125"/>
      <c r="P411" s="1126"/>
      <c r="Q411" s="1128" t="s">
        <v>53</v>
      </c>
      <c r="R411" s="1129"/>
      <c r="S411" s="1129"/>
      <c r="T411" s="1129"/>
      <c r="U411" s="1129"/>
      <c r="V411" s="1129"/>
      <c r="W411" s="1130"/>
      <c r="X411" s="1106" t="s">
        <v>55</v>
      </c>
      <c r="Y411" s="228">
        <v>825</v>
      </c>
    </row>
    <row r="412" spans="1:27" ht="13.5" thickBot="1" x14ac:dyDescent="0.25">
      <c r="A412" s="1131" t="s">
        <v>54</v>
      </c>
      <c r="B412" s="1132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107"/>
      <c r="Y412" s="228"/>
      <c r="Z412" s="228"/>
    </row>
    <row r="413" spans="1:27" x14ac:dyDescent="0.2">
      <c r="A413" s="1133" t="s">
        <v>3</v>
      </c>
      <c r="B413" s="1134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135" t="s">
        <v>6</v>
      </c>
      <c r="B414" s="1136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137" t="s">
        <v>7</v>
      </c>
      <c r="B415" s="1138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137" t="s">
        <v>8</v>
      </c>
      <c r="B416" s="1138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135" t="s">
        <v>1</v>
      </c>
      <c r="B417" s="1136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137" t="s">
        <v>27</v>
      </c>
      <c r="B418" s="1138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137" t="s">
        <v>51</v>
      </c>
      <c r="B419" s="1138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137" t="s">
        <v>28</v>
      </c>
      <c r="B420" s="1138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139" t="s">
        <v>26</v>
      </c>
      <c r="B421" s="1140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124" t="s">
        <v>130</v>
      </c>
      <c r="D425" s="1125"/>
      <c r="E425" s="1125"/>
      <c r="F425" s="1125"/>
      <c r="G425" s="1125"/>
      <c r="H425" s="1125"/>
      <c r="I425" s="1126"/>
      <c r="J425" s="1127" t="s">
        <v>131</v>
      </c>
      <c r="K425" s="1125"/>
      <c r="L425" s="1125"/>
      <c r="M425" s="1125"/>
      <c r="N425" s="1125"/>
      <c r="O425" s="1125"/>
      <c r="P425" s="1126"/>
      <c r="Q425" s="1128" t="s">
        <v>53</v>
      </c>
      <c r="R425" s="1129"/>
      <c r="S425" s="1129"/>
      <c r="T425" s="1129"/>
      <c r="U425" s="1129"/>
      <c r="V425" s="1129"/>
      <c r="W425" s="1130"/>
      <c r="X425" s="1106" t="s">
        <v>55</v>
      </c>
      <c r="Y425" s="228">
        <v>828</v>
      </c>
    </row>
    <row r="426" spans="1:27" ht="13.5" thickBot="1" x14ac:dyDescent="0.25">
      <c r="A426" s="1131" t="s">
        <v>54</v>
      </c>
      <c r="B426" s="1132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107"/>
      <c r="Y426" s="228"/>
      <c r="Z426" s="228"/>
    </row>
    <row r="427" spans="1:27" x14ac:dyDescent="0.2">
      <c r="A427" s="1133" t="s">
        <v>3</v>
      </c>
      <c r="B427" s="1134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135" t="s">
        <v>6</v>
      </c>
      <c r="B428" s="1136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137" t="s">
        <v>7</v>
      </c>
      <c r="B429" s="1138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137" t="s">
        <v>8</v>
      </c>
      <c r="B430" s="1138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135" t="s">
        <v>1</v>
      </c>
      <c r="B431" s="1136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137" t="s">
        <v>27</v>
      </c>
      <c r="B432" s="1138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137" t="s">
        <v>51</v>
      </c>
      <c r="B433" s="1138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137" t="s">
        <v>28</v>
      </c>
      <c r="B434" s="1138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139" t="s">
        <v>26</v>
      </c>
      <c r="B435" s="1140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124" t="s">
        <v>130</v>
      </c>
      <c r="D439" s="1125"/>
      <c r="E439" s="1125"/>
      <c r="F439" s="1125"/>
      <c r="G439" s="1125"/>
      <c r="H439" s="1125"/>
      <c r="I439" s="1126"/>
      <c r="J439" s="1127" t="s">
        <v>131</v>
      </c>
      <c r="K439" s="1125"/>
      <c r="L439" s="1125"/>
      <c r="M439" s="1125"/>
      <c r="N439" s="1125"/>
      <c r="O439" s="1125"/>
      <c r="P439" s="1126"/>
      <c r="Q439" s="1128" t="s">
        <v>53</v>
      </c>
      <c r="R439" s="1129"/>
      <c r="S439" s="1129"/>
      <c r="T439" s="1129"/>
      <c r="U439" s="1129"/>
      <c r="V439" s="1129"/>
      <c r="W439" s="1130"/>
      <c r="X439" s="1106" t="s">
        <v>55</v>
      </c>
      <c r="Y439" s="228">
        <v>810</v>
      </c>
    </row>
    <row r="440" spans="1:27" ht="13.5" thickBot="1" x14ac:dyDescent="0.25">
      <c r="A440" s="1131" t="s">
        <v>54</v>
      </c>
      <c r="B440" s="1132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107"/>
      <c r="Y440" s="228"/>
      <c r="Z440" s="228"/>
    </row>
    <row r="441" spans="1:27" x14ac:dyDescent="0.2">
      <c r="A441" s="1133" t="s">
        <v>3</v>
      </c>
      <c r="B441" s="1134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135" t="s">
        <v>6</v>
      </c>
      <c r="B442" s="1136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137" t="s">
        <v>7</v>
      </c>
      <c r="B443" s="1138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137" t="s">
        <v>8</v>
      </c>
      <c r="B444" s="1138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135" t="s">
        <v>1</v>
      </c>
      <c r="B445" s="1136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137" t="s">
        <v>27</v>
      </c>
      <c r="B446" s="1138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137" t="s">
        <v>51</v>
      </c>
      <c r="B447" s="1138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137" t="s">
        <v>28</v>
      </c>
      <c r="B448" s="1138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139" t="s">
        <v>26</v>
      </c>
      <c r="B449" s="1140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124" t="s">
        <v>130</v>
      </c>
      <c r="D453" s="1125"/>
      <c r="E453" s="1125"/>
      <c r="F453" s="1125"/>
      <c r="G453" s="1125"/>
      <c r="H453" s="1125"/>
      <c r="I453" s="1126"/>
      <c r="J453" s="1127" t="s">
        <v>131</v>
      </c>
      <c r="K453" s="1125"/>
      <c r="L453" s="1125"/>
      <c r="M453" s="1125"/>
      <c r="N453" s="1125"/>
      <c r="O453" s="1125"/>
      <c r="P453" s="1126"/>
      <c r="Q453" s="1128" t="s">
        <v>53</v>
      </c>
      <c r="R453" s="1129"/>
      <c r="S453" s="1129"/>
      <c r="T453" s="1129"/>
      <c r="U453" s="1129"/>
      <c r="V453" s="1129"/>
      <c r="W453" s="1130"/>
      <c r="X453" s="1106" t="s">
        <v>55</v>
      </c>
      <c r="Y453" s="228">
        <v>810</v>
      </c>
    </row>
    <row r="454" spans="1:27" ht="13.5" thickBot="1" x14ac:dyDescent="0.25">
      <c r="A454" s="1131" t="s">
        <v>54</v>
      </c>
      <c r="B454" s="1132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107"/>
      <c r="Y454" s="228"/>
      <c r="Z454" s="228"/>
    </row>
    <row r="455" spans="1:27" x14ac:dyDescent="0.2">
      <c r="A455" s="1133" t="s">
        <v>3</v>
      </c>
      <c r="B455" s="1134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135" t="s">
        <v>6</v>
      </c>
      <c r="B456" s="1136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137" t="s">
        <v>7</v>
      </c>
      <c r="B457" s="1138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137" t="s">
        <v>8</v>
      </c>
      <c r="B458" s="1138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135" t="s">
        <v>1</v>
      </c>
      <c r="B459" s="1136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137" t="s">
        <v>27</v>
      </c>
      <c r="B460" s="1138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137" t="s">
        <v>51</v>
      </c>
      <c r="B461" s="1138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137" t="s">
        <v>28</v>
      </c>
      <c r="B462" s="1138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139" t="s">
        <v>26</v>
      </c>
      <c r="B463" s="1140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124" t="s">
        <v>130</v>
      </c>
      <c r="D467" s="1125"/>
      <c r="E467" s="1125"/>
      <c r="F467" s="1125"/>
      <c r="G467" s="1125"/>
      <c r="H467" s="1125"/>
      <c r="I467" s="1126"/>
      <c r="J467" s="1127" t="s">
        <v>131</v>
      </c>
      <c r="K467" s="1125"/>
      <c r="L467" s="1125"/>
      <c r="M467" s="1125"/>
      <c r="N467" s="1125"/>
      <c r="O467" s="1125"/>
      <c r="P467" s="1126"/>
      <c r="Q467" s="1128" t="s">
        <v>53</v>
      </c>
      <c r="R467" s="1129"/>
      <c r="S467" s="1129"/>
      <c r="T467" s="1129"/>
      <c r="U467" s="1129"/>
      <c r="V467" s="1129"/>
      <c r="W467" s="1130"/>
      <c r="X467" s="1106" t="s">
        <v>55</v>
      </c>
      <c r="Y467" s="228">
        <v>813</v>
      </c>
    </row>
    <row r="468" spans="1:27" ht="13.5" thickBot="1" x14ac:dyDescent="0.25">
      <c r="A468" s="1131" t="s">
        <v>54</v>
      </c>
      <c r="B468" s="1132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107"/>
      <c r="Y468" s="228"/>
      <c r="Z468" s="228"/>
    </row>
    <row r="469" spans="1:27" x14ac:dyDescent="0.2">
      <c r="A469" s="1133" t="s">
        <v>3</v>
      </c>
      <c r="B469" s="1134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135" t="s">
        <v>6</v>
      </c>
      <c r="B470" s="1136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137" t="s">
        <v>7</v>
      </c>
      <c r="B471" s="1138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137" t="s">
        <v>8</v>
      </c>
      <c r="B472" s="1138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135" t="s">
        <v>1</v>
      </c>
      <c r="B473" s="1136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137" t="s">
        <v>27</v>
      </c>
      <c r="B474" s="1138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137" t="s">
        <v>51</v>
      </c>
      <c r="B475" s="1138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137" t="s">
        <v>28</v>
      </c>
      <c r="B476" s="1138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139" t="s">
        <v>26</v>
      </c>
      <c r="B477" s="1140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124" t="s">
        <v>130</v>
      </c>
      <c r="D481" s="1125"/>
      <c r="E481" s="1125"/>
      <c r="F481" s="1125"/>
      <c r="G481" s="1125"/>
      <c r="H481" s="1125"/>
      <c r="I481" s="1126"/>
      <c r="J481" s="1127" t="s">
        <v>131</v>
      </c>
      <c r="K481" s="1125"/>
      <c r="L481" s="1125"/>
      <c r="M481" s="1125"/>
      <c r="N481" s="1125"/>
      <c r="O481" s="1125"/>
      <c r="P481" s="1126"/>
      <c r="Q481" s="1128" t="s">
        <v>53</v>
      </c>
      <c r="R481" s="1129"/>
      <c r="S481" s="1129"/>
      <c r="T481" s="1129"/>
      <c r="U481" s="1129"/>
      <c r="V481" s="1129"/>
      <c r="W481" s="1130"/>
      <c r="X481" s="1106" t="s">
        <v>55</v>
      </c>
      <c r="Y481" s="228">
        <v>816</v>
      </c>
    </row>
    <row r="482" spans="1:27" ht="13.5" thickBot="1" x14ac:dyDescent="0.25">
      <c r="A482" s="1131" t="s">
        <v>54</v>
      </c>
      <c r="B482" s="1132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107"/>
      <c r="Y482" s="228"/>
      <c r="Z482" s="228"/>
    </row>
    <row r="483" spans="1:27" x14ac:dyDescent="0.2">
      <c r="A483" s="1133" t="s">
        <v>3</v>
      </c>
      <c r="B483" s="1134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135" t="s">
        <v>6</v>
      </c>
      <c r="B484" s="1136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137" t="s">
        <v>7</v>
      </c>
      <c r="B485" s="1138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137" t="s">
        <v>8</v>
      </c>
      <c r="B486" s="1138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135" t="s">
        <v>1</v>
      </c>
      <c r="B487" s="1136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137" t="s">
        <v>27</v>
      </c>
      <c r="B488" s="1138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137" t="s">
        <v>51</v>
      </c>
      <c r="B489" s="1138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137" t="s">
        <v>28</v>
      </c>
      <c r="B490" s="1138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139" t="s">
        <v>26</v>
      </c>
      <c r="B491" s="1140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124" t="s">
        <v>130</v>
      </c>
      <c r="D495" s="1125"/>
      <c r="E495" s="1125"/>
      <c r="F495" s="1125"/>
      <c r="G495" s="1125"/>
      <c r="H495" s="1125"/>
      <c r="I495" s="1126"/>
      <c r="J495" s="1127" t="s">
        <v>131</v>
      </c>
      <c r="K495" s="1125"/>
      <c r="L495" s="1125"/>
      <c r="M495" s="1125"/>
      <c r="N495" s="1125"/>
      <c r="O495" s="1125"/>
      <c r="P495" s="1126"/>
      <c r="Q495" s="1128" t="s">
        <v>53</v>
      </c>
      <c r="R495" s="1129"/>
      <c r="S495" s="1129"/>
      <c r="T495" s="1129"/>
      <c r="U495" s="1129"/>
      <c r="V495" s="1129"/>
      <c r="W495" s="1130"/>
      <c r="X495" s="1106" t="s">
        <v>55</v>
      </c>
      <c r="Y495" s="228">
        <v>816</v>
      </c>
    </row>
    <row r="496" spans="1:27" ht="13.5" thickBot="1" x14ac:dyDescent="0.25">
      <c r="A496" s="1131" t="s">
        <v>54</v>
      </c>
      <c r="B496" s="1132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107"/>
      <c r="Y496" s="228"/>
      <c r="Z496" s="228"/>
    </row>
    <row r="497" spans="1:27" x14ac:dyDescent="0.2">
      <c r="A497" s="1133" t="s">
        <v>3</v>
      </c>
      <c r="B497" s="1134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135" t="s">
        <v>6</v>
      </c>
      <c r="B498" s="1136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137" t="s">
        <v>7</v>
      </c>
      <c r="B499" s="1138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137" t="s">
        <v>8</v>
      </c>
      <c r="B500" s="1138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135" t="s">
        <v>1</v>
      </c>
      <c r="B501" s="1136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137" t="s">
        <v>27</v>
      </c>
      <c r="B502" s="1138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137" t="s">
        <v>51</v>
      </c>
      <c r="B503" s="1138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137" t="s">
        <v>28</v>
      </c>
      <c r="B504" s="1138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139" t="s">
        <v>26</v>
      </c>
      <c r="B505" s="1140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124" t="s">
        <v>130</v>
      </c>
      <c r="D509" s="1125"/>
      <c r="E509" s="1125"/>
      <c r="F509" s="1125"/>
      <c r="G509" s="1125"/>
      <c r="H509" s="1125"/>
      <c r="I509" s="1126"/>
      <c r="J509" s="1127" t="s">
        <v>131</v>
      </c>
      <c r="K509" s="1125"/>
      <c r="L509" s="1125"/>
      <c r="M509" s="1125"/>
      <c r="N509" s="1125"/>
      <c r="O509" s="1125"/>
      <c r="P509" s="1126"/>
      <c r="Q509" s="1128" t="s">
        <v>53</v>
      </c>
      <c r="R509" s="1129"/>
      <c r="S509" s="1129"/>
      <c r="T509" s="1129"/>
      <c r="U509" s="1129"/>
      <c r="V509" s="1129"/>
      <c r="W509" s="1130"/>
      <c r="X509" s="1106" t="s">
        <v>55</v>
      </c>
      <c r="Y509" s="228">
        <v>815</v>
      </c>
    </row>
    <row r="510" spans="1:27" ht="13.5" thickBot="1" x14ac:dyDescent="0.25">
      <c r="A510" s="1131" t="s">
        <v>54</v>
      </c>
      <c r="B510" s="1132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107"/>
      <c r="Y510" s="228"/>
      <c r="Z510" s="228"/>
    </row>
    <row r="511" spans="1:27" x14ac:dyDescent="0.2">
      <c r="A511" s="1133" t="s">
        <v>3</v>
      </c>
      <c r="B511" s="1134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135" t="s">
        <v>6</v>
      </c>
      <c r="B512" s="1136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137" t="s">
        <v>7</v>
      </c>
      <c r="B513" s="1138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137" t="s">
        <v>8</v>
      </c>
      <c r="B514" s="1138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135" t="s">
        <v>1</v>
      </c>
      <c r="B515" s="1136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137" t="s">
        <v>27</v>
      </c>
      <c r="B516" s="1138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137" t="s">
        <v>51</v>
      </c>
      <c r="B517" s="1138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137" t="s">
        <v>28</v>
      </c>
      <c r="B518" s="1138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139" t="s">
        <v>26</v>
      </c>
      <c r="B519" s="1140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124" t="s">
        <v>130</v>
      </c>
      <c r="D523" s="1125"/>
      <c r="E523" s="1125"/>
      <c r="F523" s="1125"/>
      <c r="G523" s="1125"/>
      <c r="H523" s="1125"/>
      <c r="I523" s="1126"/>
      <c r="J523" s="1127" t="s">
        <v>131</v>
      </c>
      <c r="K523" s="1125"/>
      <c r="L523" s="1125"/>
      <c r="M523" s="1125"/>
      <c r="N523" s="1125"/>
      <c r="O523" s="1125"/>
      <c r="P523" s="1126"/>
      <c r="Q523" s="1128" t="s">
        <v>53</v>
      </c>
      <c r="R523" s="1129"/>
      <c r="S523" s="1129"/>
      <c r="T523" s="1129"/>
      <c r="U523" s="1129"/>
      <c r="V523" s="1129"/>
      <c r="W523" s="1130"/>
      <c r="X523" s="1106" t="s">
        <v>55</v>
      </c>
      <c r="Y523" s="228"/>
    </row>
    <row r="524" spans="1:27" ht="13.5" thickBot="1" x14ac:dyDescent="0.25">
      <c r="A524" s="1131" t="s">
        <v>54</v>
      </c>
      <c r="B524" s="1132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107"/>
      <c r="Y524" s="228"/>
      <c r="Z524" s="228"/>
    </row>
    <row r="525" spans="1:27" x14ac:dyDescent="0.2">
      <c r="A525" s="1133" t="s">
        <v>3</v>
      </c>
      <c r="B525" s="1134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135" t="s">
        <v>6</v>
      </c>
      <c r="B526" s="1136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137" t="s">
        <v>7</v>
      </c>
      <c r="B527" s="1138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137" t="s">
        <v>8</v>
      </c>
      <c r="B528" s="1138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135" t="s">
        <v>1</v>
      </c>
      <c r="B529" s="1136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137" t="s">
        <v>27</v>
      </c>
      <c r="B530" s="1138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137" t="s">
        <v>51</v>
      </c>
      <c r="B531" s="1138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137" t="s">
        <v>28</v>
      </c>
      <c r="B532" s="1138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139" t="s">
        <v>26</v>
      </c>
      <c r="B533" s="1140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124" t="s">
        <v>130</v>
      </c>
      <c r="D537" s="1125"/>
      <c r="E537" s="1125"/>
      <c r="F537" s="1125"/>
      <c r="G537" s="1125"/>
      <c r="H537" s="1125"/>
      <c r="I537" s="1126"/>
      <c r="J537" s="1127" t="s">
        <v>131</v>
      </c>
      <c r="K537" s="1125"/>
      <c r="L537" s="1125"/>
      <c r="M537" s="1125"/>
      <c r="N537" s="1125"/>
      <c r="O537" s="1125"/>
      <c r="P537" s="1126"/>
      <c r="Q537" s="1128" t="s">
        <v>53</v>
      </c>
      <c r="R537" s="1129"/>
      <c r="S537" s="1129"/>
      <c r="T537" s="1129"/>
      <c r="U537" s="1129"/>
      <c r="V537" s="1129"/>
      <c r="W537" s="1130"/>
      <c r="X537" s="1106" t="s">
        <v>55</v>
      </c>
      <c r="Y537" s="228"/>
    </row>
    <row r="538" spans="1:27" ht="13.5" thickBot="1" x14ac:dyDescent="0.25">
      <c r="A538" s="1131" t="s">
        <v>54</v>
      </c>
      <c r="B538" s="1132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107"/>
      <c r="Y538" s="228"/>
      <c r="Z538" s="228"/>
    </row>
    <row r="539" spans="1:27" x14ac:dyDescent="0.2">
      <c r="A539" s="1133" t="s">
        <v>3</v>
      </c>
      <c r="B539" s="1134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135" t="s">
        <v>6</v>
      </c>
      <c r="B540" s="1136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137" t="s">
        <v>7</v>
      </c>
      <c r="B541" s="1138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137" t="s">
        <v>8</v>
      </c>
      <c r="B542" s="1138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135" t="s">
        <v>1</v>
      </c>
      <c r="B543" s="1136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137" t="s">
        <v>27</v>
      </c>
      <c r="B544" s="1138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137" t="s">
        <v>51</v>
      </c>
      <c r="B545" s="1138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137" t="s">
        <v>28</v>
      </c>
      <c r="B546" s="1138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139" t="s">
        <v>26</v>
      </c>
      <c r="B547" s="1140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124" t="s">
        <v>130</v>
      </c>
      <c r="D551" s="1125"/>
      <c r="E551" s="1125"/>
      <c r="F551" s="1125"/>
      <c r="G551" s="1125"/>
      <c r="H551" s="1125"/>
      <c r="I551" s="1126"/>
      <c r="J551" s="1127" t="s">
        <v>131</v>
      </c>
      <c r="K551" s="1125"/>
      <c r="L551" s="1125"/>
      <c r="M551" s="1125"/>
      <c r="N551" s="1125"/>
      <c r="O551" s="1125"/>
      <c r="P551" s="1126"/>
      <c r="Q551" s="1128" t="s">
        <v>53</v>
      </c>
      <c r="R551" s="1129"/>
      <c r="S551" s="1129"/>
      <c r="T551" s="1129"/>
      <c r="U551" s="1129"/>
      <c r="V551" s="1129"/>
      <c r="W551" s="1130"/>
      <c r="X551" s="1106" t="s">
        <v>55</v>
      </c>
      <c r="Y551" s="228">
        <v>817</v>
      </c>
    </row>
    <row r="552" spans="1:27" ht="13.5" thickBot="1" x14ac:dyDescent="0.25">
      <c r="A552" s="1131" t="s">
        <v>54</v>
      </c>
      <c r="B552" s="1132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107"/>
      <c r="Y552" s="228"/>
      <c r="Z552" s="228"/>
    </row>
    <row r="553" spans="1:27" x14ac:dyDescent="0.2">
      <c r="A553" s="1133" t="s">
        <v>3</v>
      </c>
      <c r="B553" s="1134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135" t="s">
        <v>6</v>
      </c>
      <c r="B554" s="1136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137" t="s">
        <v>7</v>
      </c>
      <c r="B555" s="1138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137" t="s">
        <v>8</v>
      </c>
      <c r="B556" s="1138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135" t="s">
        <v>1</v>
      </c>
      <c r="B557" s="1136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137" t="s">
        <v>27</v>
      </c>
      <c r="B558" s="1138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137" t="s">
        <v>51</v>
      </c>
      <c r="B559" s="1138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137" t="s">
        <v>28</v>
      </c>
      <c r="B560" s="1138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139" t="s">
        <v>26</v>
      </c>
      <c r="B561" s="1140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124" t="s">
        <v>130</v>
      </c>
      <c r="D565" s="1125"/>
      <c r="E565" s="1125"/>
      <c r="F565" s="1125"/>
      <c r="G565" s="1125"/>
      <c r="H565" s="1125"/>
      <c r="I565" s="1126"/>
      <c r="J565" s="1127" t="s">
        <v>131</v>
      </c>
      <c r="K565" s="1125"/>
      <c r="L565" s="1125"/>
      <c r="M565" s="1125"/>
      <c r="N565" s="1125"/>
      <c r="O565" s="1125"/>
      <c r="P565" s="1126"/>
      <c r="Q565" s="1128" t="s">
        <v>53</v>
      </c>
      <c r="R565" s="1129"/>
      <c r="S565" s="1129"/>
      <c r="T565" s="1129"/>
      <c r="U565" s="1129"/>
      <c r="V565" s="1129"/>
      <c r="W565" s="1130"/>
      <c r="X565" s="1106" t="s">
        <v>55</v>
      </c>
      <c r="Y565" s="228"/>
    </row>
    <row r="566" spans="1:27" ht="13.5" thickBot="1" x14ac:dyDescent="0.25">
      <c r="A566" s="1131" t="s">
        <v>54</v>
      </c>
      <c r="B566" s="1132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107"/>
      <c r="Y566" s="228"/>
      <c r="Z566" s="228"/>
    </row>
    <row r="567" spans="1:27" x14ac:dyDescent="0.2">
      <c r="A567" s="1133" t="s">
        <v>3</v>
      </c>
      <c r="B567" s="1134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135" t="s">
        <v>6</v>
      </c>
      <c r="B568" s="1136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137" t="s">
        <v>7</v>
      </c>
      <c r="B569" s="1138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137" t="s">
        <v>8</v>
      </c>
      <c r="B570" s="1138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135" t="s">
        <v>1</v>
      </c>
      <c r="B571" s="1136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137" t="s">
        <v>27</v>
      </c>
      <c r="B572" s="1138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137" t="s">
        <v>51</v>
      </c>
      <c r="B573" s="1138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137" t="s">
        <v>28</v>
      </c>
      <c r="B574" s="1138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139" t="s">
        <v>26</v>
      </c>
      <c r="B575" s="1140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124" t="s">
        <v>130</v>
      </c>
      <c r="D579" s="1125"/>
      <c r="E579" s="1125"/>
      <c r="F579" s="1125"/>
      <c r="G579" s="1125"/>
      <c r="H579" s="1125"/>
      <c r="I579" s="1126"/>
      <c r="J579" s="1127" t="s">
        <v>131</v>
      </c>
      <c r="K579" s="1125"/>
      <c r="L579" s="1125"/>
      <c r="M579" s="1125"/>
      <c r="N579" s="1125"/>
      <c r="O579" s="1125"/>
      <c r="P579" s="1126"/>
      <c r="Q579" s="1128" t="s">
        <v>53</v>
      </c>
      <c r="R579" s="1129"/>
      <c r="S579" s="1129"/>
      <c r="T579" s="1129"/>
      <c r="U579" s="1129"/>
      <c r="V579" s="1129"/>
      <c r="W579" s="1130"/>
      <c r="X579" s="1106" t="s">
        <v>55</v>
      </c>
      <c r="Y579" s="228">
        <v>810</v>
      </c>
    </row>
    <row r="580" spans="1:27" ht="13.5" thickBot="1" x14ac:dyDescent="0.25">
      <c r="A580" s="1131" t="s">
        <v>54</v>
      </c>
      <c r="B580" s="1132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107"/>
      <c r="Y580" s="228"/>
      <c r="Z580" s="228"/>
    </row>
    <row r="581" spans="1:27" x14ac:dyDescent="0.2">
      <c r="A581" s="1133" t="s">
        <v>3</v>
      </c>
      <c r="B581" s="1134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135" t="s">
        <v>6</v>
      </c>
      <c r="B582" s="1136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137" t="s">
        <v>7</v>
      </c>
      <c r="B583" s="1138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137" t="s">
        <v>8</v>
      </c>
      <c r="B584" s="1138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135" t="s">
        <v>1</v>
      </c>
      <c r="B585" s="1136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137" t="s">
        <v>27</v>
      </c>
      <c r="B586" s="1138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137" t="s">
        <v>51</v>
      </c>
      <c r="B587" s="1138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137" t="s">
        <v>28</v>
      </c>
      <c r="B588" s="1138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139" t="s">
        <v>26</v>
      </c>
      <c r="B589" s="1140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124" t="s">
        <v>130</v>
      </c>
      <c r="D592" s="1125"/>
      <c r="E592" s="1125"/>
      <c r="F592" s="1125"/>
      <c r="G592" s="1125"/>
      <c r="H592" s="1125"/>
      <c r="I592" s="1126"/>
      <c r="J592" s="1127" t="s">
        <v>131</v>
      </c>
      <c r="K592" s="1125"/>
      <c r="L592" s="1125"/>
      <c r="M592" s="1125"/>
      <c r="N592" s="1125"/>
      <c r="O592" s="1125"/>
      <c r="P592" s="1126"/>
      <c r="Q592" s="1128" t="s">
        <v>53</v>
      </c>
      <c r="R592" s="1129"/>
      <c r="S592" s="1129"/>
      <c r="T592" s="1129"/>
      <c r="U592" s="1129"/>
      <c r="V592" s="1129"/>
      <c r="W592" s="1130"/>
      <c r="X592" s="1106" t="s">
        <v>55</v>
      </c>
      <c r="Y592" s="228">
        <v>810</v>
      </c>
    </row>
    <row r="593" spans="1:27" ht="13.5" thickBot="1" x14ac:dyDescent="0.25">
      <c r="A593" s="1131" t="s">
        <v>54</v>
      </c>
      <c r="B593" s="1132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107"/>
      <c r="Y593" s="228"/>
      <c r="Z593" s="228"/>
    </row>
    <row r="594" spans="1:27" x14ac:dyDescent="0.2">
      <c r="A594" s="1133" t="s">
        <v>3</v>
      </c>
      <c r="B594" s="1134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135" t="s">
        <v>6</v>
      </c>
      <c r="B595" s="1136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137" t="s">
        <v>7</v>
      </c>
      <c r="B596" s="1138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137" t="s">
        <v>8</v>
      </c>
      <c r="B597" s="1138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135" t="s">
        <v>1</v>
      </c>
      <c r="B598" s="1136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137" t="s">
        <v>27</v>
      </c>
      <c r="B599" s="1138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137" t="s">
        <v>51</v>
      </c>
      <c r="B600" s="1138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137" t="s">
        <v>28</v>
      </c>
      <c r="B601" s="1138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139" t="s">
        <v>26</v>
      </c>
      <c r="B602" s="1140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124" t="s">
        <v>130</v>
      </c>
      <c r="D605" s="1125"/>
      <c r="E605" s="1125"/>
      <c r="F605" s="1125"/>
      <c r="G605" s="1125"/>
      <c r="H605" s="1125"/>
      <c r="I605" s="1126"/>
      <c r="J605" s="1127" t="s">
        <v>131</v>
      </c>
      <c r="K605" s="1125"/>
      <c r="L605" s="1125"/>
      <c r="M605" s="1125"/>
      <c r="N605" s="1125"/>
      <c r="O605" s="1125"/>
      <c r="P605" s="1126"/>
      <c r="Q605" s="1128" t="s">
        <v>53</v>
      </c>
      <c r="R605" s="1129"/>
      <c r="S605" s="1129"/>
      <c r="T605" s="1129"/>
      <c r="U605" s="1129"/>
      <c r="V605" s="1129"/>
      <c r="W605" s="1130"/>
      <c r="X605" s="1106" t="s">
        <v>55</v>
      </c>
      <c r="Y605" s="228">
        <v>810</v>
      </c>
    </row>
    <row r="606" spans="1:27" ht="13.5" thickBot="1" x14ac:dyDescent="0.25">
      <c r="A606" s="1131" t="s">
        <v>54</v>
      </c>
      <c r="B606" s="1132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107"/>
      <c r="Y606" s="228"/>
      <c r="Z606" s="228"/>
    </row>
    <row r="607" spans="1:27" x14ac:dyDescent="0.2">
      <c r="A607" s="1133" t="s">
        <v>3</v>
      </c>
      <c r="B607" s="1134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135" t="s">
        <v>6</v>
      </c>
      <c r="B608" s="1136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137" t="s">
        <v>7</v>
      </c>
      <c r="B609" s="1138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137" t="s">
        <v>8</v>
      </c>
      <c r="B610" s="1138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135" t="s">
        <v>1</v>
      </c>
      <c r="B611" s="1136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137" t="s">
        <v>27</v>
      </c>
      <c r="B612" s="1138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137" t="s">
        <v>51</v>
      </c>
      <c r="B613" s="1138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137" t="s">
        <v>28</v>
      </c>
      <c r="B614" s="1138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139" t="s">
        <v>26</v>
      </c>
      <c r="B615" s="1140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124" t="s">
        <v>130</v>
      </c>
      <c r="D618" s="1125"/>
      <c r="E618" s="1125"/>
      <c r="F618" s="1125"/>
      <c r="G618" s="1125"/>
      <c r="H618" s="1125"/>
      <c r="I618" s="1126"/>
      <c r="J618" s="1127" t="s">
        <v>131</v>
      </c>
      <c r="K618" s="1125"/>
      <c r="L618" s="1125"/>
      <c r="M618" s="1125"/>
      <c r="N618" s="1125"/>
      <c r="O618" s="1125"/>
      <c r="P618" s="1126"/>
      <c r="Q618" s="1128" t="s">
        <v>53</v>
      </c>
      <c r="R618" s="1129"/>
      <c r="S618" s="1129"/>
      <c r="T618" s="1129"/>
      <c r="U618" s="1129"/>
      <c r="V618" s="1129"/>
      <c r="W618" s="1130"/>
      <c r="X618" s="1106" t="s">
        <v>55</v>
      </c>
      <c r="Y618" s="228">
        <v>810</v>
      </c>
    </row>
    <row r="619" spans="1:27" x14ac:dyDescent="0.2">
      <c r="A619" s="1131" t="s">
        <v>54</v>
      </c>
      <c r="B619" s="1132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107"/>
      <c r="Y619" s="228"/>
      <c r="Z619" s="228"/>
    </row>
    <row r="620" spans="1:27" x14ac:dyDescent="0.2">
      <c r="A620" s="1133" t="s">
        <v>3</v>
      </c>
      <c r="B620" s="1134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135" t="s">
        <v>6</v>
      </c>
      <c r="B621" s="1136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137" t="s">
        <v>7</v>
      </c>
      <c r="B622" s="1138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137" t="s">
        <v>8</v>
      </c>
      <c r="B623" s="1138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135" t="s">
        <v>1</v>
      </c>
      <c r="B624" s="1136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137" t="s">
        <v>27</v>
      </c>
      <c r="B625" s="1138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137" t="s">
        <v>51</v>
      </c>
      <c r="B626" s="1138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137" t="s">
        <v>28</v>
      </c>
      <c r="B627" s="1138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139" t="s">
        <v>26</v>
      </c>
      <c r="B628" s="1140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124" t="s">
        <v>130</v>
      </c>
      <c r="D631" s="1125"/>
      <c r="E631" s="1125"/>
      <c r="F631" s="1125"/>
      <c r="G631" s="1125"/>
      <c r="H631" s="1125"/>
      <c r="I631" s="1126"/>
      <c r="J631" s="1127" t="s">
        <v>131</v>
      </c>
      <c r="K631" s="1125"/>
      <c r="L631" s="1125"/>
      <c r="M631" s="1125"/>
      <c r="N631" s="1125"/>
      <c r="O631" s="1125"/>
      <c r="P631" s="1126"/>
      <c r="Q631" s="1128" t="s">
        <v>53</v>
      </c>
      <c r="R631" s="1129"/>
      <c r="S631" s="1129"/>
      <c r="T631" s="1129"/>
      <c r="U631" s="1129"/>
      <c r="V631" s="1129"/>
      <c r="W631" s="1130"/>
      <c r="X631" s="1106" t="s">
        <v>55</v>
      </c>
      <c r="Y631" s="228">
        <v>810</v>
      </c>
    </row>
    <row r="632" spans="1:27" x14ac:dyDescent="0.2">
      <c r="A632" s="1131" t="s">
        <v>54</v>
      </c>
      <c r="B632" s="1132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107"/>
      <c r="Y632" s="228"/>
      <c r="Z632" s="228"/>
    </row>
    <row r="633" spans="1:27" x14ac:dyDescent="0.2">
      <c r="A633" s="1133" t="s">
        <v>3</v>
      </c>
      <c r="B633" s="1134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135" t="s">
        <v>6</v>
      </c>
      <c r="B634" s="1136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137" t="s">
        <v>7</v>
      </c>
      <c r="B635" s="1138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137" t="s">
        <v>8</v>
      </c>
      <c r="B636" s="1138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135" t="s">
        <v>1</v>
      </c>
      <c r="B637" s="1136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137" t="s">
        <v>27</v>
      </c>
      <c r="B638" s="1138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137" t="s">
        <v>51</v>
      </c>
      <c r="B639" s="1138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137" t="s">
        <v>28</v>
      </c>
      <c r="B640" s="1138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139" t="s">
        <v>26</v>
      </c>
      <c r="B641" s="1140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124" t="s">
        <v>130</v>
      </c>
      <c r="D644" s="1125"/>
      <c r="E644" s="1125"/>
      <c r="F644" s="1125"/>
      <c r="G644" s="1125"/>
      <c r="H644" s="1125"/>
      <c r="I644" s="1126"/>
      <c r="J644" s="1127" t="s">
        <v>131</v>
      </c>
      <c r="K644" s="1125"/>
      <c r="L644" s="1125"/>
      <c r="M644" s="1125"/>
      <c r="N644" s="1125"/>
      <c r="O644" s="1125"/>
      <c r="P644" s="1126"/>
      <c r="Q644" s="1128" t="s">
        <v>53</v>
      </c>
      <c r="R644" s="1129"/>
      <c r="S644" s="1129"/>
      <c r="T644" s="1129"/>
      <c r="U644" s="1129"/>
      <c r="V644" s="1129"/>
      <c r="W644" s="1130"/>
      <c r="X644" s="1106" t="s">
        <v>55</v>
      </c>
      <c r="Y644" s="228">
        <v>810</v>
      </c>
    </row>
    <row r="645" spans="1:27" x14ac:dyDescent="0.2">
      <c r="A645" s="1131" t="s">
        <v>54</v>
      </c>
      <c r="B645" s="1132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107"/>
      <c r="Y645" s="228"/>
      <c r="Z645" s="228"/>
    </row>
    <row r="646" spans="1:27" x14ac:dyDescent="0.2">
      <c r="A646" s="1133" t="s">
        <v>3</v>
      </c>
      <c r="B646" s="1134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135" t="s">
        <v>6</v>
      </c>
      <c r="B647" s="1136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137" t="s">
        <v>7</v>
      </c>
      <c r="B648" s="1138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137" t="s">
        <v>8</v>
      </c>
      <c r="B649" s="1138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135" t="s">
        <v>1</v>
      </c>
      <c r="B650" s="1136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137" t="s">
        <v>27</v>
      </c>
      <c r="B651" s="1138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137" t="s">
        <v>51</v>
      </c>
      <c r="B652" s="1138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137" t="s">
        <v>28</v>
      </c>
      <c r="B653" s="1138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139" t="s">
        <v>26</v>
      </c>
      <c r="B654" s="1140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124" t="s">
        <v>130</v>
      </c>
      <c r="D657" s="1125"/>
      <c r="E657" s="1125"/>
      <c r="F657" s="1125"/>
      <c r="G657" s="1125"/>
      <c r="H657" s="1125"/>
      <c r="I657" s="1126"/>
      <c r="J657" s="1127" t="s">
        <v>131</v>
      </c>
      <c r="K657" s="1125"/>
      <c r="L657" s="1125"/>
      <c r="M657" s="1125"/>
      <c r="N657" s="1125"/>
      <c r="O657" s="1125"/>
      <c r="P657" s="1126"/>
      <c r="Q657" s="1128" t="s">
        <v>53</v>
      </c>
      <c r="R657" s="1129"/>
      <c r="S657" s="1129"/>
      <c r="T657" s="1129"/>
      <c r="U657" s="1129"/>
      <c r="V657" s="1129"/>
      <c r="W657" s="1130"/>
      <c r="X657" s="1106" t="s">
        <v>55</v>
      </c>
      <c r="Y657" s="228">
        <v>810</v>
      </c>
    </row>
    <row r="658" spans="1:27" x14ac:dyDescent="0.2">
      <c r="A658" s="1131" t="s">
        <v>54</v>
      </c>
      <c r="B658" s="1132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107"/>
      <c r="Y658" s="228"/>
      <c r="Z658" s="228"/>
    </row>
    <row r="659" spans="1:27" x14ac:dyDescent="0.2">
      <c r="A659" s="1133" t="s">
        <v>3</v>
      </c>
      <c r="B659" s="1134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135" t="s">
        <v>6</v>
      </c>
      <c r="B660" s="1136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137" t="s">
        <v>7</v>
      </c>
      <c r="B661" s="1138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137" t="s">
        <v>8</v>
      </c>
      <c r="B662" s="1138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135" t="s">
        <v>1</v>
      </c>
      <c r="B663" s="1136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137" t="s">
        <v>27</v>
      </c>
      <c r="B664" s="1138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137" t="s">
        <v>51</v>
      </c>
      <c r="B665" s="1138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137" t="s">
        <v>28</v>
      </c>
      <c r="B666" s="1138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139" t="s">
        <v>26</v>
      </c>
      <c r="B667" s="1140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124" t="s">
        <v>130</v>
      </c>
      <c r="D670" s="1125"/>
      <c r="E670" s="1125"/>
      <c r="F670" s="1125"/>
      <c r="G670" s="1125"/>
      <c r="H670" s="1125"/>
      <c r="I670" s="1126"/>
      <c r="J670" s="1127" t="s">
        <v>131</v>
      </c>
      <c r="K670" s="1125"/>
      <c r="L670" s="1125"/>
      <c r="M670" s="1125"/>
      <c r="N670" s="1125"/>
      <c r="O670" s="1125"/>
      <c r="P670" s="1126"/>
      <c r="Q670" s="1128" t="s">
        <v>53</v>
      </c>
      <c r="R670" s="1129"/>
      <c r="S670" s="1129"/>
      <c r="T670" s="1129"/>
      <c r="U670" s="1129"/>
      <c r="V670" s="1129"/>
      <c r="W670" s="1130"/>
      <c r="X670" s="1106" t="s">
        <v>55</v>
      </c>
      <c r="Y670" s="228">
        <v>810</v>
      </c>
    </row>
    <row r="671" spans="1:27" x14ac:dyDescent="0.2">
      <c r="A671" s="1131" t="s">
        <v>54</v>
      </c>
      <c r="B671" s="1132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107"/>
      <c r="Y671" s="228"/>
      <c r="Z671" s="228"/>
    </row>
    <row r="672" spans="1:27" x14ac:dyDescent="0.2">
      <c r="A672" s="1133" t="s">
        <v>3</v>
      </c>
      <c r="B672" s="1134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135" t="s">
        <v>6</v>
      </c>
      <c r="B673" s="1136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137" t="s">
        <v>7</v>
      </c>
      <c r="B674" s="1138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137" t="s">
        <v>8</v>
      </c>
      <c r="B675" s="1138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135" t="s">
        <v>1</v>
      </c>
      <c r="B676" s="1136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137" t="s">
        <v>27</v>
      </c>
      <c r="B677" s="1138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137" t="s">
        <v>51</v>
      </c>
      <c r="B678" s="1138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137" t="s">
        <v>28</v>
      </c>
      <c r="B679" s="1138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139" t="s">
        <v>26</v>
      </c>
      <c r="B680" s="1140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124" t="s">
        <v>130</v>
      </c>
      <c r="D683" s="1125"/>
      <c r="E683" s="1125"/>
      <c r="F683" s="1125"/>
      <c r="G683" s="1125"/>
      <c r="H683" s="1125"/>
      <c r="I683" s="1126"/>
      <c r="J683" s="1127" t="s">
        <v>131</v>
      </c>
      <c r="K683" s="1125"/>
      <c r="L683" s="1125"/>
      <c r="M683" s="1125"/>
      <c r="N683" s="1125"/>
      <c r="O683" s="1125"/>
      <c r="P683" s="1126"/>
      <c r="Q683" s="1128" t="s">
        <v>53</v>
      </c>
      <c r="R683" s="1129"/>
      <c r="S683" s="1129"/>
      <c r="T683" s="1129"/>
      <c r="U683" s="1129"/>
      <c r="V683" s="1129"/>
      <c r="W683" s="1130"/>
      <c r="X683" s="1106" t="s">
        <v>55</v>
      </c>
      <c r="Y683" s="228">
        <v>810</v>
      </c>
    </row>
    <row r="684" spans="1:27" x14ac:dyDescent="0.2">
      <c r="A684" s="1131" t="s">
        <v>54</v>
      </c>
      <c r="B684" s="1132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107"/>
      <c r="Y684" s="228"/>
      <c r="Z684" s="228"/>
    </row>
    <row r="685" spans="1:27" x14ac:dyDescent="0.2">
      <c r="A685" s="1133" t="s">
        <v>3</v>
      </c>
      <c r="B685" s="1134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135" t="s">
        <v>6</v>
      </c>
      <c r="B686" s="1136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137" t="s">
        <v>7</v>
      </c>
      <c r="B687" s="1138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137" t="s">
        <v>8</v>
      </c>
      <c r="B688" s="1138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135" t="s">
        <v>1</v>
      </c>
      <c r="B689" s="1136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137" t="s">
        <v>27</v>
      </c>
      <c r="B690" s="1138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137" t="s">
        <v>51</v>
      </c>
      <c r="B691" s="1138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137" t="s">
        <v>28</v>
      </c>
      <c r="B692" s="1138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139" t="s">
        <v>26</v>
      </c>
      <c r="B693" s="1140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124" t="s">
        <v>130</v>
      </c>
      <c r="D696" s="1125"/>
      <c r="E696" s="1125"/>
      <c r="F696" s="1125"/>
      <c r="G696" s="1125"/>
      <c r="H696" s="1125"/>
      <c r="I696" s="1126"/>
      <c r="J696" s="1127" t="s">
        <v>131</v>
      </c>
      <c r="K696" s="1125"/>
      <c r="L696" s="1125"/>
      <c r="M696" s="1125"/>
      <c r="N696" s="1125"/>
      <c r="O696" s="1125"/>
      <c r="P696" s="1126"/>
      <c r="Q696" s="1128" t="s">
        <v>53</v>
      </c>
      <c r="R696" s="1129"/>
      <c r="S696" s="1129"/>
      <c r="T696" s="1129"/>
      <c r="U696" s="1129"/>
      <c r="V696" s="1129"/>
      <c r="W696" s="1130"/>
      <c r="X696" s="1106" t="s">
        <v>55</v>
      </c>
      <c r="Y696" s="228">
        <v>810</v>
      </c>
    </row>
    <row r="697" spans="1:27" x14ac:dyDescent="0.2">
      <c r="A697" s="1131" t="s">
        <v>54</v>
      </c>
      <c r="B697" s="1132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107"/>
      <c r="Y697" s="228"/>
      <c r="Z697" s="228"/>
    </row>
    <row r="698" spans="1:27" x14ac:dyDescent="0.2">
      <c r="A698" s="1133" t="s">
        <v>3</v>
      </c>
      <c r="B698" s="1134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135" t="s">
        <v>6</v>
      </c>
      <c r="B699" s="1136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137" t="s">
        <v>7</v>
      </c>
      <c r="B700" s="1138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137" t="s">
        <v>8</v>
      </c>
      <c r="B701" s="1138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135" t="s">
        <v>1</v>
      </c>
      <c r="B702" s="1136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137" t="s">
        <v>27</v>
      </c>
      <c r="B703" s="1138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137" t="s">
        <v>51</v>
      </c>
      <c r="B704" s="1138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137" t="s">
        <v>28</v>
      </c>
      <c r="B705" s="1138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139" t="s">
        <v>26</v>
      </c>
      <c r="B706" s="1140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124" t="s">
        <v>130</v>
      </c>
      <c r="D709" s="1125"/>
      <c r="E709" s="1125"/>
      <c r="F709" s="1125"/>
      <c r="G709" s="1125"/>
      <c r="H709" s="1125"/>
      <c r="I709" s="1126"/>
      <c r="J709" s="1127" t="s">
        <v>131</v>
      </c>
      <c r="K709" s="1125"/>
      <c r="L709" s="1125"/>
      <c r="M709" s="1125"/>
      <c r="N709" s="1125"/>
      <c r="O709" s="1125"/>
      <c r="P709" s="1126"/>
      <c r="Q709" s="1128" t="s">
        <v>53</v>
      </c>
      <c r="R709" s="1129"/>
      <c r="S709" s="1129"/>
      <c r="T709" s="1129"/>
      <c r="U709" s="1129"/>
      <c r="V709" s="1129"/>
      <c r="W709" s="1130"/>
      <c r="X709" s="1106" t="s">
        <v>55</v>
      </c>
      <c r="Y709" s="228">
        <v>810</v>
      </c>
    </row>
    <row r="710" spans="1:27" x14ac:dyDescent="0.2">
      <c r="A710" s="1131" t="s">
        <v>54</v>
      </c>
      <c r="B710" s="1132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107"/>
      <c r="Y710" s="228"/>
      <c r="Z710" s="228"/>
    </row>
    <row r="711" spans="1:27" x14ac:dyDescent="0.2">
      <c r="A711" s="1133" t="s">
        <v>3</v>
      </c>
      <c r="B711" s="1134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135" t="s">
        <v>6</v>
      </c>
      <c r="B712" s="1136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137" t="s">
        <v>7</v>
      </c>
      <c r="B713" s="1138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137" t="s">
        <v>8</v>
      </c>
      <c r="B714" s="1138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135" t="s">
        <v>1</v>
      </c>
      <c r="B715" s="1136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137" t="s">
        <v>27</v>
      </c>
      <c r="B716" s="1138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137" t="s">
        <v>51</v>
      </c>
      <c r="B717" s="1138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137" t="s">
        <v>28</v>
      </c>
      <c r="B718" s="1138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139" t="s">
        <v>26</v>
      </c>
      <c r="B719" s="1140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124" t="s">
        <v>130</v>
      </c>
      <c r="D722" s="1125"/>
      <c r="E722" s="1125"/>
      <c r="F722" s="1125"/>
      <c r="G722" s="1125"/>
      <c r="H722" s="1125"/>
      <c r="I722" s="1126"/>
      <c r="J722" s="1127" t="s">
        <v>131</v>
      </c>
      <c r="K722" s="1125"/>
      <c r="L722" s="1125"/>
      <c r="M722" s="1125"/>
      <c r="N722" s="1125"/>
      <c r="O722" s="1125"/>
      <c r="P722" s="1126"/>
      <c r="Q722" s="1128" t="s">
        <v>53</v>
      </c>
      <c r="R722" s="1129"/>
      <c r="S722" s="1129"/>
      <c r="T722" s="1129"/>
      <c r="U722" s="1129"/>
      <c r="V722" s="1129"/>
      <c r="W722" s="1130"/>
      <c r="X722" s="1106" t="s">
        <v>55</v>
      </c>
      <c r="Y722" s="228">
        <v>729</v>
      </c>
    </row>
    <row r="723" spans="1:27" x14ac:dyDescent="0.2">
      <c r="A723" s="1131" t="s">
        <v>54</v>
      </c>
      <c r="B723" s="1132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107"/>
      <c r="Y723" s="228"/>
      <c r="Z723" s="228"/>
    </row>
    <row r="724" spans="1:27" x14ac:dyDescent="0.2">
      <c r="A724" s="1133" t="s">
        <v>3</v>
      </c>
      <c r="B724" s="1134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135" t="s">
        <v>6</v>
      </c>
      <c r="B725" s="1136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137" t="s">
        <v>7</v>
      </c>
      <c r="B726" s="1138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137" t="s">
        <v>8</v>
      </c>
      <c r="B727" s="1138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135" t="s">
        <v>1</v>
      </c>
      <c r="B728" s="1136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137" t="s">
        <v>27</v>
      </c>
      <c r="B729" s="1138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137" t="s">
        <v>51</v>
      </c>
      <c r="B730" s="1138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137" t="s">
        <v>28</v>
      </c>
      <c r="B731" s="1138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139" t="s">
        <v>26</v>
      </c>
      <c r="B732" s="1140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124" t="s">
        <v>130</v>
      </c>
      <c r="D735" s="1125"/>
      <c r="E735" s="1125"/>
      <c r="F735" s="1125"/>
      <c r="G735" s="1125"/>
      <c r="H735" s="1125"/>
      <c r="I735" s="1126"/>
      <c r="J735" s="1127" t="s">
        <v>131</v>
      </c>
      <c r="K735" s="1125"/>
      <c r="L735" s="1125"/>
      <c r="M735" s="1125"/>
      <c r="N735" s="1125"/>
      <c r="O735" s="1125"/>
      <c r="P735" s="1126"/>
      <c r="Q735" s="1128" t="s">
        <v>53</v>
      </c>
      <c r="R735" s="1129"/>
      <c r="S735" s="1129"/>
      <c r="T735" s="1129"/>
      <c r="U735" s="1129"/>
      <c r="V735" s="1129"/>
      <c r="W735" s="1130"/>
      <c r="X735" s="1106" t="s">
        <v>55</v>
      </c>
      <c r="Y735" s="228"/>
    </row>
    <row r="736" spans="1:27" x14ac:dyDescent="0.2">
      <c r="A736" s="1131" t="s">
        <v>54</v>
      </c>
      <c r="B736" s="1132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107"/>
      <c r="Y736" s="228"/>
      <c r="Z736" s="228"/>
    </row>
    <row r="737" spans="1:27" x14ac:dyDescent="0.2">
      <c r="A737" s="1133" t="s">
        <v>3</v>
      </c>
      <c r="B737" s="1134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135" t="s">
        <v>6</v>
      </c>
      <c r="B738" s="1136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137" t="s">
        <v>7</v>
      </c>
      <c r="B739" s="1138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137" t="s">
        <v>8</v>
      </c>
      <c r="B740" s="1138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135" t="s">
        <v>1</v>
      </c>
      <c r="B741" s="1136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137" t="s">
        <v>27</v>
      </c>
      <c r="B742" s="1138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137" t="s">
        <v>51</v>
      </c>
      <c r="B743" s="1138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137" t="s">
        <v>28</v>
      </c>
      <c r="B744" s="1138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139" t="s">
        <v>26</v>
      </c>
      <c r="B745" s="1140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124" t="s">
        <v>130</v>
      </c>
      <c r="D748" s="1125"/>
      <c r="E748" s="1125"/>
      <c r="F748" s="1125"/>
      <c r="G748" s="1125"/>
      <c r="H748" s="1125"/>
      <c r="I748" s="1126"/>
      <c r="J748" s="1127" t="s">
        <v>131</v>
      </c>
      <c r="K748" s="1125"/>
      <c r="L748" s="1125"/>
      <c r="M748" s="1125"/>
      <c r="N748" s="1125"/>
      <c r="O748" s="1125"/>
      <c r="P748" s="1126"/>
      <c r="Q748" s="1128" t="s">
        <v>53</v>
      </c>
      <c r="R748" s="1129"/>
      <c r="S748" s="1129"/>
      <c r="T748" s="1129"/>
      <c r="U748" s="1129"/>
      <c r="V748" s="1129"/>
      <c r="W748" s="1130"/>
      <c r="X748" s="1106" t="s">
        <v>55</v>
      </c>
      <c r="Y748" s="228"/>
    </row>
    <row r="749" spans="1:27" x14ac:dyDescent="0.2">
      <c r="A749" s="1131" t="s">
        <v>54</v>
      </c>
      <c r="B749" s="1132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107"/>
      <c r="Y749" s="228"/>
      <c r="Z749" s="228"/>
    </row>
    <row r="750" spans="1:27" x14ac:dyDescent="0.2">
      <c r="A750" s="1133" t="s">
        <v>3</v>
      </c>
      <c r="B750" s="1134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135" t="s">
        <v>6</v>
      </c>
      <c r="B751" s="1136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137" t="s">
        <v>7</v>
      </c>
      <c r="B752" s="1138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137" t="s">
        <v>8</v>
      </c>
      <c r="B753" s="1138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135" t="s">
        <v>1</v>
      </c>
      <c r="B754" s="1136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137" t="s">
        <v>27</v>
      </c>
      <c r="B755" s="1138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137" t="s">
        <v>51</v>
      </c>
      <c r="B756" s="1138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137" t="s">
        <v>28</v>
      </c>
      <c r="B757" s="1138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139" t="s">
        <v>26</v>
      </c>
      <c r="B758" s="1140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124" t="s">
        <v>130</v>
      </c>
      <c r="D761" s="1125"/>
      <c r="E761" s="1125"/>
      <c r="F761" s="1125"/>
      <c r="G761" s="1125"/>
      <c r="H761" s="1125"/>
      <c r="I761" s="1126"/>
      <c r="J761" s="1127" t="s">
        <v>131</v>
      </c>
      <c r="K761" s="1125"/>
      <c r="L761" s="1125"/>
      <c r="M761" s="1125"/>
      <c r="N761" s="1125"/>
      <c r="O761" s="1125"/>
      <c r="P761" s="1126"/>
      <c r="Q761" s="1128" t="s">
        <v>53</v>
      </c>
      <c r="R761" s="1129"/>
      <c r="S761" s="1129"/>
      <c r="T761" s="1129"/>
      <c r="U761" s="1129"/>
      <c r="V761" s="1129"/>
      <c r="W761" s="1130"/>
      <c r="X761" s="1106" t="s">
        <v>55</v>
      </c>
      <c r="Y761" s="228"/>
    </row>
    <row r="762" spans="1:27" x14ac:dyDescent="0.2">
      <c r="A762" s="1131" t="s">
        <v>54</v>
      </c>
      <c r="B762" s="1132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107"/>
      <c r="Y762" s="228"/>
      <c r="Z762" s="228"/>
    </row>
    <row r="763" spans="1:27" x14ac:dyDescent="0.2">
      <c r="A763" s="1133" t="s">
        <v>3</v>
      </c>
      <c r="B763" s="1134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135" t="s">
        <v>6</v>
      </c>
      <c r="B764" s="1136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137" t="s">
        <v>7</v>
      </c>
      <c r="B765" s="1138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137" t="s">
        <v>8</v>
      </c>
      <c r="B766" s="1138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135" t="s">
        <v>1</v>
      </c>
      <c r="B767" s="1136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137" t="s">
        <v>27</v>
      </c>
      <c r="B768" s="1138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137" t="s">
        <v>51</v>
      </c>
      <c r="B769" s="1138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137" t="s">
        <v>28</v>
      </c>
      <c r="B770" s="1138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139" t="s">
        <v>26</v>
      </c>
      <c r="B771" s="1140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124" t="s">
        <v>130</v>
      </c>
      <c r="D774" s="1125"/>
      <c r="E774" s="1125"/>
      <c r="F774" s="1125"/>
      <c r="G774" s="1125"/>
      <c r="H774" s="1125"/>
      <c r="I774" s="1126"/>
      <c r="J774" s="1127" t="s">
        <v>131</v>
      </c>
      <c r="K774" s="1125"/>
      <c r="L774" s="1125"/>
      <c r="M774" s="1125"/>
      <c r="N774" s="1125"/>
      <c r="O774" s="1125"/>
      <c r="P774" s="1126"/>
      <c r="Q774" s="1128" t="s">
        <v>53</v>
      </c>
      <c r="R774" s="1129"/>
      <c r="S774" s="1129"/>
      <c r="T774" s="1129"/>
      <c r="U774" s="1129"/>
      <c r="V774" s="1129"/>
      <c r="W774" s="1130"/>
      <c r="X774" s="1106" t="s">
        <v>55</v>
      </c>
      <c r="Y774" s="228"/>
    </row>
    <row r="775" spans="1:27" x14ac:dyDescent="0.2">
      <c r="A775" s="1131" t="s">
        <v>54</v>
      </c>
      <c r="B775" s="1132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107"/>
      <c r="Y775" s="228"/>
      <c r="Z775" s="228"/>
    </row>
    <row r="776" spans="1:27" x14ac:dyDescent="0.2">
      <c r="A776" s="1133" t="s">
        <v>3</v>
      </c>
      <c r="B776" s="1134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135" t="s">
        <v>6</v>
      </c>
      <c r="B777" s="1136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137" t="s">
        <v>7</v>
      </c>
      <c r="B778" s="1138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137" t="s">
        <v>8</v>
      </c>
      <c r="B779" s="1138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135" t="s">
        <v>1</v>
      </c>
      <c r="B780" s="1136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137" t="s">
        <v>27</v>
      </c>
      <c r="B781" s="1138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137" t="s">
        <v>51</v>
      </c>
      <c r="B782" s="1138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137" t="s">
        <v>28</v>
      </c>
      <c r="B783" s="1138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139" t="s">
        <v>26</v>
      </c>
      <c r="B784" s="1140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99" t="s">
        <v>130</v>
      </c>
      <c r="D787" s="1100"/>
      <c r="E787" s="1100"/>
      <c r="F787" s="1100"/>
      <c r="G787" s="1100"/>
      <c r="H787" s="1100"/>
      <c r="I787" s="1101"/>
      <c r="J787" s="1102" t="s">
        <v>131</v>
      </c>
      <c r="K787" s="1100"/>
      <c r="L787" s="1100"/>
      <c r="M787" s="1100"/>
      <c r="N787" s="1100"/>
      <c r="O787" s="1100"/>
      <c r="P787" s="1101"/>
      <c r="Q787" s="1103" t="s">
        <v>53</v>
      </c>
      <c r="R787" s="1104"/>
      <c r="S787" s="1104"/>
      <c r="T787" s="1104"/>
      <c r="U787" s="1104"/>
      <c r="V787" s="1104"/>
      <c r="W787" s="1105"/>
      <c r="X787" s="1106" t="s">
        <v>55</v>
      </c>
      <c r="Y787" s="228"/>
    </row>
    <row r="788" spans="1:27" x14ac:dyDescent="0.2">
      <c r="A788" s="1108" t="s">
        <v>54</v>
      </c>
      <c r="B788" s="1109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107"/>
      <c r="Y788" s="228"/>
      <c r="Z788" s="228"/>
    </row>
    <row r="789" spans="1:27" x14ac:dyDescent="0.2">
      <c r="A789" s="1110" t="s">
        <v>3</v>
      </c>
      <c r="B789" s="1111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110" t="s">
        <v>4</v>
      </c>
      <c r="B790" s="1111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110" t="s">
        <v>322</v>
      </c>
      <c r="B791" s="1111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112" t="s">
        <v>6</v>
      </c>
      <c r="B792" s="1113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114" t="s">
        <v>7</v>
      </c>
      <c r="B793" s="1115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114" t="s">
        <v>8</v>
      </c>
      <c r="B794" s="1115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112" t="s">
        <v>1</v>
      </c>
      <c r="B795" s="1113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116" t="s">
        <v>27</v>
      </c>
      <c r="B796" s="1117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118" t="s">
        <v>51</v>
      </c>
      <c r="B797" s="1119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120" t="s">
        <v>28</v>
      </c>
      <c r="B798" s="1121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122" t="s">
        <v>26</v>
      </c>
      <c r="B799" s="1123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99" t="s">
        <v>130</v>
      </c>
      <c r="D802" s="1100"/>
      <c r="E802" s="1100"/>
      <c r="F802" s="1100"/>
      <c r="G802" s="1100"/>
      <c r="H802" s="1100"/>
      <c r="I802" s="1101"/>
      <c r="J802" s="1102" t="s">
        <v>131</v>
      </c>
      <c r="K802" s="1100"/>
      <c r="L802" s="1100"/>
      <c r="M802" s="1100"/>
      <c r="N802" s="1100"/>
      <c r="O802" s="1100"/>
      <c r="P802" s="1101"/>
      <c r="Q802" s="1103" t="s">
        <v>53</v>
      </c>
      <c r="R802" s="1104"/>
      <c r="S802" s="1104"/>
      <c r="T802" s="1104"/>
      <c r="U802" s="1104"/>
      <c r="V802" s="1104"/>
      <c r="W802" s="1105"/>
      <c r="X802" s="1106" t="s">
        <v>55</v>
      </c>
      <c r="Y802" s="228"/>
    </row>
    <row r="803" spans="1:27" x14ac:dyDescent="0.2">
      <c r="A803" s="1108" t="s">
        <v>54</v>
      </c>
      <c r="B803" s="1109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107"/>
      <c r="Y803" s="228"/>
      <c r="Z803" s="228"/>
    </row>
    <row r="804" spans="1:27" x14ac:dyDescent="0.2">
      <c r="A804" s="1110" t="s">
        <v>3</v>
      </c>
      <c r="B804" s="1111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110" t="s">
        <v>4</v>
      </c>
      <c r="B805" s="1111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110" t="s">
        <v>322</v>
      </c>
      <c r="B806" s="1111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112" t="s">
        <v>6</v>
      </c>
      <c r="B807" s="1113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114" t="s">
        <v>7</v>
      </c>
      <c r="B808" s="1115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114" t="s">
        <v>8</v>
      </c>
      <c r="B809" s="1115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112" t="s">
        <v>1</v>
      </c>
      <c r="B810" s="1113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116" t="s">
        <v>27</v>
      </c>
      <c r="B811" s="1117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118" t="s">
        <v>51</v>
      </c>
      <c r="B812" s="1119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120" t="s">
        <v>28</v>
      </c>
      <c r="B813" s="1121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122" t="s">
        <v>26</v>
      </c>
      <c r="B814" s="1123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99" t="s">
        <v>130</v>
      </c>
      <c r="D817" s="1100"/>
      <c r="E817" s="1100"/>
      <c r="F817" s="1100"/>
      <c r="G817" s="1100"/>
      <c r="H817" s="1100"/>
      <c r="I817" s="1101"/>
      <c r="J817" s="1102" t="s">
        <v>131</v>
      </c>
      <c r="K817" s="1100"/>
      <c r="L817" s="1100"/>
      <c r="M817" s="1100"/>
      <c r="N817" s="1100"/>
      <c r="O817" s="1100"/>
      <c r="P817" s="1101"/>
      <c r="Q817" s="1103" t="s">
        <v>53</v>
      </c>
      <c r="R817" s="1104"/>
      <c r="S817" s="1104"/>
      <c r="T817" s="1104"/>
      <c r="U817" s="1104"/>
      <c r="V817" s="1104"/>
      <c r="W817" s="1105"/>
      <c r="X817" s="1106" t="s">
        <v>55</v>
      </c>
      <c r="Y817" s="228"/>
    </row>
    <row r="818" spans="1:27" x14ac:dyDescent="0.2">
      <c r="A818" s="1108" t="s">
        <v>54</v>
      </c>
      <c r="B818" s="1109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107"/>
      <c r="Y818" s="228"/>
      <c r="Z818" s="228"/>
    </row>
    <row r="819" spans="1:27" x14ac:dyDescent="0.2">
      <c r="A819" s="1110" t="s">
        <v>3</v>
      </c>
      <c r="B819" s="1111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110" t="s">
        <v>4</v>
      </c>
      <c r="B820" s="1111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110" t="s">
        <v>322</v>
      </c>
      <c r="B821" s="1111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112" t="s">
        <v>6</v>
      </c>
      <c r="B822" s="1113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114" t="s">
        <v>7</v>
      </c>
      <c r="B823" s="1115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114" t="s">
        <v>8</v>
      </c>
      <c r="B824" s="1115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112" t="s">
        <v>1</v>
      </c>
      <c r="B825" s="1113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116" t="s">
        <v>27</v>
      </c>
      <c r="B826" s="1117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118" t="s">
        <v>51</v>
      </c>
      <c r="B827" s="1119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120" t="s">
        <v>28</v>
      </c>
      <c r="B828" s="1121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1010">
        <f>AVERAGE(C828:W828)</f>
        <v>153.93999999999974</v>
      </c>
      <c r="Y828" s="200" t="s">
        <v>57</v>
      </c>
      <c r="Z828" s="200">
        <v>154.15</v>
      </c>
    </row>
    <row r="829" spans="1:27" ht="13.5" thickBot="1" x14ac:dyDescent="0.25">
      <c r="A829" s="1122" t="s">
        <v>26</v>
      </c>
      <c r="B829" s="1123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99" t="s">
        <v>130</v>
      </c>
      <c r="D832" s="1100"/>
      <c r="E832" s="1100"/>
      <c r="F832" s="1100"/>
      <c r="G832" s="1100"/>
      <c r="H832" s="1100"/>
      <c r="I832" s="1101"/>
      <c r="J832" s="1102" t="s">
        <v>131</v>
      </c>
      <c r="K832" s="1100"/>
      <c r="L832" s="1100"/>
      <c r="M832" s="1100"/>
      <c r="N832" s="1100"/>
      <c r="O832" s="1100"/>
      <c r="P832" s="1101"/>
      <c r="Q832" s="1103" t="s">
        <v>53</v>
      </c>
      <c r="R832" s="1104"/>
      <c r="S832" s="1104"/>
      <c r="T832" s="1104"/>
      <c r="U832" s="1104"/>
      <c r="V832" s="1104"/>
      <c r="W832" s="1105"/>
      <c r="X832" s="1106" t="s">
        <v>55</v>
      </c>
      <c r="Y832" s="228"/>
    </row>
    <row r="833" spans="1:27" x14ac:dyDescent="0.2">
      <c r="A833" s="1108" t="s">
        <v>54</v>
      </c>
      <c r="B833" s="1109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107"/>
      <c r="Y833" s="228"/>
      <c r="Z833" s="228"/>
    </row>
    <row r="834" spans="1:27" x14ac:dyDescent="0.2">
      <c r="A834" s="1110" t="s">
        <v>3</v>
      </c>
      <c r="B834" s="1111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hidden="1" x14ac:dyDescent="0.2">
      <c r="A835" s="1110" t="s">
        <v>4</v>
      </c>
      <c r="B835" s="1111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hidden="1" x14ac:dyDescent="0.2">
      <c r="A836" s="1110" t="s">
        <v>322</v>
      </c>
      <c r="B836" s="1111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052">
        <v>756</v>
      </c>
      <c r="Y836" s="215"/>
      <c r="Z836" s="210"/>
    </row>
    <row r="837" spans="1:27" x14ac:dyDescent="0.2">
      <c r="A837" s="1112" t="s">
        <v>6</v>
      </c>
      <c r="B837" s="1113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114" t="s">
        <v>7</v>
      </c>
      <c r="B838" s="1115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114" t="s">
        <v>8</v>
      </c>
      <c r="B839" s="1115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112" t="s">
        <v>1</v>
      </c>
      <c r="B840" s="1113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116" t="s">
        <v>27</v>
      </c>
      <c r="B841" s="1117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118" t="s">
        <v>51</v>
      </c>
      <c r="B842" s="1119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120" t="s">
        <v>28</v>
      </c>
      <c r="B843" s="1121"/>
      <c r="C843" s="218">
        <v>153.9399999999998</v>
      </c>
      <c r="D843" s="267">
        <v>153.9399999999998</v>
      </c>
      <c r="E843" s="267">
        <v>153.9399999999998</v>
      </c>
      <c r="F843" s="267">
        <v>153.9399999999998</v>
      </c>
      <c r="G843" s="267">
        <v>153.9399999999998</v>
      </c>
      <c r="H843" s="267">
        <v>153.9399999999998</v>
      </c>
      <c r="I843" s="219">
        <v>153.9399999999998</v>
      </c>
      <c r="J843" s="425">
        <v>153.9399999999998</v>
      </c>
      <c r="K843" s="267">
        <v>153.9399999999998</v>
      </c>
      <c r="L843" s="267">
        <v>153.9399999999998</v>
      </c>
      <c r="M843" s="267">
        <v>153.9399999999998</v>
      </c>
      <c r="N843" s="267">
        <v>153.9399999999998</v>
      </c>
      <c r="O843" s="267">
        <v>153.9399999999998</v>
      </c>
      <c r="P843" s="219">
        <v>153.9399999999998</v>
      </c>
      <c r="Q843" s="425">
        <v>153.9399999999998</v>
      </c>
      <c r="R843" s="267">
        <v>153.9399999999998</v>
      </c>
      <c r="S843" s="267">
        <v>153.9399999999998</v>
      </c>
      <c r="T843" s="267">
        <v>153.9399999999998</v>
      </c>
      <c r="U843" s="267">
        <v>153.9399999999998</v>
      </c>
      <c r="V843" s="267">
        <v>153.9399999999998</v>
      </c>
      <c r="W843" s="219">
        <v>153.9399999999998</v>
      </c>
      <c r="X843" s="1010">
        <f>AVERAGE(C843:W843)</f>
        <v>153.93999999999974</v>
      </c>
      <c r="Y843" s="200" t="s">
        <v>57</v>
      </c>
      <c r="Z843" s="200">
        <v>154.18</v>
      </c>
    </row>
    <row r="844" spans="1:27" ht="13.5" thickBot="1" x14ac:dyDescent="0.25">
      <c r="A844" s="1122" t="s">
        <v>26</v>
      </c>
      <c r="B844" s="1123"/>
      <c r="C844" s="623">
        <f t="shared" ref="C844:W844" si="327">C843-C814</f>
        <v>-400.06000000000017</v>
      </c>
      <c r="D844" s="624">
        <f t="shared" si="327"/>
        <v>-390.06000000000017</v>
      </c>
      <c r="E844" s="624">
        <f t="shared" si="327"/>
        <v>-393.06000000000017</v>
      </c>
      <c r="F844" s="624">
        <f t="shared" si="327"/>
        <v>48.939999999999799</v>
      </c>
      <c r="G844" s="624">
        <f t="shared" si="327"/>
        <v>-399.06000000000017</v>
      </c>
      <c r="H844" s="624">
        <f t="shared" si="327"/>
        <v>-389.06000000000017</v>
      </c>
      <c r="I844" s="625">
        <f t="shared" si="327"/>
        <v>-402.06000000000017</v>
      </c>
      <c r="J844" s="723">
        <f t="shared" si="327"/>
        <v>-423.06000000000017</v>
      </c>
      <c r="K844" s="624">
        <f t="shared" si="327"/>
        <v>-427.06000000000017</v>
      </c>
      <c r="L844" s="624">
        <f t="shared" si="327"/>
        <v>-440.06000000000017</v>
      </c>
      <c r="M844" s="624">
        <f t="shared" si="327"/>
        <v>32.939999999999799</v>
      </c>
      <c r="N844" s="624">
        <f t="shared" si="327"/>
        <v>-428.06000000000017</v>
      </c>
      <c r="O844" s="624">
        <f t="shared" si="327"/>
        <v>-433.06000000000017</v>
      </c>
      <c r="P844" s="625">
        <f t="shared" si="327"/>
        <v>-438.06000000000017</v>
      </c>
      <c r="Q844" s="723">
        <f t="shared" si="327"/>
        <v>-436.06000000000017</v>
      </c>
      <c r="R844" s="624">
        <f t="shared" si="327"/>
        <v>-433.06000000000017</v>
      </c>
      <c r="S844" s="624">
        <f t="shared" si="327"/>
        <v>-429.06000000000017</v>
      </c>
      <c r="T844" s="624">
        <f t="shared" si="327"/>
        <v>17.939999999999799</v>
      </c>
      <c r="U844" s="624">
        <f t="shared" si="327"/>
        <v>-432.06000000000017</v>
      </c>
      <c r="V844" s="624">
        <f t="shared" si="327"/>
        <v>-428.06000000000017</v>
      </c>
      <c r="W844" s="625">
        <f t="shared" si="327"/>
        <v>-436.06000000000017</v>
      </c>
      <c r="X844" s="223"/>
      <c r="Y844" s="200" t="s">
        <v>26</v>
      </c>
      <c r="Z844" s="200">
        <f>Z843-Z828</f>
        <v>3.0000000000001137E-2</v>
      </c>
    </row>
    <row r="845" spans="1:27" ht="13.5" thickBot="1" x14ac:dyDescent="0.25">
      <c r="A845" s="1050"/>
      <c r="B845" s="1050"/>
      <c r="C845" s="1050"/>
      <c r="D845" s="1050"/>
      <c r="E845" s="1050"/>
      <c r="F845" s="1050"/>
      <c r="G845" s="1050"/>
      <c r="H845" s="1050"/>
      <c r="I845" s="1050"/>
      <c r="J845" s="1050"/>
      <c r="K845" s="1050"/>
      <c r="L845" s="1050"/>
      <c r="M845" s="1050"/>
      <c r="N845" s="1050"/>
      <c r="O845" s="1050"/>
      <c r="P845" s="1050"/>
      <c r="Q845" s="1050"/>
      <c r="R845" s="1050"/>
      <c r="S845" s="1050"/>
      <c r="T845" s="1050"/>
      <c r="U845" s="1050"/>
      <c r="V845" s="1050"/>
      <c r="W845" s="1050"/>
      <c r="X845" s="1050"/>
      <c r="Y845" s="1050"/>
      <c r="Z845" s="1050"/>
      <c r="AA845" s="1050"/>
    </row>
    <row r="846" spans="1:27" ht="13.5" thickBot="1" x14ac:dyDescent="0.25">
      <c r="A846" s="1003">
        <f>A831+7</f>
        <v>45811</v>
      </c>
      <c r="B846" s="1022"/>
      <c r="C846" s="989">
        <f>C851/C857</f>
        <v>0</v>
      </c>
      <c r="D846" s="989">
        <f t="shared" ref="D846:W846" si="328">D851/D857</f>
        <v>0</v>
      </c>
      <c r="E846" s="989">
        <f t="shared" si="328"/>
        <v>0</v>
      </c>
      <c r="F846" s="989">
        <f t="shared" si="328"/>
        <v>0</v>
      </c>
      <c r="G846" s="989">
        <f t="shared" si="328"/>
        <v>0</v>
      </c>
      <c r="H846" s="989">
        <f t="shared" si="328"/>
        <v>0</v>
      </c>
      <c r="I846" s="989">
        <f t="shared" si="328"/>
        <v>0</v>
      </c>
      <c r="J846" s="989">
        <f t="shared" si="328"/>
        <v>0</v>
      </c>
      <c r="K846" s="989">
        <f t="shared" si="328"/>
        <v>0</v>
      </c>
      <c r="L846" s="989">
        <f t="shared" si="328"/>
        <v>0</v>
      </c>
      <c r="M846" s="989">
        <f t="shared" si="328"/>
        <v>0</v>
      </c>
      <c r="N846" s="989">
        <f t="shared" si="328"/>
        <v>0</v>
      </c>
      <c r="O846" s="989">
        <f t="shared" si="328"/>
        <v>0</v>
      </c>
      <c r="P846" s="989">
        <f t="shared" si="328"/>
        <v>0</v>
      </c>
      <c r="Q846" s="989">
        <f t="shared" si="328"/>
        <v>0</v>
      </c>
      <c r="R846" s="989">
        <f t="shared" si="328"/>
        <v>0</v>
      </c>
      <c r="S846" s="989">
        <f t="shared" si="328"/>
        <v>0</v>
      </c>
      <c r="T846" s="989">
        <f t="shared" si="328"/>
        <v>0</v>
      </c>
      <c r="U846" s="989">
        <f t="shared" si="328"/>
        <v>0</v>
      </c>
      <c r="V846" s="989">
        <f t="shared" si="328"/>
        <v>0</v>
      </c>
      <c r="W846" s="989">
        <f t="shared" si="328"/>
        <v>0</v>
      </c>
      <c r="X846" s="1050"/>
      <c r="Y846" s="1050"/>
      <c r="Z846" s="1050"/>
      <c r="AA846" s="1050"/>
    </row>
    <row r="847" spans="1:27" ht="13.5" thickBot="1" x14ac:dyDescent="0.25">
      <c r="A847" s="230" t="s">
        <v>324</v>
      </c>
      <c r="B847" s="1025">
        <f>B832+1</f>
        <v>62</v>
      </c>
      <c r="C847" s="1099" t="s">
        <v>130</v>
      </c>
      <c r="D847" s="1100"/>
      <c r="E847" s="1100"/>
      <c r="F847" s="1100"/>
      <c r="G847" s="1100"/>
      <c r="H847" s="1100"/>
      <c r="I847" s="1101"/>
      <c r="J847" s="1102" t="s">
        <v>131</v>
      </c>
      <c r="K847" s="1100"/>
      <c r="L847" s="1100"/>
      <c r="M847" s="1100"/>
      <c r="N847" s="1100"/>
      <c r="O847" s="1100"/>
      <c r="P847" s="1101"/>
      <c r="Q847" s="1103" t="s">
        <v>53</v>
      </c>
      <c r="R847" s="1104"/>
      <c r="S847" s="1104"/>
      <c r="T847" s="1104"/>
      <c r="U847" s="1104"/>
      <c r="V847" s="1104"/>
      <c r="W847" s="1105"/>
      <c r="X847" s="1106" t="s">
        <v>55</v>
      </c>
      <c r="Y847" s="228"/>
      <c r="Z847" s="1050"/>
      <c r="AA847" s="1050"/>
    </row>
    <row r="848" spans="1:27" x14ac:dyDescent="0.2">
      <c r="A848" s="1108" t="s">
        <v>54</v>
      </c>
      <c r="B848" s="1109"/>
      <c r="C848" s="1044">
        <v>1</v>
      </c>
      <c r="D848" s="1045">
        <v>2</v>
      </c>
      <c r="E848" s="1045">
        <v>3</v>
      </c>
      <c r="F848" s="1045">
        <v>4</v>
      </c>
      <c r="G848" s="1045">
        <v>5</v>
      </c>
      <c r="H848" s="1045">
        <v>6</v>
      </c>
      <c r="I848" s="1046">
        <v>7</v>
      </c>
      <c r="J848" s="1044">
        <v>8</v>
      </c>
      <c r="K848" s="1045">
        <v>9</v>
      </c>
      <c r="L848" s="1045">
        <v>10</v>
      </c>
      <c r="M848" s="1045">
        <v>11</v>
      </c>
      <c r="N848" s="1045">
        <v>12</v>
      </c>
      <c r="O848" s="1045">
        <v>13</v>
      </c>
      <c r="P848" s="1046">
        <v>14</v>
      </c>
      <c r="Q848" s="1044">
        <v>15</v>
      </c>
      <c r="R848" s="1045">
        <v>16</v>
      </c>
      <c r="S848" s="1045">
        <v>17</v>
      </c>
      <c r="T848" s="1045">
        <v>18</v>
      </c>
      <c r="U848" s="1045">
        <v>19</v>
      </c>
      <c r="V848" s="1045">
        <v>20</v>
      </c>
      <c r="W848" s="1046">
        <v>21</v>
      </c>
      <c r="X848" s="1107"/>
      <c r="Y848" s="228"/>
      <c r="Z848" s="228"/>
      <c r="AA848" s="1050"/>
    </row>
    <row r="849" spans="1:27" x14ac:dyDescent="0.2">
      <c r="A849" s="1110" t="s">
        <v>3</v>
      </c>
      <c r="B849" s="1111"/>
      <c r="C849" s="980">
        <v>4428</v>
      </c>
      <c r="D849" s="979">
        <v>4428</v>
      </c>
      <c r="E849" s="979">
        <v>4428</v>
      </c>
      <c r="F849" s="979">
        <v>4428</v>
      </c>
      <c r="G849" s="979">
        <v>4428</v>
      </c>
      <c r="H849" s="979">
        <v>4428</v>
      </c>
      <c r="I849" s="949">
        <v>4428</v>
      </c>
      <c r="J849" s="980">
        <v>4428</v>
      </c>
      <c r="K849" s="979">
        <v>4428</v>
      </c>
      <c r="L849" s="979">
        <v>4428</v>
      </c>
      <c r="M849" s="979">
        <v>4428</v>
      </c>
      <c r="N849" s="979">
        <v>4428</v>
      </c>
      <c r="O849" s="979">
        <v>4428</v>
      </c>
      <c r="P849" s="949">
        <v>4428</v>
      </c>
      <c r="Q849" s="980">
        <v>4428</v>
      </c>
      <c r="R849" s="979">
        <v>4428</v>
      </c>
      <c r="S849" s="979">
        <v>4428</v>
      </c>
      <c r="T849" s="979">
        <v>4428</v>
      </c>
      <c r="U849" s="979">
        <v>4428</v>
      </c>
      <c r="V849" s="979">
        <v>4428</v>
      </c>
      <c r="W849" s="949">
        <v>4428</v>
      </c>
      <c r="X849" s="978">
        <v>4428</v>
      </c>
      <c r="Y849" s="215">
        <f>X849-X834</f>
        <v>18</v>
      </c>
      <c r="Z849" s="210"/>
      <c r="AA849" s="1050"/>
    </row>
    <row r="850" spans="1:27" hidden="1" x14ac:dyDescent="0.2">
      <c r="A850" s="1110" t="s">
        <v>4</v>
      </c>
      <c r="B850" s="1111"/>
      <c r="C850" s="980"/>
      <c r="D850" s="979"/>
      <c r="E850" s="979"/>
      <c r="F850" s="979"/>
      <c r="G850" s="979"/>
      <c r="H850" s="979"/>
      <c r="I850" s="949"/>
      <c r="J850" s="980"/>
      <c r="K850" s="979"/>
      <c r="L850" s="979"/>
      <c r="M850" s="979"/>
      <c r="N850" s="979"/>
      <c r="O850" s="979"/>
      <c r="P850" s="949"/>
      <c r="Q850" s="980"/>
      <c r="R850" s="979"/>
      <c r="S850" s="979"/>
      <c r="T850" s="979"/>
      <c r="U850" s="979"/>
      <c r="V850" s="979"/>
      <c r="W850" s="949"/>
      <c r="X850" s="978"/>
      <c r="Y850" s="215"/>
      <c r="Z850" s="210"/>
      <c r="AA850" s="1050"/>
    </row>
    <row r="851" spans="1:27" hidden="1" x14ac:dyDescent="0.2">
      <c r="A851" s="1110" t="s">
        <v>322</v>
      </c>
      <c r="B851" s="1111"/>
      <c r="C851" s="980"/>
      <c r="D851" s="979"/>
      <c r="E851" s="979"/>
      <c r="F851" s="979"/>
      <c r="G851" s="979"/>
      <c r="H851" s="979"/>
      <c r="I851" s="949"/>
      <c r="J851" s="980"/>
      <c r="K851" s="979"/>
      <c r="L851" s="979"/>
      <c r="M851" s="979"/>
      <c r="N851" s="979"/>
      <c r="O851" s="979"/>
      <c r="P851" s="949"/>
      <c r="Q851" s="980"/>
      <c r="R851" s="979"/>
      <c r="S851" s="979"/>
      <c r="T851" s="979"/>
      <c r="U851" s="979"/>
      <c r="V851" s="979"/>
      <c r="W851" s="949"/>
      <c r="X851" s="1052"/>
      <c r="Y851" s="215"/>
      <c r="Z851" s="210"/>
      <c r="AA851" s="1050"/>
    </row>
    <row r="852" spans="1:27" x14ac:dyDescent="0.2">
      <c r="A852" s="1112" t="s">
        <v>6</v>
      </c>
      <c r="B852" s="1113"/>
      <c r="C852" s="239"/>
      <c r="D852" s="240"/>
      <c r="E852" s="240"/>
      <c r="F852" s="240"/>
      <c r="G852" s="240"/>
      <c r="H852" s="240"/>
      <c r="I852" s="241"/>
      <c r="J852" s="239"/>
      <c r="K852" s="240"/>
      <c r="L852" s="240"/>
      <c r="M852" s="240"/>
      <c r="N852" s="240"/>
      <c r="O852" s="240"/>
      <c r="P852" s="241"/>
      <c r="Q852" s="239"/>
      <c r="R852" s="240"/>
      <c r="S852" s="240"/>
      <c r="T852" s="240"/>
      <c r="U852" s="240"/>
      <c r="V852" s="240"/>
      <c r="W852" s="241"/>
      <c r="X852" s="375"/>
      <c r="Y852" s="1050"/>
      <c r="Z852" s="1050"/>
      <c r="AA852" s="1050"/>
    </row>
    <row r="853" spans="1:27" x14ac:dyDescent="0.2">
      <c r="A853" s="1114" t="s">
        <v>7</v>
      </c>
      <c r="B853" s="1115"/>
      <c r="C853" s="1033"/>
      <c r="D853" s="1034"/>
      <c r="E853" s="1034"/>
      <c r="F853" s="1034"/>
      <c r="G853" s="1034"/>
      <c r="H853" s="1034"/>
      <c r="I853" s="1035"/>
      <c r="J853" s="1033"/>
      <c r="K853" s="1034"/>
      <c r="L853" s="1034"/>
      <c r="M853" s="1034"/>
      <c r="N853" s="1034"/>
      <c r="O853" s="1034"/>
      <c r="P853" s="1035"/>
      <c r="Q853" s="1033"/>
      <c r="R853" s="1034"/>
      <c r="S853" s="1034"/>
      <c r="T853" s="1034"/>
      <c r="U853" s="1034"/>
      <c r="V853" s="1034"/>
      <c r="W853" s="1035"/>
      <c r="X853" s="1016"/>
      <c r="Y853" s="228"/>
      <c r="Z853" s="393"/>
      <c r="AA853" s="1050"/>
    </row>
    <row r="854" spans="1:27" x14ac:dyDescent="0.2">
      <c r="A854" s="1114" t="s">
        <v>8</v>
      </c>
      <c r="B854" s="1115"/>
      <c r="C854" s="246"/>
      <c r="D854" s="247"/>
      <c r="E854" s="247"/>
      <c r="F854" s="247"/>
      <c r="G854" s="247"/>
      <c r="H854" s="247"/>
      <c r="I854" s="248"/>
      <c r="J854" s="246"/>
      <c r="K854" s="247"/>
      <c r="L854" s="247"/>
      <c r="M854" s="247"/>
      <c r="N854" s="247"/>
      <c r="O854" s="247"/>
      <c r="P854" s="248"/>
      <c r="Q854" s="246"/>
      <c r="R854" s="247"/>
      <c r="S854" s="247"/>
      <c r="T854" s="247"/>
      <c r="U854" s="247"/>
      <c r="V854" s="247"/>
      <c r="W854" s="248"/>
      <c r="X854" s="1016"/>
      <c r="Y854" s="1050"/>
      <c r="Z854" s="313"/>
      <c r="AA854" s="1050"/>
    </row>
    <row r="855" spans="1:27" x14ac:dyDescent="0.2">
      <c r="A855" s="1112" t="s">
        <v>1</v>
      </c>
      <c r="B855" s="1113"/>
      <c r="C855" s="250">
        <f>C852/C849*100-100</f>
        <v>-100</v>
      </c>
      <c r="D855" s="251">
        <f t="shared" ref="D855:W855" si="329">D852/D849*100-100</f>
        <v>-100</v>
      </c>
      <c r="E855" s="251">
        <f t="shared" si="329"/>
        <v>-100</v>
      </c>
      <c r="F855" s="251">
        <f t="shared" si="329"/>
        <v>-100</v>
      </c>
      <c r="G855" s="251">
        <f t="shared" si="329"/>
        <v>-100</v>
      </c>
      <c r="H855" s="251">
        <f t="shared" si="329"/>
        <v>-100</v>
      </c>
      <c r="I855" s="252">
        <f t="shared" si="329"/>
        <v>-100</v>
      </c>
      <c r="J855" s="250">
        <f t="shared" si="329"/>
        <v>-100</v>
      </c>
      <c r="K855" s="251">
        <f t="shared" si="329"/>
        <v>-100</v>
      </c>
      <c r="L855" s="251">
        <f t="shared" si="329"/>
        <v>-100</v>
      </c>
      <c r="M855" s="251">
        <f t="shared" si="329"/>
        <v>-100</v>
      </c>
      <c r="N855" s="251">
        <f t="shared" si="329"/>
        <v>-100</v>
      </c>
      <c r="O855" s="251">
        <f t="shared" si="329"/>
        <v>-100</v>
      </c>
      <c r="P855" s="252">
        <f t="shared" si="329"/>
        <v>-100</v>
      </c>
      <c r="Q855" s="250">
        <f t="shared" si="329"/>
        <v>-100</v>
      </c>
      <c r="R855" s="251">
        <f t="shared" si="329"/>
        <v>-100</v>
      </c>
      <c r="S855" s="251">
        <f t="shared" si="329"/>
        <v>-100</v>
      </c>
      <c r="T855" s="251">
        <f t="shared" si="329"/>
        <v>-100</v>
      </c>
      <c r="U855" s="251">
        <f t="shared" si="329"/>
        <v>-100</v>
      </c>
      <c r="V855" s="251">
        <f t="shared" si="329"/>
        <v>-100</v>
      </c>
      <c r="W855" s="252">
        <f t="shared" si="329"/>
        <v>-100</v>
      </c>
      <c r="X855" s="369">
        <f>X852/X849*100-100</f>
        <v>-100</v>
      </c>
      <c r="Y855" s="228"/>
      <c r="Z855" s="1050"/>
      <c r="AA855" s="1050"/>
    </row>
    <row r="856" spans="1:27" ht="13.5" thickBot="1" x14ac:dyDescent="0.25">
      <c r="A856" s="1116" t="s">
        <v>27</v>
      </c>
      <c r="B856" s="1117"/>
      <c r="C856" s="220">
        <f>C852-C824</f>
        <v>0</v>
      </c>
      <c r="D856" s="221">
        <f t="shared" ref="D856:T856" si="330">D852-D824</f>
        <v>0</v>
      </c>
      <c r="E856" s="221">
        <f t="shared" si="330"/>
        <v>0</v>
      </c>
      <c r="F856" s="221">
        <f t="shared" si="330"/>
        <v>0</v>
      </c>
      <c r="G856" s="221">
        <f t="shared" si="330"/>
        <v>0</v>
      </c>
      <c r="H856" s="221">
        <f t="shared" si="330"/>
        <v>0</v>
      </c>
      <c r="I856" s="226">
        <f t="shared" si="330"/>
        <v>0</v>
      </c>
      <c r="J856" s="220">
        <f t="shared" si="330"/>
        <v>0</v>
      </c>
      <c r="K856" s="221">
        <f t="shared" si="330"/>
        <v>0</v>
      </c>
      <c r="L856" s="221">
        <f t="shared" si="330"/>
        <v>0</v>
      </c>
      <c r="M856" s="221">
        <f t="shared" si="330"/>
        <v>0</v>
      </c>
      <c r="N856" s="221">
        <f t="shared" si="330"/>
        <v>0</v>
      </c>
      <c r="O856" s="221">
        <f t="shared" si="330"/>
        <v>0</v>
      </c>
      <c r="P856" s="226">
        <f t="shared" si="330"/>
        <v>0</v>
      </c>
      <c r="Q856" s="220">
        <f t="shared" si="330"/>
        <v>0</v>
      </c>
      <c r="R856" s="221">
        <f t="shared" si="330"/>
        <v>0</v>
      </c>
      <c r="S856" s="221">
        <f t="shared" si="330"/>
        <v>0</v>
      </c>
      <c r="T856" s="221">
        <f t="shared" si="330"/>
        <v>0</v>
      </c>
      <c r="U856" s="221">
        <f>U852-U824</f>
        <v>0</v>
      </c>
      <c r="V856" s="221">
        <f t="shared" ref="V856:X856" si="331">V852-V824</f>
        <v>0</v>
      </c>
      <c r="W856" s="226">
        <f t="shared" si="331"/>
        <v>0</v>
      </c>
      <c r="X856" s="363">
        <f t="shared" si="331"/>
        <v>0</v>
      </c>
      <c r="Y856" s="1050"/>
      <c r="Z856" s="210"/>
      <c r="AA856" s="1050"/>
    </row>
    <row r="857" spans="1:27" x14ac:dyDescent="0.2">
      <c r="A857" s="1118" t="s">
        <v>51</v>
      </c>
      <c r="B857" s="1119"/>
      <c r="C857" s="962">
        <v>542</v>
      </c>
      <c r="D857" s="963">
        <v>536</v>
      </c>
      <c r="E857" s="963">
        <v>532</v>
      </c>
      <c r="F857" s="963">
        <v>80</v>
      </c>
      <c r="G857" s="963">
        <v>550</v>
      </c>
      <c r="H857" s="963">
        <v>532</v>
      </c>
      <c r="I857" s="964">
        <v>542</v>
      </c>
      <c r="J857" s="965">
        <v>562</v>
      </c>
      <c r="K857" s="963">
        <v>574</v>
      </c>
      <c r="L857" s="963">
        <v>590</v>
      </c>
      <c r="M857" s="963">
        <v>96</v>
      </c>
      <c r="N857" s="963">
        <v>580</v>
      </c>
      <c r="O857" s="963">
        <v>576</v>
      </c>
      <c r="P857" s="966">
        <v>585</v>
      </c>
      <c r="Q857" s="962">
        <v>582</v>
      </c>
      <c r="R857" s="963">
        <v>572</v>
      </c>
      <c r="S857" s="963">
        <v>572</v>
      </c>
      <c r="T857" s="963">
        <v>115</v>
      </c>
      <c r="U857" s="963">
        <v>579</v>
      </c>
      <c r="V857" s="963">
        <v>574</v>
      </c>
      <c r="W857" s="966">
        <v>582</v>
      </c>
      <c r="X857" s="961">
        <f>SUM(C857:W857)</f>
        <v>10453</v>
      </c>
      <c r="Y857" s="1050" t="s">
        <v>56</v>
      </c>
      <c r="Z857" s="263">
        <f>X842-X857</f>
        <v>40</v>
      </c>
      <c r="AA857" s="285">
        <f>Z857/X842</f>
        <v>3.8120651863146858E-3</v>
      </c>
    </row>
    <row r="858" spans="1:27" x14ac:dyDescent="0.2">
      <c r="A858" s="1120" t="s">
        <v>28</v>
      </c>
      <c r="B858" s="1121"/>
      <c r="C858" s="1047">
        <v>153.9399999999998</v>
      </c>
      <c r="D858" s="1048">
        <v>153.9399999999998</v>
      </c>
      <c r="E858" s="1048">
        <v>153.9399999999998</v>
      </c>
      <c r="F858" s="1048">
        <v>153.9399999999998</v>
      </c>
      <c r="G858" s="1048">
        <v>153.9399999999998</v>
      </c>
      <c r="H858" s="1048">
        <v>153.9399999999998</v>
      </c>
      <c r="I858" s="1049">
        <v>153.9399999999998</v>
      </c>
      <c r="J858" s="425">
        <v>153.9399999999998</v>
      </c>
      <c r="K858" s="1048">
        <v>153.9399999999998</v>
      </c>
      <c r="L858" s="1048">
        <v>153.9399999999998</v>
      </c>
      <c r="M858" s="1048">
        <v>153.9399999999998</v>
      </c>
      <c r="N858" s="1048">
        <v>153.9399999999998</v>
      </c>
      <c r="O858" s="1048">
        <v>153.9399999999998</v>
      </c>
      <c r="P858" s="1049">
        <v>153.9399999999998</v>
      </c>
      <c r="Q858" s="425">
        <v>153.9399999999998</v>
      </c>
      <c r="R858" s="1048">
        <v>153.9399999999998</v>
      </c>
      <c r="S858" s="1048">
        <v>153.9399999999998</v>
      </c>
      <c r="T858" s="1048">
        <v>153.9399999999998</v>
      </c>
      <c r="U858" s="1048"/>
      <c r="V858" s="1048"/>
      <c r="W858" s="1049"/>
      <c r="X858" s="1010">
        <f>AVERAGE(C858:W858)</f>
        <v>153.93999999999974</v>
      </c>
      <c r="Y858" s="1050" t="s">
        <v>57</v>
      </c>
      <c r="Z858" s="1050">
        <v>154.22999999999999</v>
      </c>
      <c r="AA858" s="1050"/>
    </row>
    <row r="859" spans="1:27" ht="13.5" thickBot="1" x14ac:dyDescent="0.25">
      <c r="A859" s="1122" t="s">
        <v>26</v>
      </c>
      <c r="B859" s="1123"/>
      <c r="C859" s="623">
        <f t="shared" ref="C859:W859" si="332">C858-C829</f>
        <v>-399.06000000000017</v>
      </c>
      <c r="D859" s="624">
        <f t="shared" si="332"/>
        <v>-390.06000000000017</v>
      </c>
      <c r="E859" s="624">
        <f t="shared" si="332"/>
        <v>-392.06000000000017</v>
      </c>
      <c r="F859" s="624">
        <f t="shared" si="332"/>
        <v>51.939999999999799</v>
      </c>
      <c r="G859" s="624">
        <f t="shared" si="332"/>
        <v>-399.06000000000017</v>
      </c>
      <c r="H859" s="624">
        <f t="shared" si="332"/>
        <v>-389.06000000000017</v>
      </c>
      <c r="I859" s="625">
        <f t="shared" si="332"/>
        <v>-402.06000000000017</v>
      </c>
      <c r="J859" s="723">
        <f t="shared" si="332"/>
        <v>-421.06000000000017</v>
      </c>
      <c r="K859" s="624">
        <f t="shared" si="332"/>
        <v>-427.06000000000017</v>
      </c>
      <c r="L859" s="624">
        <f t="shared" si="332"/>
        <v>-440.06000000000017</v>
      </c>
      <c r="M859" s="624">
        <f t="shared" si="332"/>
        <v>35.939999999999799</v>
      </c>
      <c r="N859" s="624">
        <f t="shared" si="332"/>
        <v>-427.06000000000017</v>
      </c>
      <c r="O859" s="624">
        <f t="shared" si="332"/>
        <v>-432.06000000000017</v>
      </c>
      <c r="P859" s="625">
        <f t="shared" si="332"/>
        <v>-436.06000000000017</v>
      </c>
      <c r="Q859" s="723">
        <f t="shared" si="332"/>
        <v>-435.06000000000017</v>
      </c>
      <c r="R859" s="624">
        <f t="shared" si="332"/>
        <v>-433.06000000000017</v>
      </c>
      <c r="S859" s="624">
        <f t="shared" si="332"/>
        <v>-428.06000000000017</v>
      </c>
      <c r="T859" s="624">
        <f t="shared" si="332"/>
        <v>18.939999999999799</v>
      </c>
      <c r="U859" s="624">
        <f t="shared" si="332"/>
        <v>-586</v>
      </c>
      <c r="V859" s="624">
        <f t="shared" si="332"/>
        <v>-582</v>
      </c>
      <c r="W859" s="625">
        <f t="shared" si="332"/>
        <v>-589</v>
      </c>
      <c r="X859" s="223"/>
      <c r="Y859" s="1050" t="s">
        <v>26</v>
      </c>
      <c r="Z859" s="1050">
        <f>Z858-Z843</f>
        <v>4.9999999999982947E-2</v>
      </c>
      <c r="AA859" s="1050"/>
    </row>
    <row r="860" spans="1:27" ht="13.5" thickBot="1" x14ac:dyDescent="0.25"/>
    <row r="861" spans="1:27" ht="13.5" thickBot="1" x14ac:dyDescent="0.25">
      <c r="A861" s="1003">
        <f>A846+7</f>
        <v>45818</v>
      </c>
      <c r="B861" s="1022"/>
      <c r="C861" s="989">
        <f>C866/C872</f>
        <v>7.3937153419593352E-2</v>
      </c>
      <c r="D861" s="989">
        <f t="shared" ref="D861:W861" si="333">D866/D872</f>
        <v>7.476635514018691E-2</v>
      </c>
      <c r="E861" s="989">
        <f t="shared" si="333"/>
        <v>7.5614366729678639E-2</v>
      </c>
      <c r="F861" s="989">
        <f t="shared" si="333"/>
        <v>0.15584415584415584</v>
      </c>
      <c r="G861" s="989">
        <f t="shared" si="333"/>
        <v>7.2992700729927001E-2</v>
      </c>
      <c r="H861" s="989">
        <f t="shared" si="333"/>
        <v>7.5471698113207544E-2</v>
      </c>
      <c r="I861" s="989">
        <f t="shared" si="333"/>
        <v>7.3800738007380073E-2</v>
      </c>
      <c r="J861" s="989">
        <f t="shared" si="333"/>
        <v>7.1556350626118065E-2</v>
      </c>
      <c r="K861" s="989">
        <f t="shared" si="333"/>
        <v>6.9808027923211169E-2</v>
      </c>
      <c r="L861" s="989">
        <f t="shared" si="333"/>
        <v>6.7796610169491525E-2</v>
      </c>
      <c r="M861" s="989">
        <f t="shared" si="333"/>
        <v>0.1348314606741573</v>
      </c>
      <c r="N861" s="989">
        <f t="shared" si="333"/>
        <v>6.9204152249134954E-2</v>
      </c>
      <c r="O861" s="989">
        <f t="shared" si="333"/>
        <v>6.9444444444444448E-2</v>
      </c>
      <c r="P861" s="989">
        <f t="shared" si="333"/>
        <v>6.8376068376068383E-2</v>
      </c>
      <c r="Q861" s="989">
        <f t="shared" si="333"/>
        <v>7.2289156626506021E-2</v>
      </c>
      <c r="R861" s="989">
        <f t="shared" si="333"/>
        <v>7.0052539404553416E-2</v>
      </c>
      <c r="S861" s="989">
        <f t="shared" si="333"/>
        <v>7.0052539404553416E-2</v>
      </c>
      <c r="T861" s="989">
        <f t="shared" si="333"/>
        <v>0.13157894736842105</v>
      </c>
      <c r="U861" s="989">
        <f t="shared" si="333"/>
        <v>6.9204152249134954E-2</v>
      </c>
      <c r="V861" s="989">
        <f t="shared" si="333"/>
        <v>7.0175438596491224E-2</v>
      </c>
      <c r="W861" s="989">
        <f t="shared" si="333"/>
        <v>6.8728522336769765E-2</v>
      </c>
      <c r="X861" s="1056"/>
      <c r="Y861" s="1056"/>
      <c r="Z861" s="1056"/>
      <c r="AA861" s="1056"/>
    </row>
    <row r="862" spans="1:27" ht="13.5" thickBot="1" x14ac:dyDescent="0.25">
      <c r="A862" s="230" t="s">
        <v>324</v>
      </c>
      <c r="B862" s="1025">
        <f>B847+1</f>
        <v>63</v>
      </c>
      <c r="C862" s="1099" t="s">
        <v>130</v>
      </c>
      <c r="D862" s="1100"/>
      <c r="E862" s="1100"/>
      <c r="F862" s="1100"/>
      <c r="G862" s="1100"/>
      <c r="H862" s="1100"/>
      <c r="I862" s="1101"/>
      <c r="J862" s="1102" t="s">
        <v>131</v>
      </c>
      <c r="K862" s="1100"/>
      <c r="L862" s="1100"/>
      <c r="M862" s="1100"/>
      <c r="N862" s="1100"/>
      <c r="O862" s="1100"/>
      <c r="P862" s="1101"/>
      <c r="Q862" s="1103" t="s">
        <v>53</v>
      </c>
      <c r="R862" s="1104"/>
      <c r="S862" s="1104"/>
      <c r="T862" s="1104"/>
      <c r="U862" s="1104"/>
      <c r="V862" s="1104"/>
      <c r="W862" s="1105"/>
      <c r="X862" s="1106" t="s">
        <v>55</v>
      </c>
      <c r="Y862" s="228"/>
      <c r="Z862" s="1056"/>
      <c r="AA862" s="1056"/>
    </row>
    <row r="863" spans="1:27" x14ac:dyDescent="0.2">
      <c r="A863" s="1108" t="s">
        <v>54</v>
      </c>
      <c r="B863" s="1109"/>
      <c r="C863" s="1058">
        <v>1</v>
      </c>
      <c r="D863" s="1059">
        <v>2</v>
      </c>
      <c r="E863" s="1059">
        <v>3</v>
      </c>
      <c r="F863" s="1059">
        <v>4</v>
      </c>
      <c r="G863" s="1059">
        <v>5</v>
      </c>
      <c r="H863" s="1059">
        <v>6</v>
      </c>
      <c r="I863" s="1060">
        <v>7</v>
      </c>
      <c r="J863" s="1058">
        <v>8</v>
      </c>
      <c r="K863" s="1059">
        <v>9</v>
      </c>
      <c r="L863" s="1059">
        <v>10</v>
      </c>
      <c r="M863" s="1059">
        <v>11</v>
      </c>
      <c r="N863" s="1059">
        <v>12</v>
      </c>
      <c r="O863" s="1059">
        <v>13</v>
      </c>
      <c r="P863" s="1060">
        <v>14</v>
      </c>
      <c r="Q863" s="1058">
        <v>15</v>
      </c>
      <c r="R863" s="1059">
        <v>16</v>
      </c>
      <c r="S863" s="1059">
        <v>17</v>
      </c>
      <c r="T863" s="1059">
        <v>18</v>
      </c>
      <c r="U863" s="1059">
        <v>19</v>
      </c>
      <c r="V863" s="1059">
        <v>20</v>
      </c>
      <c r="W863" s="1060">
        <v>21</v>
      </c>
      <c r="X863" s="1107"/>
      <c r="Y863" s="228"/>
      <c r="Z863" s="228"/>
      <c r="AA863" s="1056"/>
    </row>
    <row r="864" spans="1:27" x14ac:dyDescent="0.2">
      <c r="A864" s="1110" t="s">
        <v>3</v>
      </c>
      <c r="B864" s="1111"/>
      <c r="C864" s="1071">
        <f>INDEX($BC$2:$BC$66, MATCH($B862, $BB$2:$BB$66, 0), MATCH($BC$1, $BC$1, 0))</f>
        <v>4446</v>
      </c>
      <c r="D864" s="1072">
        <f t="shared" ref="D864:X864" si="334">INDEX($BC$2:$BC$66, MATCH($B862, $BB$2:$BB$66, 0), MATCH($BC$1, $BC$1, 0))</f>
        <v>4446</v>
      </c>
      <c r="E864" s="1072">
        <f t="shared" si="334"/>
        <v>4446</v>
      </c>
      <c r="F864" s="1072">
        <f t="shared" si="334"/>
        <v>4446</v>
      </c>
      <c r="G864" s="1072">
        <f t="shared" si="334"/>
        <v>4446</v>
      </c>
      <c r="H864" s="1072">
        <f t="shared" si="334"/>
        <v>4446</v>
      </c>
      <c r="I864" s="1073">
        <f t="shared" si="334"/>
        <v>4446</v>
      </c>
      <c r="J864" s="1071">
        <f t="shared" si="334"/>
        <v>4446</v>
      </c>
      <c r="K864" s="1072">
        <f t="shared" si="334"/>
        <v>4446</v>
      </c>
      <c r="L864" s="1072">
        <f t="shared" si="334"/>
        <v>4446</v>
      </c>
      <c r="M864" s="1072">
        <f t="shared" si="334"/>
        <v>4446</v>
      </c>
      <c r="N864" s="1072">
        <f t="shared" si="334"/>
        <v>4446</v>
      </c>
      <c r="O864" s="1072">
        <f t="shared" si="334"/>
        <v>4446</v>
      </c>
      <c r="P864" s="1073">
        <f t="shared" si="334"/>
        <v>4446</v>
      </c>
      <c r="Q864" s="1071">
        <f t="shared" si="334"/>
        <v>4446</v>
      </c>
      <c r="R864" s="1072">
        <f t="shared" si="334"/>
        <v>4446</v>
      </c>
      <c r="S864" s="1072">
        <f t="shared" si="334"/>
        <v>4446</v>
      </c>
      <c r="T864" s="1072">
        <f t="shared" si="334"/>
        <v>4446</v>
      </c>
      <c r="U864" s="1072">
        <f t="shared" si="334"/>
        <v>4446</v>
      </c>
      <c r="V864" s="1072">
        <f t="shared" si="334"/>
        <v>4446</v>
      </c>
      <c r="W864" s="1073">
        <f t="shared" si="334"/>
        <v>4446</v>
      </c>
      <c r="X864" s="1074">
        <f t="shared" si="334"/>
        <v>4446</v>
      </c>
      <c r="Y864" s="215">
        <f>X864-X849</f>
        <v>18</v>
      </c>
      <c r="Z864" s="210"/>
      <c r="AA864" s="1056"/>
    </row>
    <row r="865" spans="1:27" x14ac:dyDescent="0.2">
      <c r="A865" s="1110" t="s">
        <v>4</v>
      </c>
      <c r="B865" s="1111"/>
      <c r="C865" s="980">
        <v>209003</v>
      </c>
      <c r="D865" s="979">
        <v>196193</v>
      </c>
      <c r="E865" s="979">
        <v>205968</v>
      </c>
      <c r="F865" s="979">
        <v>60613</v>
      </c>
      <c r="G865" s="979">
        <v>201625</v>
      </c>
      <c r="H865" s="979">
        <v>199852</v>
      </c>
      <c r="I865" s="949">
        <v>200440</v>
      </c>
      <c r="J865" s="980">
        <v>191772</v>
      </c>
      <c r="K865" s="979">
        <v>199277</v>
      </c>
      <c r="L865" s="979">
        <v>201656</v>
      </c>
      <c r="M865" s="979">
        <v>61650</v>
      </c>
      <c r="N865" s="979">
        <v>182173</v>
      </c>
      <c r="O865" s="979">
        <v>189877</v>
      </c>
      <c r="P865" s="949">
        <v>205860</v>
      </c>
      <c r="Q865" s="980">
        <v>200927</v>
      </c>
      <c r="R865" s="979">
        <v>206716</v>
      </c>
      <c r="S865" s="979">
        <v>195779</v>
      </c>
      <c r="T865" s="979">
        <v>71310</v>
      </c>
      <c r="U865" s="979">
        <v>200400</v>
      </c>
      <c r="V865" s="979">
        <v>218539</v>
      </c>
      <c r="W865" s="949">
        <v>192039</v>
      </c>
      <c r="X865" s="978">
        <v>3791669</v>
      </c>
      <c r="Y865" s="215"/>
      <c r="Z865" s="210"/>
      <c r="AA865" s="1056"/>
    </row>
    <row r="866" spans="1:27" x14ac:dyDescent="0.2">
      <c r="A866" s="1110" t="s">
        <v>322</v>
      </c>
      <c r="B866" s="1111"/>
      <c r="C866" s="980">
        <v>40</v>
      </c>
      <c r="D866" s="979">
        <v>40</v>
      </c>
      <c r="E866" s="979">
        <v>40</v>
      </c>
      <c r="F866" s="979">
        <v>12</v>
      </c>
      <c r="G866" s="979">
        <v>40</v>
      </c>
      <c r="H866" s="979">
        <v>40</v>
      </c>
      <c r="I866" s="949">
        <v>40</v>
      </c>
      <c r="J866" s="980">
        <v>40</v>
      </c>
      <c r="K866" s="979">
        <v>40</v>
      </c>
      <c r="L866" s="979">
        <v>40</v>
      </c>
      <c r="M866" s="979">
        <v>12</v>
      </c>
      <c r="N866" s="979">
        <v>40</v>
      </c>
      <c r="O866" s="979">
        <v>40</v>
      </c>
      <c r="P866" s="949">
        <v>40</v>
      </c>
      <c r="Q866" s="980">
        <v>42</v>
      </c>
      <c r="R866" s="979">
        <v>40</v>
      </c>
      <c r="S866" s="979">
        <v>40</v>
      </c>
      <c r="T866" s="979">
        <v>15</v>
      </c>
      <c r="U866" s="979">
        <v>40</v>
      </c>
      <c r="V866" s="979">
        <v>40</v>
      </c>
      <c r="W866" s="949">
        <v>40</v>
      </c>
      <c r="X866" s="1052">
        <v>761</v>
      </c>
      <c r="Y866" s="215"/>
      <c r="Z866" s="210"/>
      <c r="AA866" s="1056"/>
    </row>
    <row r="867" spans="1:27" x14ac:dyDescent="0.2">
      <c r="A867" s="1112" t="s">
        <v>6</v>
      </c>
      <c r="B867" s="1113"/>
      <c r="C867" s="239">
        <v>5225.0749999999998</v>
      </c>
      <c r="D867" s="240">
        <v>4904.8249999999998</v>
      </c>
      <c r="E867" s="240">
        <v>5149.2</v>
      </c>
      <c r="F867" s="240">
        <v>5051.083333333333</v>
      </c>
      <c r="G867" s="240">
        <v>5040.625</v>
      </c>
      <c r="H867" s="240">
        <v>4996.3</v>
      </c>
      <c r="I867" s="241">
        <v>5011</v>
      </c>
      <c r="J867" s="239">
        <v>4794.3</v>
      </c>
      <c r="K867" s="240">
        <v>4981.9250000000002</v>
      </c>
      <c r="L867" s="240">
        <v>5041.3999999999996</v>
      </c>
      <c r="M867" s="240">
        <v>5137.5</v>
      </c>
      <c r="N867" s="240">
        <v>4554.3249999999998</v>
      </c>
      <c r="O867" s="240">
        <v>4746.9250000000002</v>
      </c>
      <c r="P867" s="241">
        <v>5146.5</v>
      </c>
      <c r="Q867" s="239">
        <v>4783.9761904761908</v>
      </c>
      <c r="R867" s="240">
        <v>5167.8999999999996</v>
      </c>
      <c r="S867" s="240">
        <v>4894.4750000000004</v>
      </c>
      <c r="T867" s="240">
        <v>4754</v>
      </c>
      <c r="U867" s="240">
        <v>5010</v>
      </c>
      <c r="V867" s="240">
        <v>5463.4750000000004</v>
      </c>
      <c r="W867" s="241">
        <v>4800.9750000000004</v>
      </c>
      <c r="X867" s="375">
        <v>4982.4822601839687</v>
      </c>
      <c r="Y867" s="1056"/>
      <c r="Z867" s="1056"/>
      <c r="AA867" s="1056"/>
    </row>
    <row r="868" spans="1:27" x14ac:dyDescent="0.2">
      <c r="A868" s="1114" t="s">
        <v>7</v>
      </c>
      <c r="B868" s="1115"/>
      <c r="C868" s="1033">
        <v>0.60000000000000031</v>
      </c>
      <c r="D868" s="1034">
        <v>0.50833333333333297</v>
      </c>
      <c r="E868" s="1034">
        <v>0.60000000000000031</v>
      </c>
      <c r="F868" s="1034">
        <v>0.63888888888888895</v>
      </c>
      <c r="G868" s="1034">
        <v>0.6416666666666665</v>
      </c>
      <c r="H868" s="1034">
        <v>0.53333333333333366</v>
      </c>
      <c r="I868" s="1035">
        <v>0.58333333333333315</v>
      </c>
      <c r="J868" s="1033">
        <v>0.51666666666666683</v>
      </c>
      <c r="K868" s="1034">
        <v>0.61666666666666703</v>
      </c>
      <c r="L868" s="1034">
        <v>0.625</v>
      </c>
      <c r="M868" s="1034">
        <v>0.5</v>
      </c>
      <c r="N868" s="1034">
        <v>0.55000000000000038</v>
      </c>
      <c r="O868" s="1034">
        <v>0.54166666666666674</v>
      </c>
      <c r="P868" s="1035">
        <v>0.54166666666666674</v>
      </c>
      <c r="Q868" s="1033">
        <v>0.60655737704918067</v>
      </c>
      <c r="R868" s="1034">
        <v>0.61666666666666703</v>
      </c>
      <c r="S868" s="1034">
        <v>0.59166666666666612</v>
      </c>
      <c r="T868" s="1034">
        <v>0.43589743589743607</v>
      </c>
      <c r="U868" s="1034">
        <v>0.625</v>
      </c>
      <c r="V868" s="1034">
        <v>0.60833333333333339</v>
      </c>
      <c r="W868" s="1035">
        <v>0.69999999999999951</v>
      </c>
      <c r="X868" s="1016">
        <v>0.58565116693981012</v>
      </c>
      <c r="Y868" s="228"/>
      <c r="Z868" s="393"/>
      <c r="AA868" s="1056"/>
    </row>
    <row r="869" spans="1:27" x14ac:dyDescent="0.2">
      <c r="A869" s="1114" t="s">
        <v>8</v>
      </c>
      <c r="B869" s="1115"/>
      <c r="C869" s="246">
        <v>0.11577310621594875</v>
      </c>
      <c r="D869" s="247">
        <v>0.12302086456799269</v>
      </c>
      <c r="E869" s="247">
        <v>0.11787296787525665</v>
      </c>
      <c r="F869" s="247">
        <v>0.11882000841679645</v>
      </c>
      <c r="G869" s="247">
        <v>0.12160487903642607</v>
      </c>
      <c r="H869" s="247">
        <v>0.1209860975358783</v>
      </c>
      <c r="I869" s="248">
        <v>0.12227863264270408</v>
      </c>
      <c r="J869" s="246">
        <v>0.12555781325199647</v>
      </c>
      <c r="K869" s="247">
        <v>0.12464380019080593</v>
      </c>
      <c r="L869" s="247">
        <v>0.1209275329497915</v>
      </c>
      <c r="M869" s="247">
        <v>0.11821479986944004</v>
      </c>
      <c r="N869" s="247">
        <v>0.126815956358766</v>
      </c>
      <c r="O869" s="247">
        <v>0.12754253432676774</v>
      </c>
      <c r="P869" s="248">
        <v>0.12613320108367032</v>
      </c>
      <c r="Q869" s="246">
        <v>0.12394712338024405</v>
      </c>
      <c r="R869" s="247">
        <v>0.1178671747852503</v>
      </c>
      <c r="S869" s="247">
        <v>0.12428616107153276</v>
      </c>
      <c r="T869" s="247">
        <v>0.13119453709981954</v>
      </c>
      <c r="U869" s="247">
        <v>0.12271766008606458</v>
      </c>
      <c r="V869" s="247">
        <v>0.1127284074456805</v>
      </c>
      <c r="W869" s="248">
        <v>0.12066873992070101</v>
      </c>
      <c r="X869" s="1016">
        <v>0.12204354285376089</v>
      </c>
      <c r="Y869" s="1056"/>
      <c r="Z869" s="313"/>
      <c r="AA869" s="1056"/>
    </row>
    <row r="870" spans="1:27" x14ac:dyDescent="0.2">
      <c r="A870" s="1112" t="s">
        <v>1</v>
      </c>
      <c r="B870" s="1113"/>
      <c r="C870" s="250">
        <f>C867/C864*100-100</f>
        <v>17.523054430949173</v>
      </c>
      <c r="D870" s="251">
        <f t="shared" ref="D870:W870" si="335">D867/D864*100-100</f>
        <v>10.319950517318929</v>
      </c>
      <c r="E870" s="251">
        <f t="shared" si="335"/>
        <v>15.816464237516854</v>
      </c>
      <c r="F870" s="251">
        <f t="shared" si="335"/>
        <v>13.609611635927422</v>
      </c>
      <c r="G870" s="251">
        <f t="shared" si="335"/>
        <v>13.374381466486724</v>
      </c>
      <c r="H870" s="251">
        <f t="shared" si="335"/>
        <v>12.377417903733701</v>
      </c>
      <c r="I870" s="252">
        <f t="shared" si="335"/>
        <v>12.708052181736377</v>
      </c>
      <c r="J870" s="250">
        <f t="shared" si="335"/>
        <v>7.8340080971659916</v>
      </c>
      <c r="K870" s="251">
        <f t="shared" si="335"/>
        <v>12.054093567251471</v>
      </c>
      <c r="L870" s="251">
        <f t="shared" si="335"/>
        <v>13.391812865497059</v>
      </c>
      <c r="M870" s="251">
        <f t="shared" si="335"/>
        <v>15.553306342780033</v>
      </c>
      <c r="N870" s="251">
        <f t="shared" si="335"/>
        <v>2.436459739091319</v>
      </c>
      <c r="O870" s="251">
        <f t="shared" si="335"/>
        <v>6.7684435447593359</v>
      </c>
      <c r="P870" s="252">
        <f t="shared" si="335"/>
        <v>15.7557354925776</v>
      </c>
      <c r="Q870" s="250">
        <f t="shared" si="335"/>
        <v>7.6018036544352299</v>
      </c>
      <c r="R870" s="251">
        <f t="shared" si="335"/>
        <v>16.237067026540714</v>
      </c>
      <c r="S870" s="251">
        <f t="shared" si="335"/>
        <v>10.087156995051743</v>
      </c>
      <c r="T870" s="251">
        <f t="shared" si="335"/>
        <v>6.9275753486279825</v>
      </c>
      <c r="U870" s="251">
        <f t="shared" si="335"/>
        <v>12.685560053981121</v>
      </c>
      <c r="V870" s="251">
        <f t="shared" si="335"/>
        <v>22.885177687809261</v>
      </c>
      <c r="W870" s="252">
        <f t="shared" si="335"/>
        <v>7.9841430499325412</v>
      </c>
      <c r="X870" s="369">
        <f>X867/X864*100-100</f>
        <v>12.066627534502231</v>
      </c>
      <c r="Y870" s="228"/>
      <c r="Z870" s="1056"/>
      <c r="AA870" s="1056"/>
    </row>
    <row r="871" spans="1:27" ht="13.5" thickBot="1" x14ac:dyDescent="0.25">
      <c r="A871" s="1116" t="s">
        <v>27</v>
      </c>
      <c r="B871" s="1117"/>
      <c r="C871" s="220">
        <f>C867-C839</f>
        <v>5224.9654189313724</v>
      </c>
      <c r="D871" s="221">
        <f t="shared" ref="D871:T871" si="336">D867-D839</f>
        <v>4904.7087076019588</v>
      </c>
      <c r="E871" s="221">
        <f t="shared" si="336"/>
        <v>5149.088241492077</v>
      </c>
      <c r="F871" s="221">
        <f t="shared" si="336"/>
        <v>5050.9713143636318</v>
      </c>
      <c r="G871" s="221">
        <f t="shared" si="336"/>
        <v>5040.5091184722669</v>
      </c>
      <c r="H871" s="221">
        <f t="shared" si="336"/>
        <v>4996.1855269763755</v>
      </c>
      <c r="I871" s="226">
        <f t="shared" si="336"/>
        <v>5010.8834986699458</v>
      </c>
      <c r="J871" s="220">
        <f t="shared" si="336"/>
        <v>4794.1814516293634</v>
      </c>
      <c r="K871" s="221">
        <f t="shared" si="336"/>
        <v>4981.8054156081116</v>
      </c>
      <c r="L871" s="221">
        <f t="shared" si="336"/>
        <v>5041.2850857451258</v>
      </c>
      <c r="M871" s="221">
        <f t="shared" si="336"/>
        <v>5137.3878819197789</v>
      </c>
      <c r="N871" s="221">
        <f t="shared" si="336"/>
        <v>4554.2076562941402</v>
      </c>
      <c r="O871" s="221">
        <f t="shared" si="336"/>
        <v>4746.8042272160092</v>
      </c>
      <c r="P871" s="226">
        <f t="shared" si="336"/>
        <v>5146.3760203194643</v>
      </c>
      <c r="Q871" s="220">
        <f t="shared" si="336"/>
        <v>4783.8600683845752</v>
      </c>
      <c r="R871" s="221">
        <f t="shared" si="336"/>
        <v>5167.788042723666</v>
      </c>
      <c r="S871" s="221">
        <f t="shared" si="336"/>
        <v>4894.3570259442495</v>
      </c>
      <c r="T871" s="221">
        <f t="shared" si="336"/>
        <v>4753.873186882498</v>
      </c>
      <c r="U871" s="221">
        <f>U867-U839</f>
        <v>5009.8828752371192</v>
      </c>
      <c r="V871" s="221">
        <f t="shared" ref="V871:X871" si="337">V867-V839</f>
        <v>5463.3673115913234</v>
      </c>
      <c r="W871" s="226">
        <f t="shared" si="337"/>
        <v>4800.8631825996317</v>
      </c>
      <c r="X871" s="363">
        <f t="shared" si="337"/>
        <v>4982.3665141474794</v>
      </c>
      <c r="Y871" s="1056"/>
      <c r="Z871" s="210"/>
      <c r="AA871" s="1056"/>
    </row>
    <row r="872" spans="1:27" x14ac:dyDescent="0.2">
      <c r="A872" s="1118" t="s">
        <v>51</v>
      </c>
      <c r="B872" s="1119"/>
      <c r="C872" s="962">
        <v>541</v>
      </c>
      <c r="D872" s="963">
        <v>535</v>
      </c>
      <c r="E872" s="963">
        <v>529</v>
      </c>
      <c r="F872" s="963">
        <v>77</v>
      </c>
      <c r="G872" s="963">
        <v>548</v>
      </c>
      <c r="H872" s="963">
        <v>530</v>
      </c>
      <c r="I872" s="964">
        <v>542</v>
      </c>
      <c r="J872" s="965">
        <v>559</v>
      </c>
      <c r="K872" s="963">
        <v>573</v>
      </c>
      <c r="L872" s="963">
        <v>590</v>
      </c>
      <c r="M872" s="963">
        <v>89</v>
      </c>
      <c r="N872" s="963">
        <v>578</v>
      </c>
      <c r="O872" s="963">
        <v>576</v>
      </c>
      <c r="P872" s="966">
        <v>585</v>
      </c>
      <c r="Q872" s="962">
        <v>581</v>
      </c>
      <c r="R872" s="963">
        <v>571</v>
      </c>
      <c r="S872" s="963">
        <v>571</v>
      </c>
      <c r="T872" s="963">
        <v>114</v>
      </c>
      <c r="U872" s="963">
        <v>578</v>
      </c>
      <c r="V872" s="963">
        <v>570</v>
      </c>
      <c r="W872" s="966">
        <v>582</v>
      </c>
      <c r="X872" s="961">
        <f>SUM(C872:W872)</f>
        <v>10419</v>
      </c>
      <c r="Y872" s="1056" t="s">
        <v>56</v>
      </c>
      <c r="Z872" s="263">
        <f>X857-X872</f>
        <v>34</v>
      </c>
      <c r="AA872" s="285">
        <f>Z872/X857</f>
        <v>3.2526547402659525E-3</v>
      </c>
    </row>
    <row r="873" spans="1:27" x14ac:dyDescent="0.2">
      <c r="A873" s="1120" t="s">
        <v>28</v>
      </c>
      <c r="B873" s="1121"/>
      <c r="C873" s="1061"/>
      <c r="D873" s="1062"/>
      <c r="E873" s="1062"/>
      <c r="F873" s="1062"/>
      <c r="G873" s="1062"/>
      <c r="H873" s="1062"/>
      <c r="I873" s="1063"/>
      <c r="J873" s="425"/>
      <c r="K873" s="1062"/>
      <c r="L873" s="1062"/>
      <c r="M873" s="1062"/>
      <c r="N873" s="1062"/>
      <c r="O873" s="1062"/>
      <c r="P873" s="1063"/>
      <c r="Q873" s="425"/>
      <c r="R873" s="1062"/>
      <c r="S873" s="1062"/>
      <c r="T873" s="1062"/>
      <c r="U873" s="1062"/>
      <c r="V873" s="1062"/>
      <c r="W873" s="1063"/>
      <c r="X873" s="1010" t="e">
        <f>AVERAGE(C873:W873)</f>
        <v>#DIV/0!</v>
      </c>
      <c r="Y873" s="1056" t="s">
        <v>57</v>
      </c>
      <c r="Z873" s="1056">
        <v>153.99</v>
      </c>
      <c r="AA873" s="1056"/>
    </row>
    <row r="874" spans="1:27" ht="13.5" thickBot="1" x14ac:dyDescent="0.25">
      <c r="A874" s="1122" t="s">
        <v>26</v>
      </c>
      <c r="B874" s="1123"/>
      <c r="C874" s="623">
        <f t="shared" ref="C874:W874" si="338">C873-C844</f>
        <v>400.06000000000017</v>
      </c>
      <c r="D874" s="624">
        <f t="shared" si="338"/>
        <v>390.06000000000017</v>
      </c>
      <c r="E874" s="624">
        <f t="shared" si="338"/>
        <v>393.06000000000017</v>
      </c>
      <c r="F874" s="624">
        <f t="shared" si="338"/>
        <v>-48.939999999999799</v>
      </c>
      <c r="G874" s="624">
        <f t="shared" si="338"/>
        <v>399.06000000000017</v>
      </c>
      <c r="H874" s="624">
        <f t="shared" si="338"/>
        <v>389.06000000000017</v>
      </c>
      <c r="I874" s="625">
        <f t="shared" si="338"/>
        <v>402.06000000000017</v>
      </c>
      <c r="J874" s="723">
        <f t="shared" si="338"/>
        <v>423.06000000000017</v>
      </c>
      <c r="K874" s="624">
        <f t="shared" si="338"/>
        <v>427.06000000000017</v>
      </c>
      <c r="L874" s="624">
        <f t="shared" si="338"/>
        <v>440.06000000000017</v>
      </c>
      <c r="M874" s="624">
        <f t="shared" si="338"/>
        <v>-32.939999999999799</v>
      </c>
      <c r="N874" s="624">
        <f t="shared" si="338"/>
        <v>428.06000000000017</v>
      </c>
      <c r="O874" s="624">
        <f t="shared" si="338"/>
        <v>433.06000000000017</v>
      </c>
      <c r="P874" s="625">
        <f t="shared" si="338"/>
        <v>438.06000000000017</v>
      </c>
      <c r="Q874" s="723">
        <f t="shared" si="338"/>
        <v>436.06000000000017</v>
      </c>
      <c r="R874" s="624">
        <f t="shared" si="338"/>
        <v>433.06000000000017</v>
      </c>
      <c r="S874" s="624">
        <f t="shared" si="338"/>
        <v>429.06000000000017</v>
      </c>
      <c r="T874" s="624">
        <f t="shared" si="338"/>
        <v>-17.939999999999799</v>
      </c>
      <c r="U874" s="624">
        <f t="shared" si="338"/>
        <v>432.06000000000017</v>
      </c>
      <c r="V874" s="624">
        <f t="shared" si="338"/>
        <v>428.06000000000017</v>
      </c>
      <c r="W874" s="625">
        <f t="shared" si="338"/>
        <v>436.06000000000017</v>
      </c>
      <c r="X874" s="223"/>
      <c r="Y874" s="1056" t="s">
        <v>26</v>
      </c>
      <c r="Z874" s="1056">
        <f>Z873-Z858</f>
        <v>-0.23999999999998067</v>
      </c>
      <c r="AA874" s="1056"/>
    </row>
  </sheetData>
  <mergeCells count="1023">
    <mergeCell ref="A857:B857"/>
    <mergeCell ref="A858:B858"/>
    <mergeCell ref="A859:B859"/>
    <mergeCell ref="C847:I847"/>
    <mergeCell ref="J847:P847"/>
    <mergeCell ref="Q847:W847"/>
    <mergeCell ref="X847:X848"/>
    <mergeCell ref="A848:B848"/>
    <mergeCell ref="A849:B849"/>
    <mergeCell ref="A850:B850"/>
    <mergeCell ref="A851:B851"/>
    <mergeCell ref="A852:B852"/>
    <mergeCell ref="A828:B828"/>
    <mergeCell ref="A829:B829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  <mergeCell ref="A821:B821"/>
    <mergeCell ref="A822:B822"/>
    <mergeCell ref="A823:B823"/>
    <mergeCell ref="A824:B824"/>
    <mergeCell ref="A825:B825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53:B853"/>
    <mergeCell ref="A854:B854"/>
    <mergeCell ref="A855:B855"/>
    <mergeCell ref="A856:B856"/>
    <mergeCell ref="A827:B827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8:B818"/>
    <mergeCell ref="A819:B819"/>
    <mergeCell ref="A820:B820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C383:I383"/>
    <mergeCell ref="C481:I481"/>
    <mergeCell ref="C467:I467"/>
    <mergeCell ref="A23:B23"/>
    <mergeCell ref="A24:B24"/>
    <mergeCell ref="A25:B25"/>
    <mergeCell ref="A26:B26"/>
    <mergeCell ref="A27:B27"/>
    <mergeCell ref="A28:B28"/>
    <mergeCell ref="A29:B29"/>
    <mergeCell ref="A54:B54"/>
    <mergeCell ref="X397:X398"/>
    <mergeCell ref="X383:X384"/>
    <mergeCell ref="Q481:W481"/>
    <mergeCell ref="X481:X482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X618:X619"/>
    <mergeCell ref="X592:X593"/>
    <mergeCell ref="Q383:W383"/>
    <mergeCell ref="Q411:W411"/>
    <mergeCell ref="X467:X468"/>
    <mergeCell ref="J481:P481"/>
    <mergeCell ref="Q467:W467"/>
    <mergeCell ref="X425:X426"/>
    <mergeCell ref="J467:P467"/>
    <mergeCell ref="J551:P551"/>
    <mergeCell ref="Q551:W551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C425:I425"/>
    <mergeCell ref="J425:P425"/>
    <mergeCell ref="Q425:W425"/>
    <mergeCell ref="J383:P383"/>
    <mergeCell ref="AK320:AK323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AH324:AH327"/>
    <mergeCell ref="AI324:AI327"/>
    <mergeCell ref="T324:T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J320:J323"/>
    <mergeCell ref="AF320:AF323"/>
    <mergeCell ref="AG320:AG323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K320:K323"/>
    <mergeCell ref="L320:L323"/>
    <mergeCell ref="T320:T323"/>
    <mergeCell ref="U320:U323"/>
    <mergeCell ref="U324:U327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C722:I722"/>
    <mergeCell ref="J722:P722"/>
    <mergeCell ref="Q722:W722"/>
    <mergeCell ref="X722:X723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C862:I862"/>
    <mergeCell ref="J862:P862"/>
    <mergeCell ref="Q862:W862"/>
    <mergeCell ref="X862:X863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A736:B736"/>
    <mergeCell ref="A737:B737"/>
    <mergeCell ref="A738:B738"/>
  </mergeCells>
  <conditionalFormatting sqref="C346:W3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W8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7:W8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2025-06-25T16:15:59Z</dcterms:modified>
</cp:coreProperties>
</file>