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6" activeTab="87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IMPRIMIR" sheetId="78" r:id="rId87"/>
    <sheet name="SEM 60" sheetId="90" r:id="rId88"/>
    <sheet name="Copia Jose1" sheetId="80" state="hidden" r:id="rId89"/>
    <sheet name="Copia Jose1 (2)" sheetId="81" state="hidden" r:id="rId90"/>
  </sheets>
  <definedNames>
    <definedName name="_xlnm.Print_Area" localSheetId="88">'Copia Jose1'!$A$1:$X$55</definedName>
    <definedName name="_xlnm.Print_Area" localSheetId="89">'Copia Jose1 (2)'!$A$1:$X$55</definedName>
    <definedName name="_xlnm.Print_Area" localSheetId="86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7">'SEM 60'!$A$1:$W$63</definedName>
    <definedName name="Z_A982066E_1B99_4AE0_B540_2DC8BAEEB432_.wvu.PrintArea" localSheetId="88" hidden="1">'Copia Jose1'!$A$1:$X$55</definedName>
    <definedName name="Z_A982066E_1B99_4AE0_B540_2DC8BAEEB432_.wvu.PrintArea" localSheetId="89" hidden="1">'Copia Jose1 (2)'!$A$1:$X$55</definedName>
    <definedName name="Z_A982066E_1B99_4AE0_B540_2DC8BAEEB432_.wvu.PrintArea" localSheetId="86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7" hidden="1">'SEM 60'!$A$1:$W$63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90" l="1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S61" i="90" s="1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K61" i="90" s="1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C61" i="90" s="1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G35" i="90"/>
  <c r="G40" i="90" s="1"/>
  <c r="F35" i="90"/>
  <c r="F40" i="90" s="1"/>
  <c r="E35" i="90"/>
  <c r="E40" i="90" s="1"/>
  <c r="D35" i="90"/>
  <c r="D40" i="90" s="1"/>
  <c r="C35" i="90"/>
  <c r="C40" i="90" s="1"/>
  <c r="B35" i="90"/>
  <c r="B40" i="90" s="1"/>
  <c r="U34" i="90"/>
  <c r="H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I28" i="90" s="1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S15" i="90"/>
  <c r="S20" i="90" s="1"/>
  <c r="R15" i="90"/>
  <c r="R20" i="90" s="1"/>
  <c r="Q15" i="90"/>
  <c r="Q20" i="90" s="1"/>
  <c r="P15" i="90"/>
  <c r="P20" i="90" s="1"/>
  <c r="O15" i="90"/>
  <c r="N15" i="90"/>
  <c r="N20" i="90" s="1"/>
  <c r="M15" i="90"/>
  <c r="M20" i="90" s="1"/>
  <c r="L15" i="90"/>
  <c r="L20" i="90" s="1"/>
  <c r="K15" i="90"/>
  <c r="K20" i="90" s="1"/>
  <c r="J15" i="90"/>
  <c r="J20" i="90" s="1"/>
  <c r="I15" i="90"/>
  <c r="I20" i="90" s="1"/>
  <c r="H15" i="90"/>
  <c r="H20" i="90" s="1"/>
  <c r="G15" i="90"/>
  <c r="F15" i="90"/>
  <c r="F20" i="90" s="1"/>
  <c r="E15" i="90"/>
  <c r="E20" i="90" s="1"/>
  <c r="D15" i="90"/>
  <c r="D20" i="90" s="1"/>
  <c r="C15" i="90"/>
  <c r="B15" i="90"/>
  <c r="B20" i="90" s="1"/>
  <c r="W14" i="90"/>
  <c r="W13" i="90"/>
  <c r="W12" i="90"/>
  <c r="W11" i="90"/>
  <c r="W10" i="90"/>
  <c r="W9" i="90"/>
  <c r="W8" i="90"/>
  <c r="W7" i="90"/>
  <c r="X8" i="90" s="1"/>
  <c r="U2" i="90"/>
  <c r="A2" i="90"/>
  <c r="O21" i="90" l="1"/>
  <c r="I32" i="90"/>
  <c r="I34" i="90"/>
  <c r="I33" i="90"/>
  <c r="G41" i="90"/>
  <c r="I29" i="90"/>
  <c r="X12" i="90"/>
  <c r="P21" i="90"/>
  <c r="P22" i="90" s="1"/>
  <c r="P23" i="90" s="1"/>
  <c r="H21" i="90"/>
  <c r="H22" i="90" s="1"/>
  <c r="H23" i="90" s="1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X14" i="90"/>
  <c r="O22" i="90"/>
  <c r="O23" i="90" s="1"/>
  <c r="S62" i="90"/>
  <c r="S63" i="90" s="1"/>
  <c r="K62" i="90"/>
  <c r="K63" i="90" s="1"/>
  <c r="C62" i="90"/>
  <c r="C63" i="90" s="1"/>
  <c r="G42" i="90"/>
  <c r="G4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O20" i="90"/>
  <c r="I21" i="90"/>
  <c r="I22" i="90" s="1"/>
  <c r="I23" i="90" s="1"/>
  <c r="Q21" i="90"/>
  <c r="Q22" i="90" s="1"/>
  <c r="Q23" i="90" s="1"/>
  <c r="W15" i="90"/>
  <c r="W18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X64" i="90" l="1"/>
  <c r="U38" i="90"/>
  <c r="W16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I55" i="78"/>
  <c r="E34" i="78"/>
  <c r="K13" i="78"/>
  <c r="O47" i="78"/>
  <c r="E11" i="78"/>
  <c r="I50" i="78"/>
  <c r="P48" i="78"/>
  <c r="J16" i="78"/>
  <c r="T35" i="78"/>
  <c r="U51" i="78"/>
  <c r="I47" i="78"/>
  <c r="W52" i="78"/>
  <c r="P11" i="78"/>
  <c r="H15" i="78"/>
  <c r="W12" i="78"/>
  <c r="S16" i="78"/>
  <c r="R33" i="78"/>
  <c r="E53" i="78"/>
  <c r="R17" i="78"/>
  <c r="T14" i="78"/>
  <c r="J48" i="78"/>
  <c r="W14" i="78"/>
  <c r="H29" i="78"/>
  <c r="V48" i="78"/>
  <c r="N53" i="78"/>
  <c r="O28" i="78"/>
  <c r="R29" i="78"/>
  <c r="V15" i="78"/>
  <c r="H12" i="78"/>
  <c r="E49" i="78"/>
  <c r="R12" i="78"/>
  <c r="X16" i="78"/>
  <c r="I35" i="78"/>
  <c r="V16" i="78"/>
  <c r="F13" i="78"/>
  <c r="T28" i="78"/>
  <c r="E52" i="78"/>
  <c r="P15" i="78"/>
  <c r="P30" i="78"/>
  <c r="N51" i="78"/>
  <c r="D28" i="78"/>
  <c r="D33" i="78"/>
  <c r="F49" i="78"/>
  <c r="H55" i="78"/>
  <c r="Q48" i="78"/>
  <c r="R31" i="78"/>
  <c r="D30" i="78"/>
  <c r="C16" i="78"/>
  <c r="S55" i="78"/>
  <c r="Q34" i="78"/>
  <c r="O50" i="78"/>
  <c r="R14" i="78"/>
  <c r="G15" i="78"/>
  <c r="Q14" i="78"/>
  <c r="I54" i="78"/>
  <c r="T11" i="78"/>
  <c r="Q30" i="78"/>
  <c r="J51" i="78"/>
  <c r="J17" i="78"/>
  <c r="N49" i="78"/>
  <c r="U15" i="78"/>
  <c r="P29" i="78"/>
  <c r="X13" i="78"/>
  <c r="G49" i="78"/>
  <c r="G33" i="78"/>
  <c r="K52" i="78"/>
  <c r="D49" i="78"/>
  <c r="H33" i="78"/>
  <c r="R16" i="78"/>
  <c r="N54" i="78"/>
  <c r="R52" i="78"/>
  <c r="L54" i="78"/>
  <c r="O52" i="78"/>
  <c r="O49" i="78"/>
  <c r="R11" i="78"/>
  <c r="L48" i="78"/>
  <c r="W11" i="78"/>
  <c r="T30" i="78"/>
  <c r="O51" i="78"/>
  <c r="I53" i="78"/>
  <c r="D12" i="78"/>
  <c r="E16" i="78"/>
  <c r="O53" i="78"/>
  <c r="G47" i="78"/>
  <c r="G35" i="78"/>
  <c r="F12" i="78"/>
  <c r="T16" i="78"/>
  <c r="K15" i="78"/>
  <c r="S51" i="78"/>
  <c r="V50" i="78"/>
  <c r="L11" i="78"/>
  <c r="J55" i="78"/>
  <c r="H16" i="78"/>
  <c r="L16" i="78"/>
  <c r="W50" i="78"/>
  <c r="F55" i="78"/>
  <c r="S53" i="78"/>
  <c r="I13" i="78"/>
  <c r="V17" i="78"/>
  <c r="M54" i="78"/>
  <c r="O30" i="78"/>
  <c r="F32" i="78"/>
  <c r="H17" i="78"/>
  <c r="V13" i="78"/>
  <c r="I16" i="78"/>
  <c r="O31" i="78"/>
  <c r="X54" i="78"/>
  <c r="N47" i="78"/>
  <c r="O55" i="78"/>
  <c r="P28" i="78"/>
  <c r="J13" i="78"/>
  <c r="T32" i="78"/>
  <c r="C17" i="78"/>
  <c r="N48" i="78"/>
  <c r="F34" i="78"/>
  <c r="T15" i="78"/>
  <c r="F50" i="78"/>
  <c r="H31" i="78"/>
  <c r="T52" i="78"/>
  <c r="G16" i="78"/>
  <c r="I11" i="78"/>
  <c r="S49" i="78"/>
  <c r="R50" i="78"/>
  <c r="F51" i="78"/>
  <c r="O27" i="78"/>
  <c r="H27" i="78"/>
  <c r="P12" i="78"/>
  <c r="P47" i="78"/>
  <c r="X14" i="78"/>
  <c r="R55" i="78"/>
  <c r="F33" i="78"/>
  <c r="P33" i="78"/>
  <c r="F28" i="78"/>
  <c r="G51" i="78"/>
  <c r="Q33" i="78"/>
  <c r="Q53" i="78"/>
  <c r="I12" i="78"/>
  <c r="X52" i="78"/>
  <c r="T51" i="78"/>
  <c r="M11" i="78"/>
  <c r="H50" i="78"/>
  <c r="H54" i="78"/>
  <c r="F29" i="78"/>
  <c r="G12" i="78"/>
  <c r="H14" i="78"/>
  <c r="D17" i="78"/>
  <c r="V53" i="78"/>
  <c r="P52" i="78"/>
  <c r="S28" i="78"/>
  <c r="R35" i="78"/>
  <c r="J52" i="78"/>
  <c r="Q49" i="78"/>
  <c r="P53" i="78"/>
  <c r="T34" i="78"/>
  <c r="E35" i="78"/>
  <c r="S33" i="78"/>
  <c r="N50" i="78"/>
  <c r="J54" i="78"/>
  <c r="X15" i="78"/>
  <c r="T31" i="78"/>
  <c r="H52" i="78"/>
  <c r="P27" i="78"/>
  <c r="S47" i="78"/>
  <c r="I48" i="78"/>
  <c r="F11" i="78"/>
  <c r="K47" i="78"/>
  <c r="I51" i="78"/>
  <c r="D15" i="78"/>
  <c r="W17" i="78"/>
  <c r="W16" i="78"/>
  <c r="Q29" i="78"/>
  <c r="D16" i="78"/>
  <c r="F53" i="78"/>
  <c r="V47" i="78"/>
  <c r="Q15" i="78"/>
  <c r="U12" i="78"/>
  <c r="Q12" i="78"/>
  <c r="C14" i="78"/>
  <c r="T33" i="78"/>
  <c r="P32" i="78"/>
  <c r="Q35" i="78"/>
  <c r="V55" i="78"/>
  <c r="M49" i="78"/>
  <c r="I30" i="78"/>
  <c r="E33" i="78"/>
  <c r="N16" i="78"/>
  <c r="I14" i="78"/>
  <c r="R32" i="78"/>
  <c r="G55" i="78"/>
  <c r="X50" i="78"/>
  <c r="L15" i="78"/>
  <c r="M52" i="78"/>
  <c r="K12" i="78"/>
  <c r="D53" i="78"/>
  <c r="J15" i="78"/>
  <c r="P49" i="78"/>
  <c r="L55" i="78"/>
  <c r="E29" i="78"/>
  <c r="Q31" i="78"/>
  <c r="G14" i="78"/>
  <c r="E15" i="78"/>
  <c r="S27" i="78"/>
  <c r="F16" i="78"/>
  <c r="Q28" i="78"/>
  <c r="M16" i="78"/>
  <c r="G48" i="78"/>
  <c r="O16" i="78"/>
  <c r="M17" i="78"/>
  <c r="D29" i="78"/>
  <c r="O32" i="78"/>
  <c r="G17" i="78"/>
  <c r="U55" i="78"/>
  <c r="P55" i="78"/>
  <c r="E48" i="78"/>
  <c r="V14" i="78"/>
  <c r="H51" i="78"/>
  <c r="Q17" i="78"/>
  <c r="G53" i="78"/>
  <c r="H28" i="78"/>
  <c r="M12" i="78"/>
  <c r="T27" i="78"/>
  <c r="N55" i="78"/>
  <c r="F48" i="78"/>
  <c r="W51" i="78"/>
  <c r="X47" i="78"/>
  <c r="G30" i="78"/>
  <c r="D11" i="78"/>
  <c r="E27" i="78"/>
  <c r="E32" i="78"/>
  <c r="O33" i="78"/>
  <c r="S14" i="78"/>
  <c r="I31" i="78"/>
  <c r="W53" i="78"/>
  <c r="H30" i="78"/>
  <c r="P54" i="78"/>
  <c r="F15" i="78"/>
  <c r="H35" i="78"/>
  <c r="E47" i="78"/>
  <c r="K16" i="78"/>
  <c r="T50" i="78"/>
  <c r="U50" i="78"/>
  <c r="K50" i="78"/>
  <c r="D31" i="78"/>
  <c r="D32" i="78"/>
  <c r="U48" i="78"/>
  <c r="E51" i="78"/>
  <c r="F47" i="78"/>
  <c r="J49" i="78"/>
  <c r="H53" i="78"/>
  <c r="L14" i="78"/>
  <c r="C12" i="78"/>
  <c r="H47" i="78"/>
  <c r="U17" i="78"/>
  <c r="N52" i="78"/>
  <c r="K48" i="78"/>
  <c r="J53" i="78"/>
  <c r="H11" i="78"/>
  <c r="U47" i="78"/>
  <c r="U52" i="78"/>
  <c r="S54" i="78"/>
  <c r="R15" i="78"/>
  <c r="O13" i="78"/>
  <c r="S11" i="78"/>
  <c r="H32" i="78"/>
  <c r="P17" i="78"/>
  <c r="L50" i="78"/>
  <c r="N14" i="78"/>
  <c r="K55" i="78"/>
  <c r="O15" i="78"/>
  <c r="F14" i="78"/>
  <c r="D48" i="78"/>
  <c r="T48" i="78"/>
  <c r="S35" i="78"/>
  <c r="R49" i="78"/>
  <c r="K17" i="78"/>
  <c r="D55" i="78"/>
  <c r="F27" i="78"/>
  <c r="H49" i="78"/>
  <c r="J50" i="78"/>
  <c r="W48" i="78"/>
  <c r="L53" i="78"/>
  <c r="Q32" i="78"/>
  <c r="N12" i="78"/>
  <c r="H48" i="78"/>
  <c r="E55" i="78"/>
  <c r="S17" i="78"/>
  <c r="K11" i="78"/>
  <c r="R28" i="78"/>
  <c r="V52" i="78"/>
  <c r="K49" i="78"/>
  <c r="R51" i="78"/>
  <c r="R53" i="78"/>
  <c r="Q51" i="78"/>
  <c r="R48" i="78"/>
  <c r="P31" i="78"/>
  <c r="K51" i="78"/>
  <c r="H13" i="78"/>
  <c r="T47" i="78"/>
  <c r="O48" i="78"/>
  <c r="W13" i="78"/>
  <c r="P14" i="78"/>
  <c r="N11" i="78"/>
  <c r="U13" i="78"/>
  <c r="U54" i="78"/>
  <c r="G27" i="78"/>
  <c r="S32" i="78"/>
  <c r="P34" i="78"/>
  <c r="I17" i="78"/>
  <c r="K14" i="78"/>
  <c r="P50" i="78"/>
  <c r="Q50" i="78"/>
  <c r="W54" i="78"/>
  <c r="O35" i="78"/>
  <c r="J11" i="78"/>
  <c r="Q47" i="78"/>
  <c r="P35" i="78"/>
  <c r="H34" i="78"/>
  <c r="M51" i="78"/>
  <c r="X53" i="78"/>
  <c r="G52" i="78"/>
  <c r="M55" i="78"/>
  <c r="Q13" i="78"/>
  <c r="L49" i="78"/>
  <c r="E54" i="78"/>
  <c r="O17" i="78"/>
  <c r="D51" i="78"/>
  <c r="Q55" i="78"/>
  <c r="D27" i="78"/>
  <c r="L47" i="78"/>
  <c r="Q16" i="78"/>
  <c r="G34" i="78"/>
  <c r="X17" i="78"/>
  <c r="S52" i="78"/>
  <c r="W15" i="78"/>
  <c r="D52" i="78"/>
  <c r="X49" i="78"/>
  <c r="D34" i="78"/>
  <c r="E28" i="78"/>
  <c r="G28" i="78"/>
  <c r="R27" i="78"/>
  <c r="O29" i="78"/>
  <c r="X11" i="78"/>
  <c r="S15" i="78"/>
  <c r="K53" i="78"/>
  <c r="S31" i="78"/>
  <c r="I28" i="78"/>
  <c r="J12" i="78"/>
  <c r="L13" i="78"/>
  <c r="L17" i="78"/>
  <c r="R30" i="78"/>
  <c r="N13" i="78"/>
  <c r="M13" i="78"/>
  <c r="W55" i="78"/>
  <c r="P51" i="78"/>
  <c r="O54" i="78"/>
  <c r="Q27" i="78"/>
  <c r="D13" i="78"/>
  <c r="G54" i="78"/>
  <c r="R54" i="78"/>
  <c r="U14" i="78"/>
  <c r="E31" i="78"/>
  <c r="L12" i="78"/>
  <c r="J47" i="78"/>
  <c r="L51" i="78"/>
  <c r="E17" i="78"/>
  <c r="U53" i="78"/>
  <c r="D54" i="78"/>
  <c r="R47" i="78"/>
  <c r="G13" i="78"/>
  <c r="L52" i="78"/>
  <c r="M14" i="78"/>
  <c r="T12" i="78"/>
  <c r="N15" i="78"/>
  <c r="V12" i="78"/>
  <c r="F35" i="78"/>
  <c r="G50" i="78"/>
  <c r="Q11" i="78"/>
  <c r="S50" i="78"/>
  <c r="G11" i="78"/>
  <c r="T55" i="78"/>
  <c r="X51" i="78"/>
  <c r="U11" i="78"/>
  <c r="S13" i="78"/>
  <c r="S30" i="78"/>
  <c r="U49" i="78"/>
  <c r="I29" i="78"/>
  <c r="O12" i="78"/>
  <c r="J14" i="78"/>
  <c r="F30" i="78"/>
  <c r="M47" i="78"/>
  <c r="F54" i="78"/>
  <c r="R13" i="78"/>
  <c r="O11" i="78"/>
  <c r="T53" i="78"/>
  <c r="U16" i="78"/>
  <c r="S48" i="78"/>
  <c r="M15" i="78"/>
  <c r="T54" i="78"/>
  <c r="K54" i="78"/>
  <c r="D14" i="78"/>
  <c r="T29" i="78"/>
  <c r="V49" i="78"/>
  <c r="T13" i="78"/>
  <c r="F17" i="78"/>
  <c r="P16" i="78"/>
  <c r="M53" i="78"/>
  <c r="M50" i="78"/>
  <c r="T17" i="78"/>
  <c r="X12" i="78"/>
  <c r="D50" i="78"/>
  <c r="I52" i="78"/>
  <c r="E30" i="78"/>
  <c r="I27" i="78"/>
  <c r="W49" i="78"/>
  <c r="O14" i="78"/>
  <c r="N17" i="78"/>
  <c r="C15" i="78"/>
  <c r="D47" i="78"/>
  <c r="D35" i="78"/>
  <c r="Q52" i="78"/>
  <c r="E14" i="78"/>
  <c r="G29" i="78"/>
  <c r="T49" i="78"/>
  <c r="V54" i="78"/>
  <c r="O34" i="78"/>
  <c r="E50" i="78"/>
  <c r="Q54" i="78"/>
  <c r="W47" i="78"/>
  <c r="E12" i="78"/>
  <c r="F31" i="78"/>
  <c r="V51" i="78"/>
  <c r="F52" i="78"/>
  <c r="G32" i="78"/>
  <c r="V11" i="78"/>
  <c r="G31" i="78"/>
  <c r="S29" i="78"/>
  <c r="X48" i="78"/>
  <c r="P13" i="78"/>
  <c r="C13" i="78"/>
  <c r="S34" i="78"/>
  <c r="M48" i="78"/>
  <c r="I49" i="78"/>
  <c r="I15" i="78"/>
  <c r="R34" i="78"/>
  <c r="X55" i="78"/>
  <c r="E13" i="78"/>
  <c r="S12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D50" i="26" l="1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5" l="1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U47" i="80"/>
  <c r="C27" i="80"/>
  <c r="S52" i="81"/>
  <c r="O48" i="80"/>
  <c r="Q19" i="80"/>
  <c r="T55" i="81"/>
  <c r="R55" i="80"/>
  <c r="N29" i="78"/>
  <c r="O32" i="81"/>
  <c r="U48" i="80"/>
  <c r="I11" i="81"/>
  <c r="H47" i="80"/>
  <c r="Q50" i="81"/>
  <c r="S28" i="81"/>
  <c r="D29" i="80"/>
  <c r="L15" i="81"/>
  <c r="E32" i="81"/>
  <c r="J17" i="80"/>
  <c r="N11" i="81"/>
  <c r="O15" i="81"/>
  <c r="E11" i="80"/>
  <c r="S14" i="81"/>
  <c r="E12" i="80"/>
  <c r="E17" i="80"/>
  <c r="E17" i="81"/>
  <c r="C27" i="78"/>
  <c r="O19" i="81"/>
  <c r="R35" i="80"/>
  <c r="R30" i="81"/>
  <c r="S35" i="81"/>
  <c r="N35" i="78"/>
  <c r="I52" i="81"/>
  <c r="Q27" i="80"/>
  <c r="K19" i="80"/>
  <c r="N52" i="80"/>
  <c r="Q13" i="80"/>
  <c r="C15" i="80"/>
  <c r="E13" i="80"/>
  <c r="C17" i="81"/>
  <c r="L12" i="80"/>
  <c r="G14" i="80"/>
  <c r="J19" i="78"/>
  <c r="I50" i="81"/>
  <c r="K50" i="80"/>
  <c r="L55" i="80"/>
  <c r="P52" i="81"/>
  <c r="U13" i="80"/>
  <c r="R48" i="80"/>
  <c r="R18" i="78"/>
  <c r="S29" i="80"/>
  <c r="O30" i="80"/>
  <c r="P17" i="80"/>
  <c r="K47" i="80"/>
  <c r="N15" i="81"/>
  <c r="O17" i="81"/>
  <c r="Q11" i="80"/>
  <c r="F30" i="80"/>
  <c r="L14" i="81"/>
  <c r="P51" i="80"/>
  <c r="S31" i="80"/>
  <c r="F51" i="81"/>
  <c r="M48" i="80"/>
  <c r="W19" i="81"/>
  <c r="L16" i="81"/>
  <c r="Q31" i="80"/>
  <c r="R15" i="81"/>
  <c r="M53" i="80"/>
  <c r="S49" i="81"/>
  <c r="P15" i="80"/>
  <c r="H11" i="80"/>
  <c r="F18" i="78"/>
  <c r="N16" i="80"/>
  <c r="J18" i="78"/>
  <c r="S30" i="80"/>
  <c r="N19" i="80"/>
  <c r="T11" i="81"/>
  <c r="L17" i="80"/>
  <c r="M49" i="80"/>
  <c r="V52" i="80"/>
  <c r="C50" i="78"/>
  <c r="P33" i="81"/>
  <c r="P30" i="80"/>
  <c r="M19" i="80"/>
  <c r="L53" i="81"/>
  <c r="O19" i="78"/>
  <c r="E29" i="81"/>
  <c r="H7" i="78"/>
  <c r="G13" i="80"/>
  <c r="C32" i="78"/>
  <c r="N47" i="80"/>
  <c r="W19" i="78"/>
  <c r="Q35" i="81"/>
  <c r="N32" i="81"/>
  <c r="C32" i="81"/>
  <c r="G15" i="80"/>
  <c r="H19" i="81"/>
  <c r="M18" i="78"/>
  <c r="R17" i="80"/>
  <c r="Q16" i="80"/>
  <c r="R19" i="80"/>
  <c r="O15" i="80"/>
  <c r="N34" i="78"/>
  <c r="F19" i="81"/>
  <c r="L13" i="80"/>
  <c r="T16" i="80"/>
  <c r="U47" i="81"/>
  <c r="M11" i="80"/>
  <c r="E49" i="80"/>
  <c r="D49" i="80"/>
  <c r="L19" i="80"/>
  <c r="C31" i="78"/>
  <c r="J52" i="80"/>
  <c r="S14" i="80"/>
  <c r="S50" i="81"/>
  <c r="I19" i="78"/>
  <c r="P16" i="81"/>
  <c r="I53" i="80"/>
  <c r="U53" i="80"/>
  <c r="D52" i="81"/>
  <c r="J17" i="81"/>
  <c r="U17" i="81"/>
  <c r="P13" i="80"/>
  <c r="C55" i="80"/>
  <c r="H52" i="80"/>
  <c r="R35" i="81"/>
  <c r="R52" i="81"/>
  <c r="D53" i="80"/>
  <c r="C31" i="80"/>
  <c r="Q30" i="81"/>
  <c r="E48" i="81"/>
  <c r="C14" i="81"/>
  <c r="K18" i="78"/>
  <c r="G55" i="81"/>
  <c r="O48" i="81"/>
  <c r="K17" i="80"/>
  <c r="Q14" i="81"/>
  <c r="I55" i="81"/>
  <c r="M11" i="81"/>
  <c r="Q55" i="81"/>
  <c r="F52" i="80"/>
  <c r="S48" i="80"/>
  <c r="P49" i="80"/>
  <c r="D51" i="80"/>
  <c r="R52" i="80"/>
  <c r="R31" i="80"/>
  <c r="H31" i="80"/>
  <c r="P11" i="80"/>
  <c r="I16" i="81"/>
  <c r="P11" i="81"/>
  <c r="G35" i="81"/>
  <c r="D11" i="80"/>
  <c r="N29" i="81"/>
  <c r="N19" i="78"/>
  <c r="C52" i="81"/>
  <c r="W55" i="80"/>
  <c r="E55" i="81"/>
  <c r="W13" i="80"/>
  <c r="C54" i="78"/>
  <c r="O35" i="81"/>
  <c r="U51" i="81"/>
  <c r="P28" i="80"/>
  <c r="R33" i="80"/>
  <c r="W17" i="81"/>
  <c r="E15" i="80"/>
  <c r="C19" i="80"/>
  <c r="D30" i="80"/>
  <c r="J51" i="81"/>
  <c r="S16" i="81"/>
  <c r="D31" i="80"/>
  <c r="G14" i="81"/>
  <c r="F27" i="80"/>
  <c r="C47" i="81"/>
  <c r="W15" i="80"/>
  <c r="D33" i="80"/>
  <c r="G48" i="81"/>
  <c r="M14" i="81"/>
  <c r="G16" i="81"/>
  <c r="R55" i="81"/>
  <c r="J49" i="80"/>
  <c r="C47" i="80"/>
  <c r="I17" i="80"/>
  <c r="F12" i="81"/>
  <c r="O33" i="81"/>
  <c r="S35" i="80"/>
  <c r="I48" i="81"/>
  <c r="R12" i="80"/>
  <c r="R47" i="81"/>
  <c r="V19" i="81"/>
  <c r="G33" i="81"/>
  <c r="G35" i="80"/>
  <c r="R11" i="80"/>
  <c r="F13" i="80"/>
  <c r="E48" i="80"/>
  <c r="V15" i="81"/>
  <c r="U49" i="81"/>
  <c r="T18" i="78"/>
  <c r="C35" i="78"/>
  <c r="P53" i="80"/>
  <c r="Q52" i="80"/>
  <c r="R27" i="80"/>
  <c r="U19" i="78"/>
  <c r="N52" i="81"/>
  <c r="D27" i="81"/>
  <c r="F51" i="80"/>
  <c r="G19" i="80"/>
  <c r="M55" i="81"/>
  <c r="C50" i="80"/>
  <c r="V11" i="80"/>
  <c r="O11" i="81"/>
  <c r="F32" i="80"/>
  <c r="T50" i="81"/>
  <c r="E31" i="81"/>
  <c r="O31" i="81"/>
  <c r="W14" i="81"/>
  <c r="Q33" i="80"/>
  <c r="S53" i="81"/>
  <c r="C18" i="78"/>
  <c r="U16" i="81"/>
  <c r="U18" i="78"/>
  <c r="I15" i="81"/>
  <c r="G11" i="80"/>
  <c r="J50" i="81"/>
  <c r="M19" i="78"/>
  <c r="R19" i="81"/>
  <c r="H55" i="81"/>
  <c r="G50" i="80"/>
  <c r="C14" i="80"/>
  <c r="E13" i="81"/>
  <c r="O29" i="80"/>
  <c r="H13" i="80"/>
  <c r="T14" i="80"/>
  <c r="T47" i="80"/>
  <c r="E29" i="80"/>
  <c r="V53" i="80"/>
  <c r="H11" i="81"/>
  <c r="V49" i="80"/>
  <c r="G49" i="81"/>
  <c r="C35" i="81"/>
  <c r="F32" i="81"/>
  <c r="D47" i="80"/>
  <c r="H29" i="81"/>
  <c r="Q55" i="80"/>
  <c r="P50" i="81"/>
  <c r="L49" i="80"/>
  <c r="I13" i="80"/>
  <c r="C55" i="78"/>
  <c r="H35" i="80"/>
  <c r="H28" i="80"/>
  <c r="V51" i="81"/>
  <c r="R49" i="80"/>
  <c r="N49" i="80"/>
  <c r="W12" i="80"/>
  <c r="K19" i="78"/>
  <c r="M47" i="81"/>
  <c r="C30" i="78"/>
  <c r="H12" i="81"/>
  <c r="V19" i="78"/>
  <c r="V13" i="80"/>
  <c r="I18" i="78"/>
  <c r="R13" i="81"/>
  <c r="L19" i="78"/>
  <c r="D12" i="80"/>
  <c r="E31" i="80"/>
  <c r="Q52" i="81"/>
  <c r="I49" i="81"/>
  <c r="N28" i="81"/>
  <c r="C48" i="78"/>
  <c r="X18" i="78"/>
  <c r="S19" i="81"/>
  <c r="C35" i="80"/>
  <c r="W48" i="80"/>
  <c r="T48" i="80"/>
  <c r="V50" i="81"/>
  <c r="F19" i="80"/>
  <c r="H55" i="80"/>
  <c r="N48" i="80"/>
  <c r="W12" i="81"/>
  <c r="Q48" i="80"/>
  <c r="S52" i="80"/>
  <c r="F55" i="80"/>
  <c r="O51" i="80"/>
  <c r="G19" i="81"/>
  <c r="F15" i="80"/>
  <c r="S18" i="78"/>
  <c r="K53" i="80"/>
  <c r="J49" i="81"/>
  <c r="H50" i="80"/>
  <c r="S13" i="80"/>
  <c r="P30" i="81"/>
  <c r="L16" i="80"/>
  <c r="R33" i="81"/>
  <c r="G17" i="80"/>
  <c r="E19" i="80"/>
  <c r="K12" i="80"/>
  <c r="N14" i="81"/>
  <c r="S28" i="80"/>
  <c r="J48" i="80"/>
  <c r="U12" i="81"/>
  <c r="I12" i="80"/>
  <c r="W53" i="80"/>
  <c r="F50" i="81"/>
  <c r="M14" i="80"/>
  <c r="E19" i="78"/>
  <c r="S27" i="80"/>
  <c r="K51" i="80"/>
  <c r="F15" i="81"/>
  <c r="I14" i="80"/>
  <c r="I49" i="80"/>
  <c r="T52" i="81"/>
  <c r="U17" i="80"/>
  <c r="O53" i="80"/>
  <c r="K48" i="80"/>
  <c r="S16" i="80"/>
  <c r="N35" i="81"/>
  <c r="Q14" i="80"/>
  <c r="Q47" i="81"/>
  <c r="Q35" i="80"/>
  <c r="I52" i="80"/>
  <c r="E33" i="80"/>
  <c r="Q17" i="80"/>
  <c r="G53" i="80"/>
  <c r="O19" i="80"/>
  <c r="Q32" i="81"/>
  <c r="Q29" i="81"/>
  <c r="J11" i="81"/>
  <c r="W11" i="80"/>
  <c r="U11" i="80"/>
  <c r="F48" i="81"/>
  <c r="F16" i="80"/>
  <c r="F49" i="81"/>
  <c r="U12" i="80"/>
  <c r="H18" i="78"/>
  <c r="Q19" i="81"/>
  <c r="F14" i="80"/>
  <c r="W52" i="81"/>
  <c r="V47" i="81"/>
  <c r="I50" i="80"/>
  <c r="N12" i="80"/>
  <c r="D32" i="80"/>
  <c r="V12" i="80"/>
  <c r="K50" i="81"/>
  <c r="F12" i="80"/>
  <c r="P12" i="80"/>
  <c r="Q11" i="81"/>
  <c r="W15" i="81"/>
  <c r="H28" i="81"/>
  <c r="G12" i="81"/>
  <c r="C12" i="80"/>
  <c r="F47" i="81"/>
  <c r="T53" i="81"/>
  <c r="O17" i="80"/>
  <c r="C16" i="81"/>
  <c r="G33" i="80"/>
  <c r="R29" i="81"/>
  <c r="M15" i="80"/>
  <c r="K51" i="81"/>
  <c r="T52" i="80"/>
  <c r="K17" i="81"/>
  <c r="V52" i="81"/>
  <c r="L50" i="81"/>
  <c r="D48" i="80"/>
  <c r="L19" i="81"/>
  <c r="N53" i="80"/>
  <c r="O13" i="80"/>
  <c r="L15" i="80"/>
  <c r="O49" i="80"/>
  <c r="W14" i="80"/>
  <c r="Q53" i="81"/>
  <c r="O27" i="81"/>
  <c r="F50" i="80"/>
  <c r="T13" i="80"/>
  <c r="D30" i="81"/>
  <c r="N32" i="78"/>
  <c r="R16" i="81"/>
  <c r="M19" i="81"/>
  <c r="F14" i="81"/>
  <c r="Q12" i="80"/>
  <c r="O33" i="80"/>
  <c r="N27" i="78"/>
  <c r="W48" i="81"/>
  <c r="D49" i="81"/>
  <c r="J48" i="81"/>
  <c r="D13" i="80"/>
  <c r="K55" i="80"/>
  <c r="T51" i="81"/>
  <c r="F35" i="80"/>
  <c r="D28" i="81"/>
  <c r="I47" i="80"/>
  <c r="P12" i="81"/>
  <c r="O29" i="81"/>
  <c r="P49" i="81"/>
  <c r="K52" i="81"/>
  <c r="M52" i="81"/>
  <c r="G27" i="80"/>
  <c r="U49" i="80"/>
  <c r="E52" i="81"/>
  <c r="W52" i="80"/>
  <c r="J55" i="80"/>
  <c r="H19" i="78"/>
  <c r="I53" i="81"/>
  <c r="Q31" i="81"/>
  <c r="G32" i="80"/>
  <c r="I15" i="80"/>
  <c r="N53" i="81"/>
  <c r="V14" i="80"/>
  <c r="R48" i="81"/>
  <c r="F33" i="81"/>
  <c r="Q13" i="81"/>
  <c r="L11" i="80"/>
  <c r="G29" i="80"/>
  <c r="K15" i="81"/>
  <c r="K14" i="81"/>
  <c r="Q47" i="80"/>
  <c r="Q51" i="81"/>
  <c r="C11" i="81"/>
  <c r="H17" i="80"/>
  <c r="M49" i="81"/>
  <c r="O31" i="80"/>
  <c r="M47" i="80"/>
  <c r="U53" i="81"/>
  <c r="N50" i="80"/>
  <c r="V18" i="78"/>
  <c r="V13" i="81"/>
  <c r="J19" i="80"/>
  <c r="J14" i="80"/>
  <c r="L55" i="81"/>
  <c r="C53" i="78"/>
  <c r="O16" i="80"/>
  <c r="P14" i="80"/>
  <c r="C53" i="81"/>
  <c r="D35" i="81"/>
  <c r="D14" i="80"/>
  <c r="K11" i="80"/>
  <c r="I16" i="80"/>
  <c r="K19" i="81"/>
  <c r="H12" i="80"/>
  <c r="L51" i="80"/>
  <c r="L52" i="81"/>
  <c r="P18" i="78"/>
  <c r="D35" i="80"/>
  <c r="S15" i="80"/>
  <c r="E55" i="80"/>
  <c r="G28" i="80"/>
  <c r="D31" i="81"/>
  <c r="Q12" i="81"/>
  <c r="G49" i="80"/>
  <c r="N32" i="80"/>
  <c r="J13" i="80"/>
  <c r="H51" i="81"/>
  <c r="S15" i="81"/>
  <c r="N29" i="80"/>
  <c r="V50" i="80"/>
  <c r="R30" i="80"/>
  <c r="I47" i="81"/>
  <c r="H35" i="81"/>
  <c r="E28" i="81"/>
  <c r="C52" i="78"/>
  <c r="L14" i="80"/>
  <c r="O50" i="81"/>
  <c r="W49" i="80"/>
  <c r="I12" i="81"/>
  <c r="E52" i="80"/>
  <c r="P35" i="80"/>
  <c r="S27" i="81"/>
  <c r="G17" i="81"/>
  <c r="S29" i="81"/>
  <c r="O49" i="81"/>
  <c r="O11" i="80"/>
  <c r="I51" i="80"/>
  <c r="N31" i="78"/>
  <c r="R28" i="81"/>
  <c r="P27" i="80"/>
  <c r="P16" i="80"/>
  <c r="P48" i="80"/>
  <c r="R32" i="80"/>
  <c r="N27" i="81"/>
  <c r="O28" i="81"/>
  <c r="U50" i="81"/>
  <c r="P15" i="81"/>
  <c r="K16" i="80"/>
  <c r="P28" i="81"/>
  <c r="J47" i="81"/>
  <c r="D13" i="81"/>
  <c r="L53" i="80"/>
  <c r="N51" i="80"/>
  <c r="K16" i="81"/>
  <c r="R31" i="81"/>
  <c r="W18" i="78"/>
  <c r="I51" i="81"/>
  <c r="N48" i="81"/>
  <c r="L12" i="81"/>
  <c r="E16" i="81"/>
  <c r="J13" i="81"/>
  <c r="M48" i="81"/>
  <c r="K13" i="80"/>
  <c r="C11" i="80"/>
  <c r="R53" i="80"/>
  <c r="H48" i="81"/>
  <c r="F31" i="80"/>
  <c r="Q16" i="81"/>
  <c r="V17" i="81"/>
  <c r="T49" i="81"/>
  <c r="S13" i="81"/>
  <c r="E28" i="80"/>
  <c r="O12" i="80"/>
  <c r="X19" i="78"/>
  <c r="R14" i="80"/>
  <c r="W13" i="81"/>
  <c r="F53" i="81"/>
  <c r="H15" i="80"/>
  <c r="T49" i="80"/>
  <c r="G50" i="81"/>
  <c r="U15" i="80"/>
  <c r="I19" i="80"/>
  <c r="G47" i="80"/>
  <c r="S47" i="80"/>
  <c r="M52" i="80"/>
  <c r="K49" i="80"/>
  <c r="R14" i="81"/>
  <c r="Q15" i="81"/>
  <c r="N51" i="81"/>
  <c r="J15" i="81"/>
  <c r="P48" i="81"/>
  <c r="C49" i="80"/>
  <c r="G53" i="81"/>
  <c r="O32" i="80"/>
  <c r="M13" i="81"/>
  <c r="N17" i="81"/>
  <c r="U19" i="81"/>
  <c r="V53" i="81"/>
  <c r="O18" i="78"/>
  <c r="C51" i="81"/>
  <c r="Q51" i="80"/>
  <c r="L49" i="81"/>
  <c r="T12" i="80"/>
  <c r="U11" i="81"/>
  <c r="T53" i="80"/>
  <c r="K12" i="81"/>
  <c r="G15" i="81"/>
  <c r="V48" i="80"/>
  <c r="L48" i="80"/>
  <c r="T16" i="81"/>
  <c r="C33" i="81"/>
  <c r="K53" i="81"/>
  <c r="C53" i="80"/>
  <c r="N30" i="78"/>
  <c r="P31" i="81"/>
  <c r="M12" i="81"/>
  <c r="G16" i="80"/>
  <c r="H47" i="81"/>
  <c r="W53" i="81"/>
  <c r="C47" i="78"/>
  <c r="D27" i="80"/>
  <c r="T12" i="81"/>
  <c r="O47" i="80"/>
  <c r="D12" i="81"/>
  <c r="G52" i="80"/>
  <c r="H31" i="81"/>
  <c r="H30" i="81"/>
  <c r="W11" i="81"/>
  <c r="R32" i="81"/>
  <c r="O14" i="80"/>
  <c r="S33" i="80"/>
  <c r="U51" i="80"/>
  <c r="H27" i="81"/>
  <c r="Q28" i="81"/>
  <c r="H16" i="81"/>
  <c r="E51" i="80"/>
  <c r="E11" i="81"/>
  <c r="T15" i="80"/>
  <c r="I55" i="80"/>
  <c r="P31" i="80"/>
  <c r="H51" i="80"/>
  <c r="S50" i="80"/>
  <c r="G51" i="81"/>
  <c r="S11" i="81"/>
  <c r="T19" i="78"/>
  <c r="U15" i="81"/>
  <c r="C52" i="80"/>
  <c r="O47" i="81"/>
  <c r="H14" i="80"/>
  <c r="O53" i="81"/>
  <c r="E47" i="81"/>
  <c r="C19" i="81"/>
  <c r="J12" i="80"/>
  <c r="H49" i="80"/>
  <c r="N17" i="80"/>
  <c r="H48" i="80"/>
  <c r="T17" i="80"/>
  <c r="F52" i="81"/>
  <c r="N13" i="81"/>
  <c r="C55" i="81"/>
  <c r="J55" i="81"/>
  <c r="T48" i="81"/>
  <c r="E27" i="81"/>
  <c r="E14" i="81"/>
  <c r="S17" i="81"/>
  <c r="E15" i="81"/>
  <c r="F27" i="81"/>
  <c r="G51" i="80"/>
  <c r="Q50" i="80"/>
  <c r="E32" i="80"/>
  <c r="N27" i="80"/>
  <c r="R29" i="80"/>
  <c r="C17" i="80"/>
  <c r="G19" i="78"/>
  <c r="N55" i="81"/>
  <c r="P33" i="80"/>
  <c r="H16" i="80"/>
  <c r="L51" i="81"/>
  <c r="F17" i="81"/>
  <c r="G48" i="80"/>
  <c r="M51" i="81"/>
  <c r="P27" i="81"/>
  <c r="C13" i="81"/>
  <c r="U52" i="80"/>
  <c r="C28" i="78"/>
  <c r="H53" i="81"/>
  <c r="C51" i="78"/>
  <c r="I17" i="81"/>
  <c r="Q48" i="81"/>
  <c r="E14" i="80"/>
  <c r="F33" i="80"/>
  <c r="S53" i="80"/>
  <c r="C51" i="80"/>
  <c r="T14" i="81"/>
  <c r="C48" i="80"/>
  <c r="D11" i="81"/>
  <c r="I14" i="81"/>
  <c r="N16" i="81"/>
  <c r="E12" i="81"/>
  <c r="F30" i="81"/>
  <c r="N33" i="78"/>
  <c r="O27" i="80"/>
  <c r="Q49" i="81"/>
  <c r="C29" i="80"/>
  <c r="V49" i="81"/>
  <c r="T17" i="81"/>
  <c r="C28" i="81"/>
  <c r="O55" i="80"/>
  <c r="F55" i="81"/>
  <c r="D29" i="81"/>
  <c r="P13" i="81"/>
  <c r="U19" i="80"/>
  <c r="R51" i="80"/>
  <c r="O16" i="81"/>
  <c r="E51" i="81"/>
  <c r="E19" i="81"/>
  <c r="N11" i="80"/>
  <c r="D19" i="80"/>
  <c r="W47" i="80"/>
  <c r="C49" i="78"/>
  <c r="M16" i="80"/>
  <c r="O50" i="80"/>
  <c r="D55" i="81"/>
  <c r="Q30" i="80"/>
  <c r="K52" i="80"/>
  <c r="V16" i="80"/>
  <c r="G11" i="81"/>
  <c r="G32" i="81"/>
  <c r="S33" i="81"/>
  <c r="K11" i="81"/>
  <c r="K47" i="81"/>
  <c r="N55" i="80"/>
  <c r="Q53" i="80"/>
  <c r="P52" i="80"/>
  <c r="J53" i="80"/>
  <c r="Q17" i="81"/>
  <c r="L47" i="80"/>
  <c r="T47" i="81"/>
  <c r="M12" i="80"/>
  <c r="W16" i="81"/>
  <c r="O52" i="81"/>
  <c r="S51" i="80"/>
  <c r="P29" i="80"/>
  <c r="L48" i="81"/>
  <c r="N28" i="78"/>
  <c r="P29" i="81"/>
  <c r="J15" i="80"/>
  <c r="O28" i="80"/>
  <c r="O30" i="81"/>
  <c r="H53" i="80"/>
  <c r="T50" i="80"/>
  <c r="M13" i="80"/>
  <c r="M50" i="81"/>
  <c r="E35" i="80"/>
  <c r="E49" i="81"/>
  <c r="Q15" i="80"/>
  <c r="L47" i="81"/>
  <c r="E35" i="81"/>
  <c r="W51" i="81"/>
  <c r="V14" i="81"/>
  <c r="W55" i="81"/>
  <c r="R12" i="81"/>
  <c r="Q49" i="80"/>
  <c r="O12" i="81"/>
  <c r="C31" i="81"/>
  <c r="F47" i="80"/>
  <c r="O55" i="81"/>
  <c r="S19" i="80"/>
  <c r="F13" i="81"/>
  <c r="R17" i="81"/>
  <c r="V15" i="80"/>
  <c r="K49" i="81"/>
  <c r="S55" i="81"/>
  <c r="P55" i="80"/>
  <c r="F29" i="81"/>
  <c r="F19" i="78"/>
  <c r="J51" i="80"/>
  <c r="P19" i="80"/>
  <c r="V51" i="80"/>
  <c r="F16" i="81"/>
  <c r="N30" i="80"/>
  <c r="Q29" i="80"/>
  <c r="N31" i="80"/>
  <c r="J53" i="81"/>
  <c r="U52" i="81"/>
  <c r="P47" i="80"/>
  <c r="T11" i="80"/>
  <c r="W50" i="80"/>
  <c r="F49" i="80"/>
  <c r="D14" i="81"/>
  <c r="P55" i="81"/>
  <c r="I13" i="81"/>
  <c r="V16" i="81"/>
  <c r="F29" i="80"/>
  <c r="D53" i="81"/>
  <c r="N47" i="81"/>
  <c r="M55" i="80"/>
  <c r="S12" i="80"/>
  <c r="T51" i="80"/>
  <c r="E47" i="80"/>
  <c r="T15" i="81"/>
  <c r="C13" i="80"/>
  <c r="J47" i="80"/>
  <c r="H32" i="80"/>
  <c r="E53" i="81"/>
  <c r="R16" i="80"/>
  <c r="U55" i="81"/>
  <c r="R50" i="81"/>
  <c r="R28" i="80"/>
  <c r="D16" i="81"/>
  <c r="E27" i="80"/>
  <c r="P51" i="81"/>
  <c r="T55" i="80"/>
  <c r="L13" i="81"/>
  <c r="D50" i="81"/>
  <c r="C49" i="81"/>
  <c r="S55" i="80"/>
  <c r="F17" i="80"/>
  <c r="U50" i="80"/>
  <c r="S17" i="80"/>
  <c r="F11" i="81"/>
  <c r="N15" i="80"/>
  <c r="N31" i="81"/>
  <c r="U13" i="81"/>
  <c r="V17" i="80"/>
  <c r="K15" i="80"/>
  <c r="C30" i="80"/>
  <c r="H52" i="81"/>
  <c r="W49" i="81"/>
  <c r="M17" i="80"/>
  <c r="R19" i="78"/>
  <c r="Q33" i="81"/>
  <c r="E16" i="80"/>
  <c r="D48" i="81"/>
  <c r="S49" i="80"/>
  <c r="S51" i="81"/>
  <c r="N50" i="81"/>
  <c r="C33" i="80"/>
  <c r="L18" i="78"/>
  <c r="D28" i="80"/>
  <c r="N13" i="80"/>
  <c r="O14" i="81"/>
  <c r="P47" i="81"/>
  <c r="G30" i="80"/>
  <c r="G28" i="81"/>
  <c r="M16" i="81"/>
  <c r="R49" i="81"/>
  <c r="C27" i="81"/>
  <c r="P19" i="81"/>
  <c r="W50" i="81"/>
  <c r="K48" i="81"/>
  <c r="E30" i="81"/>
  <c r="D47" i="81"/>
  <c r="E53" i="80"/>
  <c r="U14" i="80"/>
  <c r="R51" i="81"/>
  <c r="C34" i="78"/>
  <c r="H49" i="81"/>
  <c r="C12" i="81"/>
  <c r="P50" i="80"/>
  <c r="E50" i="80"/>
  <c r="L17" i="81"/>
  <c r="H14" i="81"/>
  <c r="H33" i="80"/>
  <c r="Q28" i="80"/>
  <c r="W17" i="80"/>
  <c r="G30" i="81"/>
  <c r="H32" i="81"/>
  <c r="D50" i="80"/>
  <c r="I19" i="81"/>
  <c r="P19" i="78"/>
  <c r="N30" i="81"/>
  <c r="R11" i="81"/>
  <c r="G31" i="81"/>
  <c r="F11" i="80"/>
  <c r="F35" i="81"/>
  <c r="L52" i="80"/>
  <c r="M50" i="80"/>
  <c r="G52" i="81"/>
  <c r="N28" i="80"/>
  <c r="D19" i="78"/>
  <c r="S30" i="81"/>
  <c r="E50" i="81"/>
  <c r="C29" i="81"/>
  <c r="P32" i="80"/>
  <c r="N33" i="81"/>
  <c r="G55" i="80"/>
  <c r="D18" i="78"/>
  <c r="C15" i="81"/>
  <c r="P17" i="81"/>
  <c r="H19" i="80"/>
  <c r="O52" i="80"/>
  <c r="G47" i="81"/>
  <c r="D51" i="81"/>
  <c r="N19" i="81"/>
  <c r="P32" i="81"/>
  <c r="D33" i="81"/>
  <c r="C30" i="81"/>
  <c r="C32" i="80"/>
  <c r="R27" i="81"/>
  <c r="K55" i="81"/>
  <c r="N12" i="81"/>
  <c r="D32" i="81"/>
  <c r="R13" i="80"/>
  <c r="S11" i="80"/>
  <c r="S19" i="78"/>
  <c r="L11" i="81"/>
  <c r="P53" i="81"/>
  <c r="H17" i="81"/>
  <c r="J16" i="80"/>
  <c r="M51" i="80"/>
  <c r="D15" i="80"/>
  <c r="D19" i="81"/>
  <c r="H33" i="81"/>
  <c r="T19" i="80"/>
  <c r="G13" i="81"/>
  <c r="D52" i="80"/>
  <c r="I11" i="80"/>
  <c r="R47" i="80"/>
  <c r="J50" i="80"/>
  <c r="W47" i="81"/>
  <c r="K13" i="81"/>
  <c r="Q27" i="81"/>
  <c r="N49" i="81"/>
  <c r="C28" i="80"/>
  <c r="S48" i="81"/>
  <c r="G31" i="80"/>
  <c r="S12" i="81"/>
  <c r="J19" i="81"/>
  <c r="C19" i="78"/>
  <c r="C29" i="78"/>
  <c r="O35" i="80"/>
  <c r="H50" i="81"/>
  <c r="O51" i="81"/>
  <c r="Q19" i="78"/>
  <c r="D55" i="80"/>
  <c r="U55" i="80"/>
  <c r="H13" i="81"/>
  <c r="N33" i="80"/>
  <c r="V55" i="80"/>
  <c r="L50" i="80"/>
  <c r="M17" i="81"/>
  <c r="K14" i="80"/>
  <c r="V19" i="80"/>
  <c r="U16" i="80"/>
  <c r="Q18" i="78"/>
  <c r="C11" i="78"/>
  <c r="G29" i="81"/>
  <c r="F53" i="80"/>
  <c r="W16" i="80"/>
  <c r="C50" i="81"/>
  <c r="P14" i="81"/>
  <c r="H27" i="80"/>
  <c r="O13" i="81"/>
  <c r="R53" i="81"/>
  <c r="S47" i="81"/>
  <c r="T13" i="81"/>
  <c r="J52" i="81"/>
  <c r="W19" i="80"/>
  <c r="I48" i="80"/>
  <c r="H30" i="80"/>
  <c r="N35" i="80"/>
  <c r="M15" i="81"/>
  <c r="T19" i="81"/>
  <c r="P35" i="81"/>
  <c r="U14" i="81"/>
  <c r="R15" i="80"/>
  <c r="R50" i="80"/>
  <c r="E30" i="80"/>
  <c r="S32" i="81"/>
  <c r="V48" i="81"/>
  <c r="V47" i="80"/>
  <c r="J16" i="81"/>
  <c r="E33" i="81"/>
  <c r="S31" i="81"/>
  <c r="N18" i="78"/>
  <c r="V11" i="81"/>
  <c r="H29" i="80"/>
  <c r="C48" i="81"/>
  <c r="H15" i="81"/>
  <c r="D17" i="80"/>
  <c r="U48" i="81"/>
  <c r="S32" i="80"/>
  <c r="D16" i="80"/>
  <c r="V55" i="81"/>
  <c r="D15" i="81"/>
  <c r="J14" i="81"/>
  <c r="F28" i="80"/>
  <c r="M53" i="81"/>
  <c r="W51" i="80"/>
  <c r="D17" i="81"/>
  <c r="J11" i="80"/>
  <c r="J12" i="81"/>
  <c r="E18" i="78"/>
  <c r="F48" i="80"/>
  <c r="V12" i="81"/>
  <c r="N14" i="80"/>
  <c r="G18" i="78"/>
  <c r="F28" i="81"/>
  <c r="G27" i="81"/>
  <c r="C16" i="80"/>
  <c r="F31" i="81"/>
  <c r="G12" i="80"/>
  <c r="C33" i="78"/>
  <c r="Q32" i="80"/>
  <c r="V54" i="81" l="1"/>
  <c r="F34" i="81"/>
  <c r="J54" i="81"/>
  <c r="T33" i="81"/>
  <c r="O54" i="80"/>
  <c r="P34" i="81"/>
  <c r="X19" i="81"/>
  <c r="L18" i="80"/>
  <c r="D34" i="81"/>
  <c r="D18" i="81"/>
  <c r="E18" i="81"/>
  <c r="B11" i="78"/>
  <c r="J7" i="78"/>
  <c r="R34" i="81"/>
  <c r="T54" i="80"/>
  <c r="G34" i="80"/>
  <c r="T31" i="80"/>
  <c r="C18" i="80"/>
  <c r="X11" i="80"/>
  <c r="I30" i="80"/>
  <c r="E54" i="81"/>
  <c r="X48" i="80"/>
  <c r="F54" i="81"/>
  <c r="I32" i="80"/>
  <c r="T29" i="80"/>
  <c r="V54" i="80"/>
  <c r="X16" i="80"/>
  <c r="T54" i="81"/>
  <c r="I29" i="81"/>
  <c r="D34" i="80"/>
  <c r="R54" i="81"/>
  <c r="X49" i="80"/>
  <c r="E34" i="80"/>
  <c r="I31" i="80"/>
  <c r="H54" i="80"/>
  <c r="X12" i="80"/>
  <c r="X47" i="81"/>
  <c r="C54" i="81"/>
  <c r="N54" i="81"/>
  <c r="I30" i="81"/>
  <c r="Q18" i="80"/>
  <c r="T30" i="80"/>
  <c r="G34" i="81"/>
  <c r="L54" i="80"/>
  <c r="S34" i="80"/>
  <c r="F54" i="80"/>
  <c r="H18" i="80"/>
  <c r="S34" i="81"/>
  <c r="R34" i="80"/>
  <c r="S54" i="81"/>
  <c r="X51" i="80"/>
  <c r="I18" i="81"/>
  <c r="F34" i="80"/>
  <c r="D54" i="81"/>
  <c r="E34" i="81"/>
  <c r="I28" i="81"/>
  <c r="I31" i="81"/>
  <c r="O54" i="81"/>
  <c r="H34" i="81"/>
  <c r="I33" i="80"/>
  <c r="U18" i="81"/>
  <c r="M54" i="80"/>
  <c r="T31" i="81"/>
  <c r="H54" i="81"/>
  <c r="X17" i="81"/>
  <c r="K18" i="80"/>
  <c r="I28" i="80"/>
  <c r="X52" i="80"/>
  <c r="Q54" i="81"/>
  <c r="X14" i="80"/>
  <c r="T32" i="80"/>
  <c r="K54" i="80"/>
  <c r="T33" i="80"/>
  <c r="X52" i="81"/>
  <c r="T27" i="81"/>
  <c r="N34" i="81"/>
  <c r="T28" i="80"/>
  <c r="H34" i="80"/>
  <c r="Q18" i="81"/>
  <c r="W54" i="80"/>
  <c r="I54" i="80"/>
  <c r="X55" i="81"/>
  <c r="F18" i="81"/>
  <c r="I29" i="80"/>
  <c r="X15" i="80"/>
  <c r="Q34" i="81"/>
  <c r="M18" i="81"/>
  <c r="T35" i="81"/>
  <c r="X55" i="80"/>
  <c r="G54" i="81"/>
  <c r="I35" i="80"/>
  <c r="T29" i="81"/>
  <c r="I32" i="81"/>
  <c r="X53" i="81"/>
  <c r="D54" i="80"/>
  <c r="S18" i="81"/>
  <c r="E18" i="80"/>
  <c r="X50" i="81"/>
  <c r="L18" i="81"/>
  <c r="N18" i="80"/>
  <c r="X17" i="80"/>
  <c r="U18" i="80"/>
  <c r="C34" i="81"/>
  <c r="I27" i="81"/>
  <c r="X51" i="81"/>
  <c r="O18" i="81"/>
  <c r="K54" i="81"/>
  <c r="C18" i="81"/>
  <c r="X11" i="81"/>
  <c r="D18" i="80"/>
  <c r="T32" i="81"/>
  <c r="O34" i="80"/>
  <c r="M54" i="81"/>
  <c r="X48" i="81"/>
  <c r="C54" i="80"/>
  <c r="X47" i="80"/>
  <c r="W54" i="81"/>
  <c r="W18" i="81"/>
  <c r="X19" i="80"/>
  <c r="M18" i="80"/>
  <c r="W18" i="80"/>
  <c r="V18" i="80"/>
  <c r="K18" i="81"/>
  <c r="P34" i="80"/>
  <c r="X53" i="80"/>
  <c r="S54" i="80"/>
  <c r="I35" i="81"/>
  <c r="J54" i="80"/>
  <c r="N18" i="81"/>
  <c r="S18" i="80"/>
  <c r="N34" i="80"/>
  <c r="T27" i="80"/>
  <c r="U54" i="81"/>
  <c r="J18" i="81"/>
  <c r="J18" i="80"/>
  <c r="X50" i="80"/>
  <c r="Q54" i="80"/>
  <c r="P18" i="81"/>
  <c r="O34" i="81"/>
  <c r="F18" i="80"/>
  <c r="Q34" i="80"/>
  <c r="V18" i="81"/>
  <c r="G54" i="80"/>
  <c r="R54" i="80"/>
  <c r="X13" i="80"/>
  <c r="T18" i="81"/>
  <c r="T18" i="80"/>
  <c r="X15" i="81"/>
  <c r="G18" i="80"/>
  <c r="T35" i="80"/>
  <c r="T28" i="81"/>
  <c r="X49" i="81"/>
  <c r="N54" i="80"/>
  <c r="I33" i="81"/>
  <c r="L54" i="81"/>
  <c r="I18" i="80"/>
  <c r="X12" i="81"/>
  <c r="R18" i="80"/>
  <c r="C34" i="80"/>
  <c r="I27" i="80"/>
  <c r="P54" i="80"/>
  <c r="G18" i="81"/>
  <c r="P18" i="80"/>
  <c r="R18" i="81"/>
  <c r="X16" i="81"/>
  <c r="H18" i="81"/>
  <c r="E54" i="80"/>
  <c r="I54" i="81"/>
  <c r="X13" i="81"/>
  <c r="U54" i="80"/>
  <c r="P54" i="81"/>
  <c r="O18" i="80"/>
  <c r="T30" i="81"/>
  <c r="X14" i="81"/>
  <c r="T34" i="80" l="1"/>
  <c r="I34" i="80"/>
  <c r="I34" i="81"/>
  <c r="X54" i="81"/>
  <c r="X18" i="81"/>
  <c r="T34" i="8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X54" i="80"/>
  <c r="X18" i="80"/>
  <c r="W27" i="58" l="1"/>
  <c r="W26" i="58"/>
  <c r="W25" i="58"/>
  <c r="W17" i="58"/>
  <c r="W23" i="58"/>
  <c r="W18" i="58"/>
  <c r="W18" i="59"/>
  <c r="W20" i="58"/>
  <c r="W20" i="62"/>
  <c r="W20" i="59"/>
  <c r="W22" i="59"/>
  <c r="W21" i="62"/>
  <c r="W21" i="59"/>
  <c r="W21" i="58"/>
  <c r="W19" i="58"/>
  <c r="W17" i="62"/>
  <c r="W18" i="60"/>
  <c r="W19" i="60"/>
  <c r="W19" i="59"/>
  <c r="W19" i="62"/>
  <c r="W18" i="62"/>
  <c r="W22" i="58"/>
  <c r="W17" i="59"/>
  <c r="W21" i="60"/>
  <c r="W23" i="59"/>
  <c r="W23" i="62"/>
  <c r="W22" i="62"/>
  <c r="W23" i="60"/>
  <c r="W20" i="60"/>
  <c r="W22" i="60"/>
  <c r="W17" i="60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<sst xmlns="http://schemas.openxmlformats.org/spreadsheetml/2006/main" count="7997" uniqueCount="130">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</sst>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8" fillId="6" borderId="46" xfId="0" applyNumberFormat="1" applyFont="1" applyFill="1" applyBorder="1" applyAlignment="1">
      <alignment horizontal="center" vertical="center"/>
    </xf>
    <xf numFmtId="164" fontId="7" fillId="16" borderId="3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102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 t="s">
        <v>26</v>
      </c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30" t="s">
        <v>36</v>
      </c>
      <c r="U2" s="1130"/>
      <c r="V2" s="1130"/>
      <c r="W2" s="1130"/>
      <c r="X2" s="1131"/>
    </row>
    <row r="3" spans="1:26" x14ac:dyDescent="0.25">
      <c r="A3" s="1118"/>
      <c r="B3" s="1127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2"/>
      <c r="U4" s="1132"/>
      <c r="V4" s="1132"/>
      <c r="W4" s="1132"/>
      <c r="X4" s="1133"/>
    </row>
    <row r="5" spans="1:26" x14ac:dyDescent="0.25">
      <c r="A5" s="134" t="s">
        <v>38</v>
      </c>
      <c r="B5" s="1127">
        <v>3</v>
      </c>
      <c r="C5" s="1128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28">
        <v>5</v>
      </c>
      <c r="O5" s="1128"/>
      <c r="T5" s="1134"/>
      <c r="U5" s="1134"/>
      <c r="V5" s="1134"/>
      <c r="W5" s="1134"/>
      <c r="X5" s="113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4"/>
      <c r="U6" s="1134"/>
      <c r="V6" s="1134"/>
      <c r="W6" s="1134"/>
      <c r="X6" s="1135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28" t="s">
        <v>51</v>
      </c>
      <c r="P7" s="1128"/>
      <c r="Q7" s="1128"/>
      <c r="R7" s="1128"/>
      <c r="S7" s="88"/>
      <c r="T7" s="1134"/>
      <c r="U7" s="1134"/>
      <c r="V7" s="1134"/>
      <c r="W7" s="1134"/>
      <c r="X7" s="113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6"/>
      <c r="U8" s="1136"/>
      <c r="V8" s="1136"/>
      <c r="W8" s="1134"/>
      <c r="X8" s="1135"/>
    </row>
    <row r="9" spans="1:26" ht="30.75" thickBot="1" x14ac:dyDescent="0.3">
      <c r="A9" s="74"/>
      <c r="B9" s="1111" t="s">
        <v>7</v>
      </c>
      <c r="C9" s="1112"/>
      <c r="D9" s="1112"/>
      <c r="E9" s="1112"/>
      <c r="F9" s="1112"/>
      <c r="G9" s="1112"/>
      <c r="H9" s="1112"/>
      <c r="I9" s="1112"/>
      <c r="J9" s="1112"/>
      <c r="K9" s="1110"/>
      <c r="L9" s="1108" t="s">
        <v>28</v>
      </c>
      <c r="M9" s="1109"/>
      <c r="N9" s="1109"/>
      <c r="O9" s="1109"/>
      <c r="P9" s="1109"/>
      <c r="Q9" s="1109"/>
      <c r="R9" s="1109"/>
      <c r="S9" s="1109"/>
      <c r="T9" s="1109"/>
      <c r="U9" s="1109"/>
      <c r="V9" s="111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8" t="s">
        <v>16</v>
      </c>
      <c r="C25" s="1109"/>
      <c r="D25" s="1109"/>
      <c r="E25" s="1109"/>
      <c r="F25" s="1109"/>
      <c r="G25" s="1109"/>
      <c r="H25" s="1110"/>
      <c r="I25" s="90"/>
      <c r="J25" s="90"/>
      <c r="K25" s="90"/>
      <c r="L25" s="90"/>
      <c r="M25" s="169" t="s">
        <v>45</v>
      </c>
      <c r="N25" s="1111" t="s">
        <v>16</v>
      </c>
      <c r="O25" s="1112"/>
      <c r="P25" s="1112"/>
      <c r="Q25" s="1112"/>
      <c r="R25" s="1112"/>
      <c r="S25" s="1112"/>
      <c r="T25" s="258"/>
      <c r="U25" s="168"/>
      <c r="V25" s="1113"/>
      <c r="W25" s="1113"/>
      <c r="X25" s="1114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3"/>
      <c r="W26" s="1113"/>
      <c r="X26" s="1114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3"/>
      <c r="W27" s="1113"/>
      <c r="X27" s="1114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3"/>
      <c r="W28" s="1113"/>
      <c r="X28" s="1114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3"/>
      <c r="W29" s="1113"/>
      <c r="X29" s="1114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3"/>
      <c r="W30" s="1113"/>
      <c r="X30" s="1114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3"/>
      <c r="W31" s="1113"/>
      <c r="X31" s="1114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3"/>
      <c r="W32" s="1113"/>
      <c r="X32" s="1114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3"/>
      <c r="W33" s="1113"/>
      <c r="X33" s="1114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3"/>
      <c r="W34" s="1113"/>
      <c r="X34" s="1114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1" t="s">
        <v>29</v>
      </c>
      <c r="C38" s="1112"/>
      <c r="D38" s="1112"/>
      <c r="E38" s="1112"/>
      <c r="F38" s="1112"/>
      <c r="G38" s="1112"/>
      <c r="H38" s="111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097"/>
      <c r="D36" s="1097"/>
      <c r="E36" s="1097"/>
      <c r="F36" s="1097"/>
      <c r="G36" s="1097"/>
      <c r="H36" s="1141"/>
      <c r="I36" s="300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30" t="s">
        <v>36</v>
      </c>
      <c r="U2" s="1130"/>
      <c r="V2" s="1130"/>
      <c r="W2" s="1130"/>
      <c r="X2" s="1131"/>
    </row>
    <row r="3" spans="1:26" x14ac:dyDescent="0.25">
      <c r="A3" s="1118"/>
      <c r="B3" s="1127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2"/>
      <c r="U4" s="1132"/>
      <c r="V4" s="1132"/>
      <c r="W4" s="1132"/>
      <c r="X4" s="1133"/>
    </row>
    <row r="5" spans="1:26" x14ac:dyDescent="0.25">
      <c r="A5" s="134" t="s">
        <v>38</v>
      </c>
      <c r="B5" s="1127">
        <v>3</v>
      </c>
      <c r="C5" s="1128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28">
        <v>5</v>
      </c>
      <c r="O5" s="1128"/>
      <c r="T5" s="1134"/>
      <c r="U5" s="1134"/>
      <c r="V5" s="1134"/>
      <c r="W5" s="1134"/>
      <c r="X5" s="113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4"/>
      <c r="U6" s="1134"/>
      <c r="V6" s="1134"/>
      <c r="W6" s="1134"/>
      <c r="X6" s="1135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28" t="s">
        <v>51</v>
      </c>
      <c r="P7" s="1128"/>
      <c r="Q7" s="1128"/>
      <c r="R7" s="1128"/>
      <c r="S7" s="88"/>
      <c r="T7" s="1134"/>
      <c r="U7" s="1134"/>
      <c r="V7" s="1134"/>
      <c r="W7" s="1134"/>
      <c r="X7" s="113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6"/>
      <c r="U8" s="1136"/>
      <c r="V8" s="1136"/>
      <c r="W8" s="1134"/>
      <c r="X8" s="1135"/>
    </row>
    <row r="9" spans="1:26" ht="30.75" thickBot="1" x14ac:dyDescent="0.3">
      <c r="A9" s="74"/>
      <c r="B9" s="1111" t="s">
        <v>7</v>
      </c>
      <c r="C9" s="1112"/>
      <c r="D9" s="1112"/>
      <c r="E9" s="1112"/>
      <c r="F9" s="1112"/>
      <c r="G9" s="1112"/>
      <c r="H9" s="1112"/>
      <c r="I9" s="1112"/>
      <c r="J9" s="1112"/>
      <c r="K9" s="1110"/>
      <c r="L9" s="1108" t="s">
        <v>28</v>
      </c>
      <c r="M9" s="1109"/>
      <c r="N9" s="1109"/>
      <c r="O9" s="1109"/>
      <c r="P9" s="1109"/>
      <c r="Q9" s="1109"/>
      <c r="R9" s="1109"/>
      <c r="S9" s="1109"/>
      <c r="T9" s="1109"/>
      <c r="U9" s="1109"/>
      <c r="V9" s="111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1" t="s">
        <v>16</v>
      </c>
      <c r="C25" s="1112"/>
      <c r="D25" s="1112"/>
      <c r="E25" s="1112"/>
      <c r="F25" s="1112"/>
      <c r="G25" s="1112"/>
      <c r="H25" s="1112"/>
      <c r="I25" s="1110"/>
      <c r="J25" s="90"/>
      <c r="K25" s="90"/>
      <c r="L25" s="90"/>
      <c r="M25" s="169" t="s">
        <v>45</v>
      </c>
      <c r="N25" s="1111" t="s">
        <v>16</v>
      </c>
      <c r="O25" s="1112"/>
      <c r="P25" s="1112"/>
      <c r="Q25" s="1112"/>
      <c r="R25" s="1112"/>
      <c r="S25" s="1112"/>
      <c r="T25" s="258"/>
      <c r="U25" s="168"/>
      <c r="V25" s="1113"/>
      <c r="W25" s="1113"/>
      <c r="X25" s="1114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3"/>
      <c r="W26" s="1113"/>
      <c r="X26" s="1114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3"/>
      <c r="W27" s="1113"/>
      <c r="X27" s="1114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3"/>
      <c r="W28" s="1113"/>
      <c r="X28" s="1114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3"/>
      <c r="W29" s="1113"/>
      <c r="X29" s="1114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3"/>
      <c r="W30" s="1113"/>
      <c r="X30" s="1114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3"/>
      <c r="W31" s="1113"/>
      <c r="X31" s="1114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3"/>
      <c r="W32" s="1113"/>
      <c r="X32" s="1114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3"/>
      <c r="W33" s="1113"/>
      <c r="X33" s="1114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3"/>
      <c r="W34" s="1113"/>
      <c r="X34" s="1114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1" t="s">
        <v>29</v>
      </c>
      <c r="C38" s="1112"/>
      <c r="D38" s="1112"/>
      <c r="E38" s="1112"/>
      <c r="F38" s="1112"/>
      <c r="G38" s="1112"/>
      <c r="H38" s="111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305"/>
      <c r="M15" s="306"/>
      <c r="N15" s="1098" t="s">
        <v>28</v>
      </c>
      <c r="O15" s="1099"/>
      <c r="P15" s="1099"/>
      <c r="Q15" s="1099"/>
      <c r="R15" s="1099"/>
      <c r="S15" s="1099"/>
      <c r="T15" s="1099"/>
      <c r="U15" s="1099"/>
      <c r="V15" s="1099"/>
      <c r="W15" s="1099"/>
      <c r="X15" s="110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097"/>
      <c r="D36" s="1097"/>
      <c r="E36" s="1097"/>
      <c r="F36" s="1097"/>
      <c r="G36" s="1097"/>
      <c r="H36" s="1141"/>
      <c r="I36" s="300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30" t="s">
        <v>36</v>
      </c>
      <c r="U2" s="1130"/>
      <c r="V2" s="1130"/>
      <c r="W2" s="1130"/>
      <c r="X2" s="1131"/>
    </row>
    <row r="3" spans="1:26" x14ac:dyDescent="0.25">
      <c r="A3" s="1118"/>
      <c r="B3" s="1127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2"/>
      <c r="U4" s="1132"/>
      <c r="V4" s="1132"/>
      <c r="W4" s="1132"/>
      <c r="X4" s="1133"/>
    </row>
    <row r="5" spans="1:26" x14ac:dyDescent="0.25">
      <c r="A5" s="134" t="s">
        <v>38</v>
      </c>
      <c r="B5" s="1127">
        <v>3</v>
      </c>
      <c r="C5" s="1128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28">
        <v>5</v>
      </c>
      <c r="O5" s="1128"/>
      <c r="T5" s="1134"/>
      <c r="U5" s="1134"/>
      <c r="V5" s="1134"/>
      <c r="W5" s="1134"/>
      <c r="X5" s="113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4"/>
      <c r="U6" s="1134"/>
      <c r="V6" s="1134"/>
      <c r="W6" s="1134"/>
      <c r="X6" s="1135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28" t="s">
        <v>51</v>
      </c>
      <c r="P7" s="1128"/>
      <c r="Q7" s="1128"/>
      <c r="R7" s="1128"/>
      <c r="S7" s="88"/>
      <c r="T7" s="1134"/>
      <c r="U7" s="1134"/>
      <c r="V7" s="1134"/>
      <c r="W7" s="1134"/>
      <c r="X7" s="113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6"/>
      <c r="U8" s="1136"/>
      <c r="V8" s="1136"/>
      <c r="W8" s="1134"/>
      <c r="X8" s="1135"/>
    </row>
    <row r="9" spans="1:26" ht="30.75" thickBot="1" x14ac:dyDescent="0.3">
      <c r="A9" s="74"/>
      <c r="B9" s="1111" t="s">
        <v>7</v>
      </c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0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1" t="s">
        <v>16</v>
      </c>
      <c r="C25" s="1112"/>
      <c r="D25" s="1112"/>
      <c r="E25" s="1112"/>
      <c r="F25" s="1112"/>
      <c r="G25" s="1112"/>
      <c r="H25" s="1112"/>
      <c r="I25" s="1110"/>
      <c r="J25" s="90"/>
      <c r="K25" s="90"/>
      <c r="L25" s="90"/>
      <c r="M25" s="169" t="s">
        <v>45</v>
      </c>
      <c r="N25" s="1111" t="s">
        <v>16</v>
      </c>
      <c r="O25" s="1112"/>
      <c r="P25" s="1112"/>
      <c r="Q25" s="1112"/>
      <c r="R25" s="1112"/>
      <c r="S25" s="1112"/>
      <c r="T25" s="258"/>
      <c r="U25" s="168"/>
      <c r="V25" s="1113"/>
      <c r="W25" s="1113"/>
      <c r="X25" s="111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3"/>
      <c r="W26" s="1113"/>
      <c r="X26" s="111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3"/>
      <c r="W27" s="1113"/>
      <c r="X27" s="111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3"/>
      <c r="W28" s="1113"/>
      <c r="X28" s="111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3"/>
      <c r="W29" s="1113"/>
      <c r="X29" s="111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3"/>
      <c r="W30" s="1113"/>
      <c r="X30" s="111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3"/>
      <c r="W31" s="1113"/>
      <c r="X31" s="111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3"/>
      <c r="W32" s="1113"/>
      <c r="X32" s="111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3"/>
      <c r="W33" s="1113"/>
      <c r="X33" s="111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3"/>
      <c r="W34" s="1113"/>
      <c r="X34" s="111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1" t="s">
        <v>29</v>
      </c>
      <c r="C38" s="1112"/>
      <c r="D38" s="1112"/>
      <c r="E38" s="1112"/>
      <c r="F38" s="1112"/>
      <c r="G38" s="1112"/>
      <c r="H38" s="1110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4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4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57</v>
      </c>
      <c r="N11" s="1095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01"/>
      <c r="Q36" s="1142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3"/>
      <c r="M54" s="1103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42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58</v>
      </c>
      <c r="N11" s="1095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4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42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63</v>
      </c>
      <c r="N11" s="1095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2"/>
      <c r="O15" s="1145" t="s">
        <v>28</v>
      </c>
      <c r="P15" s="1145"/>
      <c r="Q15" s="1145"/>
      <c r="R15" s="1145"/>
      <c r="S15" s="1145"/>
      <c r="T15" s="1145"/>
      <c r="U15" s="1145"/>
      <c r="V15" s="1145"/>
      <c r="W15" s="1145"/>
      <c r="X15" s="1145"/>
      <c r="Y15" s="114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01"/>
      <c r="I36" s="388"/>
      <c r="L36" s="32"/>
      <c r="M36" s="62" t="s">
        <v>17</v>
      </c>
      <c r="N36" s="1100" t="s">
        <v>16</v>
      </c>
      <c r="O36" s="1101"/>
      <c r="P36" s="114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2"/>
      <c r="O15" s="1145" t="s">
        <v>28</v>
      </c>
      <c r="P15" s="1145"/>
      <c r="Q15" s="1145"/>
      <c r="R15" s="1145"/>
      <c r="S15" s="1145"/>
      <c r="T15" s="1145"/>
      <c r="U15" s="1145"/>
      <c r="V15" s="1145"/>
      <c r="W15" s="1145"/>
      <c r="X15" s="1145"/>
      <c r="Y15" s="114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01"/>
      <c r="G34" s="1101"/>
      <c r="H34" s="1101"/>
      <c r="I34" s="388"/>
      <c r="L34" s="32"/>
      <c r="M34" s="62" t="s">
        <v>17</v>
      </c>
      <c r="N34" s="1100" t="s">
        <v>16</v>
      </c>
      <c r="O34" s="1101"/>
      <c r="P34" s="1142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3"/>
      <c r="M52" s="1103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2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2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69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70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71</v>
      </c>
      <c r="N11" s="1095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72</v>
      </c>
      <c r="N11" s="1095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75</v>
      </c>
      <c r="N11" s="1095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77</v>
      </c>
      <c r="N11" s="1095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78</v>
      </c>
      <c r="N11" s="1095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79</v>
      </c>
      <c r="N11" s="1095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80</v>
      </c>
      <c r="N11" s="1095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82</v>
      </c>
      <c r="N11" s="1095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00" t="s">
        <v>29</v>
      </c>
      <c r="C53" s="1101"/>
      <c r="D53" s="1101"/>
      <c r="E53" s="1142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88</v>
      </c>
      <c r="N11" s="1095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94</v>
      </c>
      <c r="N11" s="1095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97</v>
      </c>
      <c r="N11" s="1095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106</v>
      </c>
      <c r="N11" s="1095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107</v>
      </c>
      <c r="N11" s="1095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099"/>
      <c r="W52" s="1099"/>
      <c r="X52" s="1102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118</v>
      </c>
      <c r="N11" s="1095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121</v>
      </c>
      <c r="N11" s="1095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96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19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119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118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92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T29" sqref="T29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2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34" t="s">
        <v>34</v>
      </c>
      <c r="W1" s="1235"/>
      <c r="X1" s="1235"/>
    </row>
    <row r="2" spans="1:24" x14ac:dyDescent="0.25">
      <c r="A2" s="562"/>
      <c r="B2" s="1233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34" t="s">
        <v>36</v>
      </c>
      <c r="W2" s="1235"/>
      <c r="X2" s="1235"/>
    </row>
    <row r="3" spans="1:24" x14ac:dyDescent="0.25">
      <c r="A3" s="562"/>
      <c r="B3" s="1233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9"/>
      <c r="V3" s="1234" t="s">
        <v>37</v>
      </c>
      <c r="W3" s="1235"/>
      <c r="X3" s="1235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30"/>
      <c r="W4" s="1230"/>
      <c r="X4" s="1230"/>
    </row>
    <row r="5" spans="1:24" ht="30" customHeight="1" thickBot="1" x14ac:dyDescent="0.3">
      <c r="A5" s="562"/>
      <c r="B5" s="564" t="s">
        <v>38</v>
      </c>
      <c r="C5" s="1128">
        <v>3</v>
      </c>
      <c r="D5" s="1128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60</v>
      </c>
      <c r="P5" s="551"/>
      <c r="V5" s="1231"/>
      <c r="W5" s="1231"/>
      <c r="X5" s="1231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7" t="s">
        <v>126</v>
      </c>
      <c r="W6" s="1228"/>
      <c r="X6" s="1229"/>
    </row>
    <row r="7" spans="1:24" ht="30" customHeight="1" thickBot="1" x14ac:dyDescent="0.3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6">
        <f ca="1">INDIRECT("'SEM " &amp; $O$5 &amp; "'!" &amp; ADDRESS(ROW(T2), COLUMN(T2)))</f>
        <v>45841</v>
      </c>
      <c r="I7" s="1236"/>
      <c r="J7" s="1236">
        <f ca="1">H7+6</f>
        <v>45847</v>
      </c>
      <c r="K7" s="1236"/>
      <c r="L7" s="87"/>
      <c r="M7" s="391" t="s">
        <v>43</v>
      </c>
      <c r="N7" s="391"/>
      <c r="P7" s="1128" t="s">
        <v>89</v>
      </c>
      <c r="Q7" s="1128"/>
      <c r="R7" s="1128"/>
      <c r="S7" s="1128"/>
      <c r="T7" s="84"/>
      <c r="U7" s="88"/>
      <c r="V7" s="1224">
        <v>45841</v>
      </c>
      <c r="W7" s="1225"/>
      <c r="X7" s="1226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9" t="s">
        <v>105</v>
      </c>
      <c r="B9" s="1210"/>
      <c r="C9" s="1111" t="s">
        <v>7</v>
      </c>
      <c r="D9" s="1112"/>
      <c r="E9" s="1112"/>
      <c r="F9" s="1112"/>
      <c r="G9" s="1112"/>
      <c r="H9" s="1112"/>
      <c r="I9" s="1110"/>
      <c r="J9" s="1112" t="s">
        <v>29</v>
      </c>
      <c r="K9" s="1112"/>
      <c r="L9" s="1112"/>
      <c r="M9" s="1112"/>
      <c r="N9" s="1112"/>
      <c r="O9" s="1112"/>
      <c r="P9" s="1112"/>
      <c r="Q9" s="1111" t="s">
        <v>28</v>
      </c>
      <c r="R9" s="1112"/>
      <c r="S9" s="1112"/>
      <c r="T9" s="1112"/>
      <c r="U9" s="1112"/>
      <c r="V9" s="1112"/>
      <c r="W9" s="1110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.75" x14ac:dyDescent="0.25">
      <c r="A11" s="559" t="s">
        <v>98</v>
      </c>
      <c r="B11" s="597">
        <f ca="1">H7</f>
        <v>45841</v>
      </c>
      <c r="C11" s="664">
        <f ca="1">INDIRECT("'SEM " &amp; $O$5 &amp; "'!" &amp; ADDRESS(ROW(B8), COLUMN(B8)))</f>
        <v>86.1</v>
      </c>
      <c r="D11" s="665">
        <f t="shared" ref="D11:X11" ca="1" si="0">INDIRECT("'SEM " &amp; $O$5 &amp; "'!" &amp; ADDRESS(ROW(C8), COLUMN(C8)))</f>
        <v>84.9</v>
      </c>
      <c r="E11" s="665">
        <f t="shared" ca="1" si="0"/>
        <v>84.8</v>
      </c>
      <c r="F11" s="665">
        <f t="shared" ca="1" si="0"/>
        <v>10</v>
      </c>
      <c r="G11" s="665">
        <f t="shared" ca="1" si="0"/>
        <v>84.7</v>
      </c>
      <c r="H11" s="665">
        <f t="shared" ca="1" si="0"/>
        <v>85.5</v>
      </c>
      <c r="I11" s="279">
        <f t="shared" ca="1" si="0"/>
        <v>84.4</v>
      </c>
      <c r="J11" s="664">
        <f t="shared" ca="1" si="0"/>
        <v>81.2</v>
      </c>
      <c r="K11" s="665">
        <f t="shared" ca="1" si="0"/>
        <v>83.3</v>
      </c>
      <c r="L11" s="665">
        <f t="shared" ca="1" si="0"/>
        <v>86.6</v>
      </c>
      <c r="M11" s="665">
        <f t="shared" ca="1" si="0"/>
        <v>12.5</v>
      </c>
      <c r="N11" s="665">
        <f t="shared" ca="1" si="0"/>
        <v>86.4</v>
      </c>
      <c r="O11" s="665">
        <f t="shared" ca="1" si="0"/>
        <v>85.2</v>
      </c>
      <c r="P11" s="279">
        <f t="shared" ca="1" si="0"/>
        <v>84.6</v>
      </c>
      <c r="Q11" s="664">
        <f t="shared" ca="1" si="0"/>
        <v>82.8</v>
      </c>
      <c r="R11" s="665">
        <f t="shared" ca="1" si="0"/>
        <v>84</v>
      </c>
      <c r="S11" s="665">
        <f t="shared" ca="1" si="0"/>
        <v>88.4</v>
      </c>
      <c r="T11" s="665">
        <f t="shared" ca="1" si="0"/>
        <v>13.1</v>
      </c>
      <c r="U11" s="665">
        <f t="shared" ca="1" si="0"/>
        <v>88.9</v>
      </c>
      <c r="V11" s="665">
        <f t="shared" ca="1" si="0"/>
        <v>85.1</v>
      </c>
      <c r="W11" s="279">
        <f t="shared" ca="1" si="0"/>
        <v>87.7</v>
      </c>
      <c r="X11" s="753">
        <f t="shared" ca="1" si="0"/>
        <v>1570.2</v>
      </c>
    </row>
    <row r="12" spans="1:24" ht="33.75" x14ac:dyDescent="0.25">
      <c r="A12" s="559" t="s">
        <v>99</v>
      </c>
      <c r="B12" s="597">
        <f t="shared" ref="B12:B17" ca="1" si="1">B11+1</f>
        <v>45842</v>
      </c>
      <c r="C12" s="571">
        <f t="shared" ref="C12:X12" ca="1" si="2">INDIRECT("'SEM " &amp; $O$5 &amp; "'!" &amp; ADDRESS(ROW(B9), COLUMN(B9)))</f>
        <v>85.7</v>
      </c>
      <c r="D12" s="572">
        <f t="shared" ca="1" si="2"/>
        <v>86.1</v>
      </c>
      <c r="E12" s="572">
        <f t="shared" ca="1" si="2"/>
        <v>84.2</v>
      </c>
      <c r="F12" s="572">
        <f t="shared" ca="1" si="2"/>
        <v>17.899999999999999</v>
      </c>
      <c r="G12" s="572">
        <f t="shared" ca="1" si="2"/>
        <v>84.4</v>
      </c>
      <c r="H12" s="572">
        <f t="shared" ca="1" si="2"/>
        <v>85.2</v>
      </c>
      <c r="I12" s="280">
        <f t="shared" ca="1" si="2"/>
        <v>86.1</v>
      </c>
      <c r="J12" s="571">
        <f t="shared" ca="1" si="2"/>
        <v>82.9</v>
      </c>
      <c r="K12" s="572">
        <f t="shared" ca="1" si="2"/>
        <v>84.3</v>
      </c>
      <c r="L12" s="572">
        <f t="shared" ca="1" si="2"/>
        <v>86.4</v>
      </c>
      <c r="M12" s="572">
        <f t="shared" ca="1" si="2"/>
        <v>13.9</v>
      </c>
      <c r="N12" s="572">
        <f t="shared" ca="1" si="2"/>
        <v>87.8</v>
      </c>
      <c r="O12" s="572">
        <f t="shared" ca="1" si="2"/>
        <v>86.2</v>
      </c>
      <c r="P12" s="280">
        <f t="shared" ca="1" si="2"/>
        <v>84.2</v>
      </c>
      <c r="Q12" s="571">
        <f t="shared" ca="1" si="2"/>
        <v>83.3</v>
      </c>
      <c r="R12" s="572">
        <f t="shared" ca="1" si="2"/>
        <v>84.1</v>
      </c>
      <c r="S12" s="572">
        <f t="shared" ca="1" si="2"/>
        <v>88.2</v>
      </c>
      <c r="T12" s="572">
        <f t="shared" ca="1" si="2"/>
        <v>15.4</v>
      </c>
      <c r="U12" s="572">
        <f t="shared" ca="1" si="2"/>
        <v>88.4</v>
      </c>
      <c r="V12" s="572">
        <f t="shared" ca="1" si="2"/>
        <v>86.3</v>
      </c>
      <c r="W12" s="280">
        <f t="shared" ca="1" si="2"/>
        <v>88.4</v>
      </c>
      <c r="X12" s="754">
        <f t="shared" ca="1" si="2"/>
        <v>1589.3999999999999</v>
      </c>
    </row>
    <row r="13" spans="1:24" ht="33.75" x14ac:dyDescent="0.25">
      <c r="A13" s="559" t="s">
        <v>100</v>
      </c>
      <c r="B13" s="597">
        <f t="shared" ca="1" si="1"/>
        <v>45843</v>
      </c>
      <c r="C13" s="571">
        <f t="shared" ref="C13:X13" ca="1" si="3">INDIRECT("'SEM " &amp; $O$5 &amp; "'!" &amp; ADDRESS(ROW(B10), COLUMN(B10)))</f>
        <v>85.7</v>
      </c>
      <c r="D13" s="572">
        <f t="shared" ca="1" si="3"/>
        <v>86.1</v>
      </c>
      <c r="E13" s="572">
        <f t="shared" ca="1" si="3"/>
        <v>84.1</v>
      </c>
      <c r="F13" s="572">
        <f t="shared" ca="1" si="3"/>
        <v>17.899999999999999</v>
      </c>
      <c r="G13" s="572">
        <f t="shared" ca="1" si="3"/>
        <v>84.4</v>
      </c>
      <c r="H13" s="572">
        <f t="shared" ca="1" si="3"/>
        <v>84.9</v>
      </c>
      <c r="I13" s="280">
        <f t="shared" ca="1" si="3"/>
        <v>86.1</v>
      </c>
      <c r="J13" s="571">
        <f t="shared" ca="1" si="3"/>
        <v>82.9</v>
      </c>
      <c r="K13" s="572">
        <f t="shared" ca="1" si="3"/>
        <v>84.3</v>
      </c>
      <c r="L13" s="572">
        <f t="shared" ca="1" si="3"/>
        <v>86.4</v>
      </c>
      <c r="M13" s="572">
        <f t="shared" ca="1" si="3"/>
        <v>13.9</v>
      </c>
      <c r="N13" s="572">
        <f t="shared" ca="1" si="3"/>
        <v>87.8</v>
      </c>
      <c r="O13" s="572">
        <f t="shared" ca="1" si="3"/>
        <v>86.1</v>
      </c>
      <c r="P13" s="280">
        <f t="shared" ca="1" si="3"/>
        <v>84.2</v>
      </c>
      <c r="Q13" s="571">
        <f t="shared" ca="1" si="3"/>
        <v>83.3</v>
      </c>
      <c r="R13" s="572">
        <f t="shared" ca="1" si="3"/>
        <v>84.1</v>
      </c>
      <c r="S13" s="572">
        <f t="shared" ca="1" si="3"/>
        <v>88.2</v>
      </c>
      <c r="T13" s="572">
        <f t="shared" ca="1" si="3"/>
        <v>15.4</v>
      </c>
      <c r="U13" s="572">
        <f t="shared" ca="1" si="3"/>
        <v>88.4</v>
      </c>
      <c r="V13" s="572">
        <f t="shared" ca="1" si="3"/>
        <v>86</v>
      </c>
      <c r="W13" s="280">
        <f t="shared" ca="1" si="3"/>
        <v>88.4</v>
      </c>
      <c r="X13" s="754">
        <f t="shared" ca="1" si="3"/>
        <v>1588.6000000000001</v>
      </c>
    </row>
    <row r="14" spans="1:24" ht="33.75" x14ac:dyDescent="0.25">
      <c r="A14" s="559" t="s">
        <v>101</v>
      </c>
      <c r="B14" s="597">
        <f t="shared" ca="1" si="1"/>
        <v>45844</v>
      </c>
      <c r="C14" s="571">
        <f t="shared" ref="C14:X14" ca="1" si="4">INDIRECT("'SEM " &amp; $O$5 &amp; "'!" &amp; ADDRESS(ROW(B11), COLUMN(B11)))</f>
        <v>85.7</v>
      </c>
      <c r="D14" s="572">
        <f t="shared" ca="1" si="4"/>
        <v>86.1</v>
      </c>
      <c r="E14" s="572">
        <f t="shared" ca="1" si="4"/>
        <v>84.1</v>
      </c>
      <c r="F14" s="572">
        <f t="shared" ca="1" si="4"/>
        <v>17.8</v>
      </c>
      <c r="G14" s="572">
        <f t="shared" ca="1" si="4"/>
        <v>84.4</v>
      </c>
      <c r="H14" s="572">
        <f t="shared" ca="1" si="4"/>
        <v>84.8</v>
      </c>
      <c r="I14" s="280">
        <f t="shared" ca="1" si="4"/>
        <v>86.1</v>
      </c>
      <c r="J14" s="571">
        <f t="shared" ca="1" si="4"/>
        <v>82.9</v>
      </c>
      <c r="K14" s="572">
        <f t="shared" ca="1" si="4"/>
        <v>84.2</v>
      </c>
      <c r="L14" s="572">
        <f t="shared" ca="1" si="4"/>
        <v>86.4</v>
      </c>
      <c r="M14" s="572">
        <f t="shared" ca="1" si="4"/>
        <v>13.9</v>
      </c>
      <c r="N14" s="572">
        <f t="shared" ca="1" si="4"/>
        <v>87.8</v>
      </c>
      <c r="O14" s="572">
        <f t="shared" ca="1" si="4"/>
        <v>86</v>
      </c>
      <c r="P14" s="280">
        <f t="shared" ca="1" si="4"/>
        <v>84.2</v>
      </c>
      <c r="Q14" s="571">
        <f t="shared" ca="1" si="4"/>
        <v>83.3</v>
      </c>
      <c r="R14" s="572">
        <f t="shared" ca="1" si="4"/>
        <v>84.1</v>
      </c>
      <c r="S14" s="572">
        <f t="shared" ca="1" si="4"/>
        <v>88.2</v>
      </c>
      <c r="T14" s="572">
        <f t="shared" ca="1" si="4"/>
        <v>15.4</v>
      </c>
      <c r="U14" s="572">
        <f t="shared" ca="1" si="4"/>
        <v>88.3</v>
      </c>
      <c r="V14" s="572">
        <f t="shared" ca="1" si="4"/>
        <v>86</v>
      </c>
      <c r="W14" s="280">
        <f t="shared" ca="1" si="4"/>
        <v>88.4</v>
      </c>
      <c r="X14" s="754">
        <f t="shared" ca="1" si="4"/>
        <v>1588.1</v>
      </c>
    </row>
    <row r="15" spans="1:24" ht="33.75" x14ac:dyDescent="0.25">
      <c r="A15" s="559" t="s">
        <v>102</v>
      </c>
      <c r="B15" s="597">
        <f t="shared" ca="1" si="1"/>
        <v>45845</v>
      </c>
      <c r="C15" s="571">
        <f t="shared" ref="C15:X15" ca="1" si="5">INDIRECT("'SEM " &amp; $O$5 &amp; "'!" &amp; ADDRESS(ROW(B12), COLUMN(B12)))</f>
        <v>85.7</v>
      </c>
      <c r="D15" s="572">
        <f t="shared" ca="1" si="5"/>
        <v>86.1</v>
      </c>
      <c r="E15" s="572">
        <f t="shared" ca="1" si="5"/>
        <v>84</v>
      </c>
      <c r="F15" s="572">
        <f t="shared" ca="1" si="5"/>
        <v>17.3</v>
      </c>
      <c r="G15" s="572">
        <f t="shared" ca="1" si="5"/>
        <v>84.4</v>
      </c>
      <c r="H15" s="572">
        <f t="shared" ca="1" si="5"/>
        <v>84.8</v>
      </c>
      <c r="I15" s="280">
        <f t="shared" ca="1" si="5"/>
        <v>86.1</v>
      </c>
      <c r="J15" s="571">
        <f t="shared" ca="1" si="5"/>
        <v>82.9</v>
      </c>
      <c r="K15" s="572">
        <f t="shared" ca="1" si="5"/>
        <v>84.2</v>
      </c>
      <c r="L15" s="572">
        <f t="shared" ca="1" si="5"/>
        <v>86.4</v>
      </c>
      <c r="M15" s="572">
        <f t="shared" ca="1" si="5"/>
        <v>13.9</v>
      </c>
      <c r="N15" s="572">
        <f t="shared" ca="1" si="5"/>
        <v>87.8</v>
      </c>
      <c r="O15" s="572">
        <f t="shared" ca="1" si="5"/>
        <v>85.9</v>
      </c>
      <c r="P15" s="280">
        <f t="shared" ca="1" si="5"/>
        <v>84.2</v>
      </c>
      <c r="Q15" s="571">
        <f t="shared" ca="1" si="5"/>
        <v>83.3</v>
      </c>
      <c r="R15" s="572">
        <f t="shared" ca="1" si="5"/>
        <v>84.1</v>
      </c>
      <c r="S15" s="572">
        <f t="shared" ca="1" si="5"/>
        <v>88.2</v>
      </c>
      <c r="T15" s="572">
        <f t="shared" ca="1" si="5"/>
        <v>15.3</v>
      </c>
      <c r="U15" s="572">
        <f t="shared" ca="1" si="5"/>
        <v>88.3</v>
      </c>
      <c r="V15" s="572">
        <f t="shared" ca="1" si="5"/>
        <v>86</v>
      </c>
      <c r="W15" s="280">
        <f t="shared" ca="1" si="5"/>
        <v>88.4</v>
      </c>
      <c r="X15" s="754">
        <f t="shared" ca="1" si="5"/>
        <v>1587.2999999999997</v>
      </c>
    </row>
    <row r="16" spans="1:24" ht="33.75" x14ac:dyDescent="0.25">
      <c r="A16" s="559" t="s">
        <v>103</v>
      </c>
      <c r="B16" s="597">
        <f t="shared" ca="1" si="1"/>
        <v>45846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45847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5" t="s">
        <v>8</v>
      </c>
      <c r="B18" s="1206"/>
      <c r="C18" s="229">
        <f t="shared" ref="C18:X18" ca="1" si="8">INDIRECT("'SEM " &amp; $O$5 &amp; "'!" &amp; ADDRESS(ROW(B15), COLUMN(B15)))</f>
        <v>428.9</v>
      </c>
      <c r="D18" s="230">
        <f t="shared" ca="1" si="8"/>
        <v>429.30000000000007</v>
      </c>
      <c r="E18" s="230">
        <f t="shared" ca="1" si="8"/>
        <v>421.2</v>
      </c>
      <c r="F18" s="230">
        <f t="shared" ca="1" si="8"/>
        <v>80.899999999999991</v>
      </c>
      <c r="G18" s="230">
        <f t="shared" ca="1" si="8"/>
        <v>422.30000000000007</v>
      </c>
      <c r="H18" s="230">
        <f t="shared" ca="1" si="8"/>
        <v>425.2</v>
      </c>
      <c r="I18" s="231">
        <f t="shared" ca="1" si="8"/>
        <v>428.80000000000007</v>
      </c>
      <c r="J18" s="229">
        <f t="shared" ca="1" si="8"/>
        <v>412.80000000000007</v>
      </c>
      <c r="K18" s="230">
        <f t="shared" ca="1" si="8"/>
        <v>420.29999999999995</v>
      </c>
      <c r="L18" s="230">
        <f t="shared" ca="1" si="8"/>
        <v>432.19999999999993</v>
      </c>
      <c r="M18" s="230">
        <f t="shared" ca="1" si="8"/>
        <v>68.099999999999994</v>
      </c>
      <c r="N18" s="230">
        <f t="shared" ca="1" si="8"/>
        <v>437.6</v>
      </c>
      <c r="O18" s="230">
        <f t="shared" ca="1" si="8"/>
        <v>429.4</v>
      </c>
      <c r="P18" s="231">
        <f t="shared" ca="1" si="8"/>
        <v>421.4</v>
      </c>
      <c r="Q18" s="229">
        <f t="shared" ca="1" si="8"/>
        <v>416</v>
      </c>
      <c r="R18" s="230">
        <f t="shared" ca="1" si="8"/>
        <v>420.4</v>
      </c>
      <c r="S18" s="230">
        <f t="shared" ca="1" si="8"/>
        <v>441.2</v>
      </c>
      <c r="T18" s="230">
        <f t="shared" ca="1" si="8"/>
        <v>74.599999999999994</v>
      </c>
      <c r="U18" s="230">
        <f t="shared" ca="1" si="8"/>
        <v>442.30000000000007</v>
      </c>
      <c r="V18" s="230">
        <f t="shared" ca="1" si="8"/>
        <v>429.4</v>
      </c>
      <c r="W18" s="232">
        <f t="shared" ca="1" si="8"/>
        <v>441.29999999999995</v>
      </c>
      <c r="X18" s="510">
        <f t="shared" ca="1" si="8"/>
        <v>7923.5999999999995</v>
      </c>
    </row>
    <row r="19" spans="1:24" ht="33.75" thickBot="1" x14ac:dyDescent="0.3">
      <c r="A19" s="1207" t="s">
        <v>47</v>
      </c>
      <c r="B19" s="1208"/>
      <c r="C19" s="587">
        <f ca="1">INDIRECT("'SEM " &amp; $O$5 &amp; "'!" &amp; ADDRESS(ROW(B17), COLUMN(B16)))</f>
        <v>0</v>
      </c>
      <c r="D19" s="588">
        <f t="shared" ref="D19:X19" ca="1" si="9">INDIRECT("'SEM " &amp; $O$5 &amp; "'!" &amp; ADDRESS(ROW(C17), COLUMN(C16)))</f>
        <v>0</v>
      </c>
      <c r="E19" s="588">
        <f t="shared" ca="1" si="9"/>
        <v>0</v>
      </c>
      <c r="F19" s="588">
        <f t="shared" ca="1" si="9"/>
        <v>0</v>
      </c>
      <c r="G19" s="588">
        <f t="shared" ca="1" si="9"/>
        <v>0</v>
      </c>
      <c r="H19" s="588">
        <f t="shared" ca="1" si="9"/>
        <v>0</v>
      </c>
      <c r="I19" s="589">
        <f t="shared" ca="1" si="9"/>
        <v>0</v>
      </c>
      <c r="J19" s="587">
        <f t="shared" ca="1" si="9"/>
        <v>0</v>
      </c>
      <c r="K19" s="588">
        <f t="shared" ca="1" si="9"/>
        <v>0</v>
      </c>
      <c r="L19" s="588">
        <f t="shared" ca="1" si="9"/>
        <v>0</v>
      </c>
      <c r="M19" s="588">
        <f t="shared" ca="1" si="9"/>
        <v>0</v>
      </c>
      <c r="N19" s="588">
        <f t="shared" ca="1" si="9"/>
        <v>0</v>
      </c>
      <c r="O19" s="588">
        <f t="shared" ca="1" si="9"/>
        <v>0</v>
      </c>
      <c r="P19" s="589">
        <f t="shared" ca="1" si="9"/>
        <v>0</v>
      </c>
      <c r="Q19" s="587">
        <f t="shared" ca="1" si="9"/>
        <v>0</v>
      </c>
      <c r="R19" s="588">
        <f t="shared" ca="1" si="9"/>
        <v>0</v>
      </c>
      <c r="S19" s="588">
        <f t="shared" ca="1" si="9"/>
        <v>0</v>
      </c>
      <c r="T19" s="588">
        <f t="shared" ca="1" si="9"/>
        <v>0</v>
      </c>
      <c r="U19" s="588">
        <f t="shared" ca="1" si="9"/>
        <v>0</v>
      </c>
      <c r="V19" s="588">
        <f t="shared" ca="1" si="9"/>
        <v>0</v>
      </c>
      <c r="W19" s="590">
        <f t="shared" ca="1" si="9"/>
        <v>0</v>
      </c>
      <c r="X19" s="590">
        <f t="shared" ca="1" si="9"/>
        <v>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11" t="s">
        <v>16</v>
      </c>
      <c r="D25" s="1112"/>
      <c r="E25" s="1112"/>
      <c r="F25" s="1112"/>
      <c r="G25" s="1112"/>
      <c r="H25" s="1216"/>
      <c r="I25" s="1220" t="s">
        <v>8</v>
      </c>
      <c r="J25" s="92"/>
      <c r="K25" s="92"/>
      <c r="L25" s="1209" t="s">
        <v>45</v>
      </c>
      <c r="M25" s="1210"/>
      <c r="N25" s="1215" t="s">
        <v>16</v>
      </c>
      <c r="O25" s="1216"/>
      <c r="P25" s="1216"/>
      <c r="Q25" s="1216"/>
      <c r="R25" s="1216"/>
      <c r="S25" s="1216"/>
      <c r="T25" s="1220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21"/>
      <c r="J26" s="92"/>
      <c r="K26" s="92"/>
      <c r="L26" s="1213" t="s">
        <v>44</v>
      </c>
      <c r="M26" s="122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1"/>
      <c r="U26" s="1218" t="s">
        <v>91</v>
      </c>
      <c r="V26" s="1219"/>
      <c r="W26" s="1219"/>
      <c r="X26" s="1219"/>
    </row>
    <row r="27" spans="1:24" ht="36" customHeight="1" x14ac:dyDescent="0.25">
      <c r="A27" s="559" t="s">
        <v>98</v>
      </c>
      <c r="B27" s="597">
        <f ca="1">B11</f>
        <v>45841</v>
      </c>
      <c r="C27" s="474">
        <f ca="1">INDIRECT("'SEM " &amp; $O$5 &amp; "'!" &amp; ADDRESS(ROW(B28), COLUMN(B28)))</f>
        <v>70</v>
      </c>
      <c r="D27" s="475">
        <f t="shared" ref="D27:I34" ca="1" si="10">INDIRECT("'SEM " &amp; $O$5 &amp; "'!" &amp; ADDRESS(ROW(C28), COLUMN(C28)))</f>
        <v>74.099999999999994</v>
      </c>
      <c r="E27" s="475">
        <f t="shared" ca="1" si="10"/>
        <v>14.7</v>
      </c>
      <c r="F27" s="475">
        <f t="shared" ca="1" si="10"/>
        <v>72</v>
      </c>
      <c r="G27" s="475">
        <f t="shared" ca="1" si="10"/>
        <v>72.5</v>
      </c>
      <c r="H27" s="477">
        <f t="shared" ca="1" si="10"/>
        <v>73.2</v>
      </c>
      <c r="I27" s="750">
        <f t="shared" ca="1" si="10"/>
        <v>376.49999999999994</v>
      </c>
      <c r="J27" s="660"/>
      <c r="K27" s="374"/>
      <c r="L27" s="559" t="s">
        <v>98</v>
      </c>
      <c r="M27" s="597">
        <f ca="1">B11</f>
        <v>45841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</v>
      </c>
      <c r="Q27" s="471">
        <f t="shared" ca="1" si="11"/>
        <v>5.3</v>
      </c>
      <c r="R27" s="471">
        <f t="shared" ca="1" si="11"/>
        <v>5.4</v>
      </c>
      <c r="S27" s="473">
        <f t="shared" ca="1" si="11"/>
        <v>5.2</v>
      </c>
      <c r="T27" s="1077">
        <f t="shared" ca="1" si="11"/>
        <v>27.7</v>
      </c>
      <c r="U27" s="1218"/>
      <c r="V27" s="1219"/>
      <c r="W27" s="1219"/>
      <c r="X27" s="1219"/>
    </row>
    <row r="28" spans="1:24" ht="36" customHeight="1" x14ac:dyDescent="0.25">
      <c r="A28" s="559" t="s">
        <v>99</v>
      </c>
      <c r="B28" s="597">
        <f t="shared" ref="B28:B33" ca="1" si="12">B27+1</f>
        <v>45842</v>
      </c>
      <c r="C28" s="329">
        <f t="shared" ref="C28:C34" ca="1" si="13">INDIRECT("'SEM " &amp; $O$5 &amp; "'!" &amp; ADDRESS(ROW(B29), COLUMN(B29)))</f>
        <v>69.599999999999994</v>
      </c>
      <c r="D28" s="330">
        <f t="shared" ca="1" si="10"/>
        <v>74.400000000000006</v>
      </c>
      <c r="E28" s="330">
        <f t="shared" ca="1" si="10"/>
        <v>15.6</v>
      </c>
      <c r="F28" s="330">
        <f t="shared" ca="1" si="10"/>
        <v>72.7</v>
      </c>
      <c r="G28" s="330">
        <f t="shared" ca="1" si="10"/>
        <v>72.8</v>
      </c>
      <c r="H28" s="331">
        <f t="shared" ca="1" si="10"/>
        <v>74.3</v>
      </c>
      <c r="I28" s="751">
        <f t="shared" ca="1" si="10"/>
        <v>379.40000000000003</v>
      </c>
      <c r="J28" s="660"/>
      <c r="K28" s="661"/>
      <c r="L28" s="559" t="s">
        <v>99</v>
      </c>
      <c r="M28" s="597">
        <f t="shared" ref="M28:M33" ca="1" si="14">M27+1</f>
        <v>45842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5.5</v>
      </c>
      <c r="P28" s="330">
        <f t="shared" ca="1" si="11"/>
        <v>1.3</v>
      </c>
      <c r="Q28" s="330">
        <f t="shared" ca="1" si="11"/>
        <v>5.0999999999999996</v>
      </c>
      <c r="R28" s="330">
        <f t="shared" ca="1" si="11"/>
        <v>5.3</v>
      </c>
      <c r="S28" s="344">
        <f t="shared" ca="1" si="11"/>
        <v>5</v>
      </c>
      <c r="T28" s="760">
        <f t="shared" ca="1" si="11"/>
        <v>27.3</v>
      </c>
      <c r="U28" s="1218"/>
      <c r="V28" s="1219"/>
      <c r="W28" s="1219"/>
      <c r="X28" s="1219"/>
    </row>
    <row r="29" spans="1:24" ht="36" customHeight="1" x14ac:dyDescent="0.25">
      <c r="A29" s="559" t="s">
        <v>100</v>
      </c>
      <c r="B29" s="597">
        <f t="shared" ca="1" si="12"/>
        <v>45843</v>
      </c>
      <c r="C29" s="329">
        <f t="shared" ca="1" si="13"/>
        <v>69.599999999999994</v>
      </c>
      <c r="D29" s="330">
        <f t="shared" ca="1" si="10"/>
        <v>74.400000000000006</v>
      </c>
      <c r="E29" s="330">
        <f t="shared" ca="1" si="10"/>
        <v>15.5</v>
      </c>
      <c r="F29" s="330">
        <f t="shared" ca="1" si="10"/>
        <v>72.400000000000006</v>
      </c>
      <c r="G29" s="330">
        <f t="shared" ca="1" si="10"/>
        <v>72.8</v>
      </c>
      <c r="H29" s="331">
        <f t="shared" ca="1" si="10"/>
        <v>74.3</v>
      </c>
      <c r="I29" s="751">
        <f t="shared" ca="1" si="10"/>
        <v>379</v>
      </c>
      <c r="J29" s="660"/>
      <c r="K29" s="661"/>
      <c r="L29" s="559" t="s">
        <v>100</v>
      </c>
      <c r="M29" s="597">
        <f t="shared" ca="1" si="14"/>
        <v>45843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1.4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</v>
      </c>
      <c r="T29" s="760">
        <f t="shared" ca="1" si="11"/>
        <v>27.5</v>
      </c>
      <c r="U29" s="1218"/>
      <c r="V29" s="1219"/>
      <c r="W29" s="1219"/>
      <c r="X29" s="1219"/>
    </row>
    <row r="30" spans="1:24" ht="36" customHeight="1" x14ac:dyDescent="0.25">
      <c r="A30" s="559" t="s">
        <v>101</v>
      </c>
      <c r="B30" s="597">
        <f t="shared" ca="1" si="12"/>
        <v>45844</v>
      </c>
      <c r="C30" s="329">
        <f t="shared" ca="1" si="13"/>
        <v>69.599999999999994</v>
      </c>
      <c r="D30" s="330">
        <f t="shared" ca="1" si="10"/>
        <v>74.099999999999994</v>
      </c>
      <c r="E30" s="330">
        <f t="shared" ca="1" si="10"/>
        <v>15.5</v>
      </c>
      <c r="F30" s="330">
        <f t="shared" ca="1" si="10"/>
        <v>72.400000000000006</v>
      </c>
      <c r="G30" s="330">
        <f t="shared" ca="1" si="10"/>
        <v>72.8</v>
      </c>
      <c r="H30" s="331">
        <f t="shared" ca="1" si="10"/>
        <v>74.3</v>
      </c>
      <c r="I30" s="751">
        <f t="shared" ca="1" si="10"/>
        <v>378.7</v>
      </c>
      <c r="J30" s="660"/>
      <c r="K30" s="374"/>
      <c r="L30" s="559" t="s">
        <v>101</v>
      </c>
      <c r="M30" s="597">
        <f t="shared" ca="1" si="14"/>
        <v>45844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1.4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27.6</v>
      </c>
      <c r="U30" s="1218"/>
      <c r="V30" s="1219"/>
      <c r="W30" s="1219"/>
      <c r="X30" s="1219"/>
    </row>
    <row r="31" spans="1:24" ht="36" customHeight="1" x14ac:dyDescent="0.25">
      <c r="A31" s="559" t="s">
        <v>102</v>
      </c>
      <c r="B31" s="597">
        <f t="shared" ca="1" si="12"/>
        <v>45845</v>
      </c>
      <c r="C31" s="329">
        <f t="shared" ca="1" si="13"/>
        <v>69.5</v>
      </c>
      <c r="D31" s="330">
        <f t="shared" ca="1" si="10"/>
        <v>74.099999999999994</v>
      </c>
      <c r="E31" s="330">
        <f t="shared" ca="1" si="10"/>
        <v>15.4</v>
      </c>
      <c r="F31" s="330">
        <f t="shared" ca="1" si="10"/>
        <v>72.400000000000006</v>
      </c>
      <c r="G31" s="330">
        <f t="shared" ca="1" si="10"/>
        <v>72.7</v>
      </c>
      <c r="H31" s="331">
        <f t="shared" ca="1" si="10"/>
        <v>74.3</v>
      </c>
      <c r="I31" s="751">
        <f t="shared" ca="1" si="10"/>
        <v>378.40000000000003</v>
      </c>
      <c r="J31" s="660"/>
      <c r="K31" s="661"/>
      <c r="L31" s="559" t="s">
        <v>102</v>
      </c>
      <c r="M31" s="597">
        <f t="shared" ca="1" si="14"/>
        <v>45845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18"/>
      <c r="V31" s="1219"/>
      <c r="W31" s="1219"/>
      <c r="X31" s="1219"/>
    </row>
    <row r="32" spans="1:24" ht="36" customHeight="1" x14ac:dyDescent="0.25">
      <c r="A32" s="559" t="s">
        <v>103</v>
      </c>
      <c r="B32" s="597">
        <f t="shared" ca="1" si="12"/>
        <v>45846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45846</v>
      </c>
      <c r="N32" s="329">
        <f t="shared" ca="1" si="15"/>
        <v>5.0999999999999996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27.700000000000003</v>
      </c>
      <c r="U32" s="1218"/>
      <c r="V32" s="1219"/>
      <c r="W32" s="1219"/>
      <c r="X32" s="1219"/>
    </row>
    <row r="33" spans="1:24" ht="38.25" customHeight="1" thickBot="1" x14ac:dyDescent="0.3">
      <c r="A33" s="559" t="s">
        <v>104</v>
      </c>
      <c r="B33" s="597">
        <f t="shared" ca="1" si="12"/>
        <v>45847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45847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5.0999999999999996</v>
      </c>
      <c r="T33" s="1078">
        <f t="shared" ca="1" si="11"/>
        <v>27.700000000000003</v>
      </c>
      <c r="U33" s="1218"/>
      <c r="V33" s="1219"/>
      <c r="W33" s="1219"/>
      <c r="X33" s="1219"/>
    </row>
    <row r="34" spans="1:24" ht="30.75" customHeight="1" thickBot="1" x14ac:dyDescent="0.3">
      <c r="A34" s="1205" t="s">
        <v>8</v>
      </c>
      <c r="B34" s="1206"/>
      <c r="C34" s="747">
        <f t="shared" ca="1" si="13"/>
        <v>348.29999999999995</v>
      </c>
      <c r="D34" s="748">
        <f t="shared" ca="1" si="10"/>
        <v>371.1</v>
      </c>
      <c r="E34" s="748">
        <f t="shared" ca="1" si="10"/>
        <v>76.7</v>
      </c>
      <c r="F34" s="748">
        <f t="shared" ca="1" si="10"/>
        <v>361.9</v>
      </c>
      <c r="G34" s="748">
        <f t="shared" ca="1" si="10"/>
        <v>363.6</v>
      </c>
      <c r="H34" s="749">
        <f t="shared" ca="1" si="10"/>
        <v>370.40000000000003</v>
      </c>
      <c r="I34" s="752">
        <f t="shared" ca="1" si="10"/>
        <v>1892</v>
      </c>
      <c r="J34" s="89"/>
      <c r="K34" s="89"/>
      <c r="L34" s="1205" t="s">
        <v>8</v>
      </c>
      <c r="M34" s="1206"/>
      <c r="N34" s="285">
        <f t="shared" ca="1" si="15"/>
        <v>35.800000000000004</v>
      </c>
      <c r="O34" s="286">
        <f t="shared" ca="1" si="11"/>
        <v>38.800000000000004</v>
      </c>
      <c r="P34" s="286">
        <f t="shared" ca="1" si="11"/>
        <v>9.3000000000000007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35.6</v>
      </c>
      <c r="T34" s="1024">
        <f t="shared" ca="1" si="11"/>
        <v>193.1</v>
      </c>
      <c r="U34" s="1219"/>
      <c r="V34" s="1219"/>
      <c r="W34" s="1219"/>
      <c r="X34" s="1219"/>
    </row>
    <row r="35" spans="1:24" ht="30.75" customHeight="1" thickBot="1" x14ac:dyDescent="0.3">
      <c r="A35" s="1207" t="s">
        <v>47</v>
      </c>
      <c r="B35" s="1208"/>
      <c r="C35" s="587">
        <f ca="1">INDIRECT("'SEM " &amp; $O$5 &amp; "'!" &amp; ADDRESS(ROW(B37), COLUMN(B36)))</f>
        <v>0</v>
      </c>
      <c r="D35" s="598">
        <f t="shared" ref="D35:I35" ca="1" si="16">INDIRECT("'SEM " &amp; $O$5 &amp; "'!" &amp; ADDRESS(ROW(C37), COLUMN(C36)))</f>
        <v>0</v>
      </c>
      <c r="E35" s="598">
        <f t="shared" ca="1" si="16"/>
        <v>0</v>
      </c>
      <c r="F35" s="598">
        <f t="shared" ca="1" si="16"/>
        <v>0</v>
      </c>
      <c r="G35" s="598">
        <f t="shared" ca="1" si="16"/>
        <v>0</v>
      </c>
      <c r="H35" s="599">
        <f t="shared" ca="1" si="16"/>
        <v>0</v>
      </c>
      <c r="I35" s="553">
        <f t="shared" ca="1" si="16"/>
        <v>0</v>
      </c>
      <c r="J35" s="89"/>
      <c r="K35" s="89"/>
      <c r="L35" s="1207" t="s">
        <v>47</v>
      </c>
      <c r="M35" s="1208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19"/>
      <c r="V35" s="1219"/>
      <c r="W35" s="1219"/>
      <c r="X35" s="121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11" t="s">
        <v>7</v>
      </c>
      <c r="D45" s="1112"/>
      <c r="E45" s="1112"/>
      <c r="F45" s="1112"/>
      <c r="G45" s="1112"/>
      <c r="H45" s="1112"/>
      <c r="I45" s="1110"/>
      <c r="J45" s="1215" t="s">
        <v>29</v>
      </c>
      <c r="K45" s="1216"/>
      <c r="L45" s="1216"/>
      <c r="M45" s="1216"/>
      <c r="N45" s="1216"/>
      <c r="O45" s="1216"/>
      <c r="P45" s="1217"/>
      <c r="Q45" s="1215" t="s">
        <v>28</v>
      </c>
      <c r="R45" s="1216"/>
      <c r="S45" s="1216"/>
      <c r="T45" s="1216"/>
      <c r="U45" s="1216"/>
      <c r="V45" s="1216"/>
      <c r="W45" s="1217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2"/>
    </row>
    <row r="47" spans="1:24" ht="30" customHeight="1" x14ac:dyDescent="0.25">
      <c r="A47" s="559" t="s">
        <v>98</v>
      </c>
      <c r="B47" s="597">
        <f ca="1">B11</f>
        <v>45841</v>
      </c>
      <c r="C47" s="474">
        <f t="shared" ref="C47:C54" ca="1" si="18">INDIRECT("'SEM " &amp; $O$5 &amp; "'!" &amp; ADDRESS(ROW(B48), COLUMN(B48)))</f>
        <v>6.2</v>
      </c>
      <c r="D47" s="475">
        <f t="shared" ref="D47:D54" ca="1" si="19">INDIRECT("'SEM " &amp; $O$5 &amp; "'!" &amp; ADDRESS(ROW(C48), COLUMN(C48)))</f>
        <v>6</v>
      </c>
      <c r="E47" s="475">
        <f t="shared" ref="E47:E54" ca="1" si="20">INDIRECT("'SEM " &amp; $O$5 &amp; "'!" &amp; ADDRESS(ROW(D48), COLUMN(D48)))</f>
        <v>6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6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6.3</v>
      </c>
      <c r="O47" s="475">
        <f t="shared" ref="O47:O54" ca="1" si="30">INDIRECT("'SEM " &amp; $O$5 &amp; "'!" &amp; ADDRESS(ROW(N48), COLUMN(N48)))</f>
        <v>6.1</v>
      </c>
      <c r="P47" s="477">
        <f t="shared" ref="P47:P54" ca="1" si="31">INDIRECT("'SEM " &amp; $O$5 &amp; "'!" &amp; ADDRESS(ROW(O48), COLUMN(O48)))</f>
        <v>5.6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6.5</v>
      </c>
      <c r="S47" s="475">
        <f t="shared" ref="S47:S54" ca="1" si="34">INDIRECT("'SEM " &amp; $O$5 &amp; "'!" &amp; ADDRESS(ROW(R48), COLUMN(R48)))</f>
        <v>6.6</v>
      </c>
      <c r="T47" s="475">
        <f t="shared" ref="T47:T54" ca="1" si="35">INDIRECT("'SEM " &amp; $O$5 &amp; "'!" &amp; ADDRESS(ROW(S48), COLUMN(S48)))</f>
        <v>1.1000000000000001</v>
      </c>
      <c r="U47" s="475">
        <f t="shared" ref="U47:U54" ca="1" si="36">INDIRECT("'SEM " &amp; $O$5 &amp; "'!" &amp; ADDRESS(ROW(T48), COLUMN(T48)))</f>
        <v>6.6</v>
      </c>
      <c r="V47" s="475">
        <f t="shared" ref="V47:V54" ca="1" si="37">INDIRECT("'SEM " &amp; $O$5 &amp; "'!" &amp; ADDRESS(ROW(U48), COLUMN(U48)))</f>
        <v>6.4</v>
      </c>
      <c r="W47" s="477">
        <f t="shared" ref="W47:W54" ca="1" si="38">INDIRECT("'SEM " &amp; $O$5 &amp; "'!" &amp; ADDRESS(ROW(V48), COLUMN(V48)))</f>
        <v>6.4</v>
      </c>
      <c r="X47" s="759">
        <f t="shared" ref="X47:X54" ca="1" si="39">INDIRECT("'SEM " &amp; $O$5 &amp; "'!" &amp; ADDRESS(ROW(W48), COLUMN(W48)))</f>
        <v>114.9</v>
      </c>
    </row>
    <row r="48" spans="1:24" ht="30" customHeight="1" x14ac:dyDescent="0.25">
      <c r="A48" s="559" t="s">
        <v>99</v>
      </c>
      <c r="B48" s="597">
        <f t="shared" ref="B48:B53" ca="1" si="40">B47+1</f>
        <v>45842</v>
      </c>
      <c r="C48" s="329">
        <f t="shared" ca="1" si="18"/>
        <v>6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5.9</v>
      </c>
      <c r="K48" s="330">
        <f t="shared" ca="1" si="26"/>
        <v>5.9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5.7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6.5</v>
      </c>
      <c r="T48" s="330">
        <f t="shared" ca="1" si="35"/>
        <v>1.1000000000000001</v>
      </c>
      <c r="U48" s="330">
        <f t="shared" ca="1" si="36"/>
        <v>6.4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112.4</v>
      </c>
    </row>
    <row r="49" spans="1:24" ht="30" customHeight="1" x14ac:dyDescent="0.25">
      <c r="A49" s="559" t="s">
        <v>100</v>
      </c>
      <c r="B49" s="597">
        <f t="shared" ca="1" si="40"/>
        <v>45843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6</v>
      </c>
      <c r="P49" s="331">
        <f t="shared" ca="1" si="31"/>
        <v>5.7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1.1000000000000001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112.5</v>
      </c>
    </row>
    <row r="50" spans="1:24" ht="30" customHeight="1" x14ac:dyDescent="0.25">
      <c r="A50" s="559" t="s">
        <v>101</v>
      </c>
      <c r="B50" s="597">
        <f t="shared" ca="1" si="40"/>
        <v>45844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1.1000000000000001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112.9</v>
      </c>
    </row>
    <row r="51" spans="1:24" ht="30" customHeight="1" x14ac:dyDescent="0.25">
      <c r="A51" s="559" t="s">
        <v>102</v>
      </c>
      <c r="B51" s="597">
        <f t="shared" ca="1" si="40"/>
        <v>45845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1.3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6.2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113.1</v>
      </c>
    </row>
    <row r="52" spans="1:24" ht="30" customHeight="1" x14ac:dyDescent="0.25">
      <c r="A52" s="559" t="s">
        <v>103</v>
      </c>
      <c r="B52" s="597">
        <f t="shared" ca="1" si="40"/>
        <v>45846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6.2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113.3</v>
      </c>
    </row>
    <row r="53" spans="1:24" ht="30.75" customHeight="1" thickBot="1" x14ac:dyDescent="0.3">
      <c r="A53" s="559" t="s">
        <v>104</v>
      </c>
      <c r="B53" s="597">
        <f t="shared" ca="1" si="40"/>
        <v>45847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5.9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113.6</v>
      </c>
    </row>
    <row r="54" spans="1:24" ht="34.5" thickBot="1" x14ac:dyDescent="0.3">
      <c r="A54" s="1205" t="s">
        <v>8</v>
      </c>
      <c r="B54" s="1206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9.1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9.1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39.800000000000004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7.8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792.7</v>
      </c>
    </row>
    <row r="55" spans="1:24" ht="34.5" thickBot="1" x14ac:dyDescent="0.3">
      <c r="A55" s="1207" t="s">
        <v>47</v>
      </c>
      <c r="B55" s="1208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4" zoomScale="85" zoomScaleNormal="85" zoomScaleSheetLayoutView="100" workbookViewId="0">
      <pane xSplit="1" topLeftCell="B1" activePane="topRight" state="frozen"/>
      <selection pane="topRight" activeCell="U28" sqref="U28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781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781">
        <v>86.6</v>
      </c>
      <c r="L8" s="781">
        <v>12.5</v>
      </c>
      <c r="M8" s="977">
        <v>86.4</v>
      </c>
      <c r="N8" s="977">
        <v>85.2</v>
      </c>
      <c r="O8" s="787">
        <v>84.6</v>
      </c>
      <c r="P8" s="976">
        <v>82.8</v>
      </c>
      <c r="Q8" s="781">
        <v>84</v>
      </c>
      <c r="R8" s="977">
        <v>88.4</v>
      </c>
      <c r="S8" s="977">
        <v>13.1</v>
      </c>
      <c r="T8" s="984">
        <v>88.9</v>
      </c>
      <c r="U8" s="781">
        <v>85.1</v>
      </c>
      <c r="V8" s="978">
        <v>87.7</v>
      </c>
      <c r="W8" s="898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86.1</v>
      </c>
      <c r="D9" s="781">
        <v>84.2</v>
      </c>
      <c r="E9" s="977">
        <v>17.899999999999999</v>
      </c>
      <c r="F9" s="977">
        <v>84.4</v>
      </c>
      <c r="G9" s="918">
        <v>85.2</v>
      </c>
      <c r="H9" s="978">
        <v>86.1</v>
      </c>
      <c r="I9" s="976">
        <v>82.9</v>
      </c>
      <c r="J9" s="977">
        <v>84.3</v>
      </c>
      <c r="K9" s="977">
        <v>86.4</v>
      </c>
      <c r="L9" s="977">
        <v>13.9</v>
      </c>
      <c r="M9" s="977">
        <v>87.8</v>
      </c>
      <c r="N9" s="781">
        <v>86.2</v>
      </c>
      <c r="O9" s="978">
        <v>84.2</v>
      </c>
      <c r="P9" s="976">
        <v>83.3</v>
      </c>
      <c r="Q9" s="977">
        <v>84.1</v>
      </c>
      <c r="R9" s="977">
        <v>88.2</v>
      </c>
      <c r="S9" s="977">
        <v>15.4</v>
      </c>
      <c r="T9" s="984">
        <v>88.4</v>
      </c>
      <c r="U9" s="918">
        <v>86.3</v>
      </c>
      <c r="V9" s="978">
        <v>88.4</v>
      </c>
      <c r="W9" s="789">
        <f t="shared" si="0"/>
        <v>1589.3999999999999</v>
      </c>
      <c r="X9" s="895">
        <f t="shared" si="1"/>
        <v>-19.199999999999818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85.7</v>
      </c>
      <c r="C10" s="977">
        <v>86.1</v>
      </c>
      <c r="D10" s="977">
        <v>84.1</v>
      </c>
      <c r="E10" s="781">
        <v>17.899999999999999</v>
      </c>
      <c r="F10" s="977">
        <v>84.4</v>
      </c>
      <c r="G10" s="781">
        <v>84.9</v>
      </c>
      <c r="H10" s="978">
        <v>86.1</v>
      </c>
      <c r="I10" s="976">
        <v>82.9</v>
      </c>
      <c r="J10" s="781">
        <v>84.3</v>
      </c>
      <c r="K10" s="977">
        <v>86.4</v>
      </c>
      <c r="L10" s="977">
        <v>13.9</v>
      </c>
      <c r="M10" s="977">
        <v>87.8</v>
      </c>
      <c r="N10" s="781">
        <v>86.1</v>
      </c>
      <c r="O10" s="978">
        <v>84.2</v>
      </c>
      <c r="P10" s="976">
        <v>83.3</v>
      </c>
      <c r="Q10" s="977">
        <v>84.1</v>
      </c>
      <c r="R10" s="977">
        <v>88.2</v>
      </c>
      <c r="S10" s="977">
        <v>15.4</v>
      </c>
      <c r="T10" s="788">
        <v>88.4</v>
      </c>
      <c r="U10" s="977">
        <v>86</v>
      </c>
      <c r="V10" s="978">
        <v>88.4</v>
      </c>
      <c r="W10" s="789">
        <f t="shared" si="0"/>
        <v>1588.6000000000001</v>
      </c>
      <c r="X10" s="895">
        <f t="shared" si="1"/>
        <v>0.79999999999972715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85.7</v>
      </c>
      <c r="C11" s="977">
        <v>86.1</v>
      </c>
      <c r="D11" s="781">
        <v>84.1</v>
      </c>
      <c r="E11" s="931">
        <v>17.8</v>
      </c>
      <c r="F11" s="977">
        <v>84.4</v>
      </c>
      <c r="G11" s="977">
        <v>84.8</v>
      </c>
      <c r="H11" s="978">
        <v>86.1</v>
      </c>
      <c r="I11" s="976">
        <v>82.9</v>
      </c>
      <c r="J11" s="977">
        <v>84.2</v>
      </c>
      <c r="K11" s="977">
        <v>86.4</v>
      </c>
      <c r="L11" s="977">
        <v>13.9</v>
      </c>
      <c r="M11" s="977">
        <v>87.8</v>
      </c>
      <c r="N11" s="781">
        <v>86</v>
      </c>
      <c r="O11" s="978">
        <v>84.2</v>
      </c>
      <c r="P11" s="976">
        <v>83.3</v>
      </c>
      <c r="Q11" s="977">
        <v>84.1</v>
      </c>
      <c r="R11" s="977">
        <v>88.2</v>
      </c>
      <c r="S11" s="781">
        <v>15.4</v>
      </c>
      <c r="T11" s="984">
        <v>88.3</v>
      </c>
      <c r="U11" s="977">
        <v>86</v>
      </c>
      <c r="V11" s="978">
        <v>88.4</v>
      </c>
      <c r="W11" s="789">
        <f>SUM(B11:V11)</f>
        <v>1588.1</v>
      </c>
      <c r="X11" s="895">
        <f t="shared" si="1"/>
        <v>0.50000000000022737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85.7</v>
      </c>
      <c r="C12" s="977">
        <v>86.1</v>
      </c>
      <c r="D12" s="977">
        <v>84</v>
      </c>
      <c r="E12" s="977">
        <v>17.3</v>
      </c>
      <c r="F12" s="977">
        <v>84.4</v>
      </c>
      <c r="G12" s="977">
        <v>84.8</v>
      </c>
      <c r="H12" s="978">
        <v>86.1</v>
      </c>
      <c r="I12" s="976">
        <v>82.9</v>
      </c>
      <c r="J12" s="977">
        <v>84.2</v>
      </c>
      <c r="K12" s="977">
        <v>86.4</v>
      </c>
      <c r="L12" s="977">
        <v>13.9</v>
      </c>
      <c r="M12" s="977">
        <v>87.8</v>
      </c>
      <c r="N12" s="977">
        <v>85.9</v>
      </c>
      <c r="O12" s="978">
        <v>84.2</v>
      </c>
      <c r="P12" s="976">
        <v>83.3</v>
      </c>
      <c r="Q12" s="977">
        <v>84.1</v>
      </c>
      <c r="R12" s="977">
        <v>88.2</v>
      </c>
      <c r="S12" s="977">
        <v>15.3</v>
      </c>
      <c r="T12" s="984">
        <v>88.3</v>
      </c>
      <c r="U12" s="977">
        <v>86</v>
      </c>
      <c r="V12" s="978">
        <v>88.4</v>
      </c>
      <c r="W12" s="933">
        <f>SUM(B12:V12)</f>
        <v>1587.2999999999997</v>
      </c>
      <c r="X12" s="895">
        <f t="shared" si="1"/>
        <v>0.8000000000001819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1587.2999999999997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428.9</v>
      </c>
      <c r="C15" s="844">
        <f t="shared" si="2"/>
        <v>429.30000000000007</v>
      </c>
      <c r="D15" s="844">
        <f t="shared" si="2"/>
        <v>421.2</v>
      </c>
      <c r="E15" s="844">
        <f t="shared" si="2"/>
        <v>80.899999999999991</v>
      </c>
      <c r="F15" s="844">
        <f t="shared" si="2"/>
        <v>422.30000000000007</v>
      </c>
      <c r="G15" s="844">
        <f t="shared" si="2"/>
        <v>425.2</v>
      </c>
      <c r="H15" s="885">
        <f t="shared" si="2"/>
        <v>428.80000000000007</v>
      </c>
      <c r="I15" s="843">
        <f t="shared" si="2"/>
        <v>412.80000000000007</v>
      </c>
      <c r="J15" s="844">
        <f t="shared" si="2"/>
        <v>420.29999999999995</v>
      </c>
      <c r="K15" s="844">
        <f t="shared" si="2"/>
        <v>432.19999999999993</v>
      </c>
      <c r="L15" s="844">
        <f t="shared" si="2"/>
        <v>68.099999999999994</v>
      </c>
      <c r="M15" s="844">
        <f t="shared" si="2"/>
        <v>437.6</v>
      </c>
      <c r="N15" s="844">
        <f t="shared" si="2"/>
        <v>429.4</v>
      </c>
      <c r="O15" s="885">
        <f t="shared" si="2"/>
        <v>421.4</v>
      </c>
      <c r="P15" s="843">
        <f t="shared" si="2"/>
        <v>416</v>
      </c>
      <c r="Q15" s="844">
        <f t="shared" si="2"/>
        <v>420.4</v>
      </c>
      <c r="R15" s="844">
        <f t="shared" si="2"/>
        <v>441.2</v>
      </c>
      <c r="S15" s="844">
        <f t="shared" si="2"/>
        <v>74.599999999999994</v>
      </c>
      <c r="T15" s="844">
        <f t="shared" si="2"/>
        <v>442.30000000000007</v>
      </c>
      <c r="U15" s="844">
        <f t="shared" si="2"/>
        <v>429.4</v>
      </c>
      <c r="V15" s="885">
        <f t="shared" si="2"/>
        <v>441.29999999999995</v>
      </c>
      <c r="W15" s="796">
        <f t="shared" si="0"/>
        <v>7923.5999999999995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 t="e">
        <f>((W15/W17)/7)*1000</f>
        <v>#DIV/0!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/>
      <c r="C17" s="803"/>
      <c r="D17" s="803"/>
      <c r="E17" s="803"/>
      <c r="F17" s="803"/>
      <c r="G17" s="803"/>
      <c r="H17" s="804"/>
      <c r="I17" s="802"/>
      <c r="J17" s="803"/>
      <c r="K17" s="803"/>
      <c r="L17" s="803"/>
      <c r="M17" s="803"/>
      <c r="N17" s="803"/>
      <c r="O17" s="804"/>
      <c r="P17" s="802"/>
      <c r="Q17" s="803"/>
      <c r="R17" s="803"/>
      <c r="S17" s="803"/>
      <c r="T17" s="803"/>
      <c r="U17" s="803"/>
      <c r="V17" s="804"/>
      <c r="W17" s="866">
        <f>+SUM(B17:V17)</f>
        <v>0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-2.4542857142857144E-2</v>
      </c>
      <c r="C18" s="811">
        <f t="shared" si="3"/>
        <v>-2.4428571428571431E-2</v>
      </c>
      <c r="D18" s="811">
        <f t="shared" si="3"/>
        <v>-2.4142857142857143E-2</v>
      </c>
      <c r="E18" s="811">
        <f t="shared" si="3"/>
        <v>-3.9857142857142851E-3</v>
      </c>
      <c r="F18" s="811">
        <f t="shared" si="3"/>
        <v>-2.415714285714286E-2</v>
      </c>
      <c r="G18" s="811">
        <f t="shared" si="3"/>
        <v>-2.4385714285714285E-2</v>
      </c>
      <c r="H18" s="812">
        <f t="shared" si="3"/>
        <v>-2.4357142857142858E-2</v>
      </c>
      <c r="I18" s="808">
        <f t="shared" si="3"/>
        <v>-2.3442857142857147E-2</v>
      </c>
      <c r="J18" s="811">
        <f t="shared" si="3"/>
        <v>-2.3942857142857144E-2</v>
      </c>
      <c r="K18" s="811">
        <f t="shared" si="3"/>
        <v>-2.4714285714285713E-2</v>
      </c>
      <c r="L18" s="811">
        <f t="shared" si="3"/>
        <v>-3.7714285714285714E-3</v>
      </c>
      <c r="M18" s="811">
        <f t="shared" si="3"/>
        <v>-2.4885714285714285E-2</v>
      </c>
      <c r="N18" s="811">
        <f t="shared" si="3"/>
        <v>-2.4485714285714284E-2</v>
      </c>
      <c r="O18" s="812">
        <f t="shared" si="3"/>
        <v>-2.4114285714285717E-2</v>
      </c>
      <c r="P18" s="808">
        <f t="shared" si="3"/>
        <v>-2.3728571428571429E-2</v>
      </c>
      <c r="Q18" s="811">
        <f t="shared" si="3"/>
        <v>-2.4014285714285714E-2</v>
      </c>
      <c r="R18" s="811">
        <f t="shared" si="3"/>
        <v>-2.5228571428571434E-2</v>
      </c>
      <c r="S18" s="811">
        <f t="shared" si="3"/>
        <v>-4.0714285714285713E-3</v>
      </c>
      <c r="T18" s="811">
        <f t="shared" si="3"/>
        <v>-2.5328571428571429E-2</v>
      </c>
      <c r="U18" s="811">
        <f t="shared" si="3"/>
        <v>-2.4485714285714281E-2</v>
      </c>
      <c r="V18" s="812">
        <f t="shared" si="3"/>
        <v>-2.5157142857142861E-2</v>
      </c>
      <c r="W18" s="867" t="e">
        <f>((W15*1000)/W17)/7</f>
        <v>#DIV/0!</v>
      </c>
      <c r="Y18" s="36"/>
    </row>
    <row r="19" spans="1:30" ht="15" customHeight="1" x14ac:dyDescent="0.25">
      <c r="A19" s="810" t="s">
        <v>13</v>
      </c>
      <c r="B19" s="808">
        <f>((B17*B16)*7)/1000</f>
        <v>0</v>
      </c>
      <c r="C19" s="811">
        <f>((C17*C16)*7)/1000</f>
        <v>0</v>
      </c>
      <c r="D19" s="811">
        <f t="shared" ref="D19:K19" si="4">((D17*D16)*7)/1000</f>
        <v>0</v>
      </c>
      <c r="E19" s="811">
        <f t="shared" si="4"/>
        <v>0</v>
      </c>
      <c r="F19" s="811">
        <f t="shared" si="4"/>
        <v>0</v>
      </c>
      <c r="G19" s="811">
        <f t="shared" si="4"/>
        <v>0</v>
      </c>
      <c r="H19" s="812">
        <f t="shared" si="4"/>
        <v>0</v>
      </c>
      <c r="I19" s="808">
        <f>((I17*I16)*7)/1000</f>
        <v>0</v>
      </c>
      <c r="J19" s="811">
        <f t="shared" si="4"/>
        <v>0</v>
      </c>
      <c r="K19" s="811">
        <f t="shared" si="4"/>
        <v>0</v>
      </c>
      <c r="L19" s="811">
        <f>((L17*L16)*7)/1000</f>
        <v>0</v>
      </c>
      <c r="M19" s="811">
        <f>((M17*M16)*7)/1000</f>
        <v>0</v>
      </c>
      <c r="N19" s="811">
        <f>((N17*N16)*7)/1000</f>
        <v>0</v>
      </c>
      <c r="O19" s="812">
        <f>((O17*O16)*7)/1000</f>
        <v>0</v>
      </c>
      <c r="P19" s="808">
        <f t="shared" ref="P19:V19" si="5">((P17*P16)*7)/1000</f>
        <v>0</v>
      </c>
      <c r="Q19" s="811">
        <f t="shared" si="5"/>
        <v>0</v>
      </c>
      <c r="R19" s="811">
        <f t="shared" si="5"/>
        <v>0</v>
      </c>
      <c r="S19" s="811">
        <f t="shared" si="5"/>
        <v>0</v>
      </c>
      <c r="T19" s="811">
        <f t="shared" si="5"/>
        <v>0</v>
      </c>
      <c r="U19" s="811">
        <f t="shared" si="5"/>
        <v>0</v>
      </c>
      <c r="V19" s="812">
        <f t="shared" si="5"/>
        <v>0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 t="e">
        <f t="shared" ref="B20:K20" si="6">+(B15/B17)/7*1000</f>
        <v>#DIV/0!</v>
      </c>
      <c r="C20" s="817" t="e">
        <f t="shared" si="6"/>
        <v>#DIV/0!</v>
      </c>
      <c r="D20" s="817" t="e">
        <f t="shared" si="6"/>
        <v>#DIV/0!</v>
      </c>
      <c r="E20" s="817" t="e">
        <f t="shared" si="6"/>
        <v>#DIV/0!</v>
      </c>
      <c r="F20" s="817" t="e">
        <f t="shared" si="6"/>
        <v>#DIV/0!</v>
      </c>
      <c r="G20" s="817" t="e">
        <f t="shared" si="6"/>
        <v>#DIV/0!</v>
      </c>
      <c r="H20" s="818" t="e">
        <f t="shared" si="6"/>
        <v>#DIV/0!</v>
      </c>
      <c r="I20" s="816" t="e">
        <f t="shared" si="6"/>
        <v>#DIV/0!</v>
      </c>
      <c r="J20" s="817" t="e">
        <f t="shared" si="6"/>
        <v>#DIV/0!</v>
      </c>
      <c r="K20" s="817" t="e">
        <f t="shared" si="6"/>
        <v>#DIV/0!</v>
      </c>
      <c r="L20" s="817" t="e">
        <f>+(L15/L17)/7*1000</f>
        <v>#DIV/0!</v>
      </c>
      <c r="M20" s="817" t="e">
        <f>+(M15/M17)/7*1000</f>
        <v>#DIV/0!</v>
      </c>
      <c r="N20" s="817" t="e">
        <f>+(N15/N17)/7*1000</f>
        <v>#DIV/0!</v>
      </c>
      <c r="O20" s="818" t="e">
        <f>+(O15/O17)/7*1000</f>
        <v>#DIV/0!</v>
      </c>
      <c r="P20" s="816" t="e">
        <f t="shared" ref="P20:V20" si="7">+(P15/P17)/7*1000</f>
        <v>#DIV/0!</v>
      </c>
      <c r="Q20" s="817" t="e">
        <f t="shared" si="7"/>
        <v>#DIV/0!</v>
      </c>
      <c r="R20" s="817" t="e">
        <f t="shared" si="7"/>
        <v>#DIV/0!</v>
      </c>
      <c r="S20" s="817" t="e">
        <f t="shared" si="7"/>
        <v>#DIV/0!</v>
      </c>
      <c r="T20" s="817" t="e">
        <f t="shared" si="7"/>
        <v>#DIV/0!</v>
      </c>
      <c r="U20" s="817" t="e">
        <f t="shared" si="7"/>
        <v>#DIV/0!</v>
      </c>
      <c r="V20" s="818" t="e">
        <f t="shared" si="7"/>
        <v>#DIV/0!</v>
      </c>
      <c r="W20" s="869"/>
      <c r="Y20" s="327"/>
      <c r="AA20" s="11"/>
      <c r="AB20" s="11"/>
    </row>
    <row r="21" spans="1:30" ht="15" customHeight="1" x14ac:dyDescent="0.25">
      <c r="B21" s="821">
        <f>B19-B15</f>
        <v>-428.9</v>
      </c>
      <c r="C21" s="821">
        <f t="shared" ref="C21:V21" si="8">C19-C15</f>
        <v>-429.30000000000007</v>
      </c>
      <c r="D21" s="821">
        <f t="shared" si="8"/>
        <v>-421.2</v>
      </c>
      <c r="E21" s="821">
        <f t="shared" si="8"/>
        <v>-80.899999999999991</v>
      </c>
      <c r="F21" s="821">
        <f t="shared" si="8"/>
        <v>-422.30000000000007</v>
      </c>
      <c r="G21" s="821">
        <f t="shared" si="8"/>
        <v>-425.2</v>
      </c>
      <c r="H21" s="821">
        <f t="shared" si="8"/>
        <v>-428.80000000000007</v>
      </c>
      <c r="I21" s="821">
        <f t="shared" si="8"/>
        <v>-412.80000000000007</v>
      </c>
      <c r="J21" s="821">
        <f t="shared" si="8"/>
        <v>-420.29999999999995</v>
      </c>
      <c r="K21" s="821">
        <f t="shared" si="8"/>
        <v>-432.19999999999993</v>
      </c>
      <c r="L21" s="821">
        <f t="shared" si="8"/>
        <v>-68.099999999999994</v>
      </c>
      <c r="M21" s="821">
        <f t="shared" si="8"/>
        <v>-437.6</v>
      </c>
      <c r="N21" s="821">
        <f t="shared" si="8"/>
        <v>-429.4</v>
      </c>
      <c r="O21" s="821">
        <f t="shared" si="8"/>
        <v>-421.4</v>
      </c>
      <c r="P21" s="821">
        <f t="shared" si="8"/>
        <v>-416</v>
      </c>
      <c r="Q21" s="821">
        <f t="shared" si="8"/>
        <v>-420.4</v>
      </c>
      <c r="R21" s="821">
        <f t="shared" si="8"/>
        <v>-441.2</v>
      </c>
      <c r="S21" s="821">
        <f t="shared" si="8"/>
        <v>-74.599999999999994</v>
      </c>
      <c r="T21" s="821">
        <f t="shared" si="8"/>
        <v>-442.30000000000007</v>
      </c>
      <c r="U21" s="821">
        <f t="shared" si="8"/>
        <v>-429.4</v>
      </c>
      <c r="V21" s="821">
        <f t="shared" si="8"/>
        <v>-441.29999999999995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-71.483333333333334</v>
      </c>
      <c r="C22" s="901">
        <f t="shared" ref="C22:V22" si="9">(C21+C24)/$A$2</f>
        <v>-71.550000000000011</v>
      </c>
      <c r="D22" s="901">
        <f t="shared" si="9"/>
        <v>-70.2</v>
      </c>
      <c r="E22" s="901">
        <f t="shared" si="9"/>
        <v>-13.483333333333333</v>
      </c>
      <c r="F22" s="901">
        <f t="shared" si="9"/>
        <v>-70.38333333333334</v>
      </c>
      <c r="G22" s="901">
        <f t="shared" si="9"/>
        <v>-70.86666666666666</v>
      </c>
      <c r="H22" s="901">
        <f t="shared" si="9"/>
        <v>-71.466666666666683</v>
      </c>
      <c r="I22" s="901">
        <f t="shared" si="9"/>
        <v>-68.800000000000011</v>
      </c>
      <c r="J22" s="901">
        <f t="shared" si="9"/>
        <v>-70.05</v>
      </c>
      <c r="K22" s="901">
        <f t="shared" si="9"/>
        <v>-72.033333333333317</v>
      </c>
      <c r="L22" s="901">
        <f t="shared" si="9"/>
        <v>-11.35</v>
      </c>
      <c r="M22" s="901">
        <f t="shared" si="9"/>
        <v>-72.933333333333337</v>
      </c>
      <c r="N22" s="901">
        <f t="shared" si="9"/>
        <v>-71.566666666666663</v>
      </c>
      <c r="O22" s="901">
        <f t="shared" si="9"/>
        <v>-70.233333333333334</v>
      </c>
      <c r="P22" s="901">
        <f t="shared" si="9"/>
        <v>-69.333333333333329</v>
      </c>
      <c r="Q22" s="901">
        <f t="shared" si="9"/>
        <v>-70.066666666666663</v>
      </c>
      <c r="R22" s="901">
        <f t="shared" si="9"/>
        <v>-73.533333333333331</v>
      </c>
      <c r="S22" s="901">
        <f t="shared" si="9"/>
        <v>-12.433333333333332</v>
      </c>
      <c r="T22" s="901">
        <f t="shared" si="9"/>
        <v>-73.716666666666683</v>
      </c>
      <c r="U22" s="901">
        <f t="shared" si="9"/>
        <v>-71.566666666666663</v>
      </c>
      <c r="V22" s="901">
        <f t="shared" si="9"/>
        <v>-73.55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14.216666666666669</v>
      </c>
      <c r="C23" s="901">
        <f t="shared" si="10"/>
        <v>14.549999999999983</v>
      </c>
      <c r="D23" s="901">
        <f t="shared" si="10"/>
        <v>14</v>
      </c>
      <c r="E23" s="901">
        <f t="shared" si="10"/>
        <v>4.4166666666666661</v>
      </c>
      <c r="F23" s="901">
        <f t="shared" si="10"/>
        <v>14.016666666666666</v>
      </c>
      <c r="G23" s="901">
        <f t="shared" si="10"/>
        <v>14.333333333333343</v>
      </c>
      <c r="H23" s="901">
        <f t="shared" si="10"/>
        <v>14.633333333333312</v>
      </c>
      <c r="I23" s="901">
        <f t="shared" si="10"/>
        <v>14.099999999999994</v>
      </c>
      <c r="J23" s="901">
        <f t="shared" si="10"/>
        <v>14.25</v>
      </c>
      <c r="K23" s="901">
        <f t="shared" si="10"/>
        <v>14.366666666666688</v>
      </c>
      <c r="L23" s="901">
        <f t="shared" si="10"/>
        <v>2.5500000000000007</v>
      </c>
      <c r="M23" s="901">
        <f t="shared" si="10"/>
        <v>14.86666666666666</v>
      </c>
      <c r="N23" s="901">
        <f t="shared" si="10"/>
        <v>14.63333333333334</v>
      </c>
      <c r="O23" s="901">
        <f t="shared" si="10"/>
        <v>13.966666666666669</v>
      </c>
      <c r="P23" s="901">
        <f t="shared" si="10"/>
        <v>13.966666666666669</v>
      </c>
      <c r="Q23" s="901">
        <f t="shared" si="10"/>
        <v>14.033333333333331</v>
      </c>
      <c r="R23" s="901">
        <f t="shared" si="10"/>
        <v>14.666666666666671</v>
      </c>
      <c r="S23" s="901">
        <f t="shared" si="10"/>
        <v>2.9666666666666686</v>
      </c>
      <c r="T23" s="901">
        <f t="shared" si="10"/>
        <v>14.683333333333323</v>
      </c>
      <c r="U23" s="901">
        <f t="shared" si="10"/>
        <v>14.733333333333334</v>
      </c>
      <c r="V23" s="901">
        <f t="shared" si="10"/>
        <v>14.850000000000009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1093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898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23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74.400000000000006</v>
      </c>
      <c r="D29" s="874">
        <v>15.6</v>
      </c>
      <c r="E29" s="930">
        <v>72.7</v>
      </c>
      <c r="F29" s="811">
        <v>72.8</v>
      </c>
      <c r="G29" s="812">
        <v>74.3</v>
      </c>
      <c r="H29" s="898">
        <f>SUM(B29:G29)</f>
        <v>379.40000000000003</v>
      </c>
      <c r="I29" s="895">
        <f t="shared" si="12"/>
        <v>-2.9000000000000909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924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69.599999999999994</v>
      </c>
      <c r="C30" s="874">
        <v>74.400000000000006</v>
      </c>
      <c r="D30" s="811">
        <v>15.5</v>
      </c>
      <c r="E30" s="811">
        <v>72.400000000000006</v>
      </c>
      <c r="F30" s="874">
        <v>72.8</v>
      </c>
      <c r="G30" s="812">
        <v>74.3</v>
      </c>
      <c r="H30" s="898">
        <f t="shared" ref="H30:H35" si="13">SUM(B30:G30)</f>
        <v>379</v>
      </c>
      <c r="I30" s="895">
        <f t="shared" si="12"/>
        <v>0.40000000000003411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924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779">
        <v>69.599999999999994</v>
      </c>
      <c r="C31" s="811">
        <v>74.099999999999994</v>
      </c>
      <c r="D31" s="874">
        <v>15.5</v>
      </c>
      <c r="E31" s="811">
        <v>72.400000000000006</v>
      </c>
      <c r="F31" s="874">
        <v>72.8</v>
      </c>
      <c r="G31" s="812">
        <v>74.3</v>
      </c>
      <c r="H31" s="898">
        <f t="shared" si="13"/>
        <v>378.7</v>
      </c>
      <c r="I31" s="895">
        <f t="shared" si="12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924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69.5</v>
      </c>
      <c r="C32" s="811">
        <v>74.099999999999994</v>
      </c>
      <c r="D32" s="811">
        <v>15.4</v>
      </c>
      <c r="E32" s="811">
        <v>72.400000000000006</v>
      </c>
      <c r="F32" s="811">
        <v>72.7</v>
      </c>
      <c r="G32" s="812">
        <v>74.3</v>
      </c>
      <c r="H32" s="932">
        <f t="shared" si="13"/>
        <v>378.40000000000003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840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378.40000000000003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840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348.29999999999995</v>
      </c>
      <c r="C35" s="844">
        <f t="shared" si="14"/>
        <v>371.1</v>
      </c>
      <c r="D35" s="844">
        <f t="shared" si="14"/>
        <v>76.7</v>
      </c>
      <c r="E35" s="890">
        <f t="shared" si="14"/>
        <v>361.9</v>
      </c>
      <c r="F35" s="844">
        <f>SUM(F28:F34)</f>
        <v>363.6</v>
      </c>
      <c r="G35" s="885">
        <f t="shared" si="14"/>
        <v>370.40000000000003</v>
      </c>
      <c r="H35" s="1020">
        <f t="shared" si="13"/>
        <v>1892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 t="e">
        <f>+((H35/H37)/7)*1000</f>
        <v>#DIV/0!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/>
      <c r="C37" s="803"/>
      <c r="D37" s="803"/>
      <c r="E37" s="803"/>
      <c r="F37" s="803"/>
      <c r="G37" s="804"/>
      <c r="H37" s="852">
        <f>SUM(B37:G37)</f>
        <v>0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-1.9942857142857144E-2</v>
      </c>
      <c r="C38" s="811">
        <f>((((((C36*7)*C37)/1000)))/7)</f>
        <v>0</v>
      </c>
      <c r="D38" s="811">
        <f>((((((D36*7)*D37)/1000)))/7)</f>
        <v>0</v>
      </c>
      <c r="E38" s="811">
        <f>((((((E36*7)*E37)/1000)))/7)</f>
        <v>0</v>
      </c>
      <c r="F38" s="811">
        <f>((((((F36*7)*F37)/1000)))/7)</f>
        <v>0</v>
      </c>
      <c r="G38" s="812">
        <f>((((((G36*7)*G37)/1000)))/7)</f>
        <v>0</v>
      </c>
      <c r="H38" s="854" t="e">
        <f>((H35*1000)/H37)/7</f>
        <v>#DIV/0!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0</v>
      </c>
      <c r="C39" s="811">
        <f t="shared" si="17"/>
        <v>0</v>
      </c>
      <c r="D39" s="811">
        <f t="shared" si="17"/>
        <v>0</v>
      </c>
      <c r="E39" s="811">
        <f t="shared" si="17"/>
        <v>0</v>
      </c>
      <c r="F39" s="811">
        <f>((F37*F36)*7)/1000</f>
        <v>0</v>
      </c>
      <c r="G39" s="812">
        <f t="shared" si="17"/>
        <v>0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 t="e">
        <f t="shared" ref="B40:G40" si="19">+(B35/B37)/7*1000</f>
        <v>#DIV/0!</v>
      </c>
      <c r="C40" s="817" t="e">
        <f t="shared" si="19"/>
        <v>#DIV/0!</v>
      </c>
      <c r="D40" s="817" t="e">
        <f t="shared" si="19"/>
        <v>#DIV/0!</v>
      </c>
      <c r="E40" s="817" t="e">
        <f t="shared" si="19"/>
        <v>#DIV/0!</v>
      </c>
      <c r="F40" s="817" t="e">
        <f>+(F35/F37)/7*1000</f>
        <v>#DIV/0!</v>
      </c>
      <c r="G40" s="818" t="e">
        <f t="shared" si="19"/>
        <v>#DIV/0!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-348.29999999999995</v>
      </c>
      <c r="C41" s="821">
        <f t="shared" si="21"/>
        <v>-371.1</v>
      </c>
      <c r="D41" s="821">
        <f t="shared" si="21"/>
        <v>-76.7</v>
      </c>
      <c r="E41" s="821">
        <f t="shared" si="21"/>
        <v>-361.9</v>
      </c>
      <c r="F41" s="821">
        <f t="shared" si="21"/>
        <v>-363.6</v>
      </c>
      <c r="G41" s="821">
        <f t="shared" si="21"/>
        <v>-370.40000000000003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-58.04999999999999</v>
      </c>
      <c r="C42" s="901">
        <f t="shared" si="23"/>
        <v>-61.85</v>
      </c>
      <c r="D42" s="901">
        <f t="shared" si="23"/>
        <v>-12.783333333333333</v>
      </c>
      <c r="E42" s="901">
        <f t="shared" si="23"/>
        <v>-60.316666666666663</v>
      </c>
      <c r="F42" s="901">
        <f t="shared" si="23"/>
        <v>-60.6</v>
      </c>
      <c r="G42" s="901">
        <f t="shared" si="23"/>
        <v>-61.733333333333341</v>
      </c>
      <c r="H42" s="9"/>
      <c r="I42" s="9"/>
      <c r="J42" s="9"/>
      <c r="K42" s="9"/>
      <c r="L42" s="9"/>
      <c r="M42" s="822"/>
      <c r="N42" s="822"/>
      <c r="O42" s="901">
        <f>(O41)/$A$2</f>
        <v>8.3333333333257542E-4</v>
      </c>
      <c r="P42" s="901">
        <f t="shared" ref="P42:T42" si="24">(P41)/$A$2</f>
        <v>1.3333333333325943E-3</v>
      </c>
      <c r="Q42" s="901">
        <f t="shared" si="24"/>
        <v>-9.4000000000000014E-2</v>
      </c>
      <c r="R42" s="901">
        <f t="shared" si="24"/>
        <v>2.3333333333338166E-3</v>
      </c>
      <c r="S42" s="901">
        <f t="shared" si="24"/>
        <v>6.6666666666665248E-3</v>
      </c>
      <c r="T42" s="901">
        <f t="shared" si="24"/>
        <v>-3.1666666666663921E-3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11.550000000000004</v>
      </c>
      <c r="C43" s="901">
        <f t="shared" si="25"/>
        <v>12.550000000000004</v>
      </c>
      <c r="D43" s="901">
        <f t="shared" si="25"/>
        <v>2.8166666666666664</v>
      </c>
      <c r="E43" s="901">
        <f t="shared" si="25"/>
        <v>12.38333333333334</v>
      </c>
      <c r="F43" s="901">
        <f t="shared" si="25"/>
        <v>12.199999999999996</v>
      </c>
      <c r="G43" s="901">
        <f t="shared" si="25"/>
        <v>12.566666666666656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5.1008333333333322</v>
      </c>
      <c r="P43" s="901">
        <f t="shared" si="26"/>
        <v>5.5013333333333323</v>
      </c>
      <c r="Q43" s="901">
        <f t="shared" si="26"/>
        <v>1.206</v>
      </c>
      <c r="R43" s="901">
        <f t="shared" si="26"/>
        <v>5.1023333333333332</v>
      </c>
      <c r="S43" s="901">
        <f t="shared" si="26"/>
        <v>5.3066666666666666</v>
      </c>
      <c r="T43" s="901">
        <f t="shared" si="26"/>
        <v>4.9968333333333339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6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63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63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63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88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88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-2.0000000000000759E-3</v>
      </c>
      <c r="C62" s="901">
        <f t="shared" si="37"/>
        <v>-6.1666666666665053E-3</v>
      </c>
      <c r="D62" s="901">
        <f t="shared" si="37"/>
        <v>-6.1666666666665053E-3</v>
      </c>
      <c r="E62" s="901">
        <f t="shared" si="37"/>
        <v>-5.600000000000005E-2</v>
      </c>
      <c r="F62" s="901">
        <f t="shared" si="37"/>
        <v>5.0000000000001892E-3</v>
      </c>
      <c r="G62" s="901">
        <f t="shared" si="37"/>
        <v>-5.0000000000001898E-4</v>
      </c>
      <c r="H62" s="901">
        <f t="shared" si="37"/>
        <v>-6.0000000000002274E-3</v>
      </c>
      <c r="I62" s="901">
        <f t="shared" si="37"/>
        <v>-6.6666666666629715E-4</v>
      </c>
      <c r="J62" s="901">
        <f t="shared" si="37"/>
        <v>-6.1666666666665053E-3</v>
      </c>
      <c r="K62" s="901">
        <f t="shared" si="37"/>
        <v>2.4999999999989106E-3</v>
      </c>
      <c r="L62" s="901">
        <f t="shared" si="37"/>
        <v>-5.600000000000005E-2</v>
      </c>
      <c r="M62" s="901">
        <f t="shared" si="37"/>
        <v>-6.6666666666677088E-3</v>
      </c>
      <c r="N62" s="901">
        <f t="shared" si="37"/>
        <v>7.0000000000002656E-3</v>
      </c>
      <c r="O62" s="901">
        <f t="shared" si="37"/>
        <v>-7.2500000000002745E-3</v>
      </c>
      <c r="P62" s="901">
        <f t="shared" si="37"/>
        <v>-3.33333333333267E-3</v>
      </c>
      <c r="Q62" s="901">
        <f t="shared" si="37"/>
        <v>4.7500000000001803E-3</v>
      </c>
      <c r="R62" s="901">
        <f t="shared" si="37"/>
        <v>-5.0000000000001892E-3</v>
      </c>
      <c r="S62" s="901">
        <f t="shared" si="37"/>
        <v>-2.1916666666666657E-2</v>
      </c>
      <c r="T62" s="901">
        <f t="shared" si="37"/>
        <v>3.8333333333338735E-3</v>
      </c>
      <c r="U62" s="901">
        <f t="shared" si="37"/>
        <v>-3.3333333333255649E-4</v>
      </c>
      <c r="V62" s="901">
        <f t="shared" si="37"/>
        <v>-3.3333333333255649E-4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5.9980000000000002</v>
      </c>
      <c r="C63" s="901">
        <f t="shared" si="38"/>
        <v>5.8938333333333341</v>
      </c>
      <c r="D63" s="901">
        <f t="shared" si="38"/>
        <v>5.8938333333333341</v>
      </c>
      <c r="E63" s="901">
        <f t="shared" si="38"/>
        <v>1.244</v>
      </c>
      <c r="F63" s="901">
        <f t="shared" si="38"/>
        <v>5.8049999999999997</v>
      </c>
      <c r="G63" s="901">
        <f t="shared" si="38"/>
        <v>5.7995000000000001</v>
      </c>
      <c r="H63" s="901">
        <f t="shared" si="38"/>
        <v>5.7939999999999996</v>
      </c>
      <c r="I63" s="901">
        <f t="shared" si="38"/>
        <v>5.8993333333333338</v>
      </c>
      <c r="J63" s="901">
        <f t="shared" si="38"/>
        <v>5.8938333333333341</v>
      </c>
      <c r="K63" s="901">
        <f t="shared" si="38"/>
        <v>6.0024999999999986</v>
      </c>
      <c r="L63" s="901">
        <f t="shared" si="38"/>
        <v>1.244</v>
      </c>
      <c r="M63" s="901">
        <f t="shared" si="38"/>
        <v>6.0933333333333319</v>
      </c>
      <c r="N63" s="901">
        <f t="shared" si="38"/>
        <v>5.9070000000000009</v>
      </c>
      <c r="O63" s="901">
        <f t="shared" si="38"/>
        <v>5.6927500000000002</v>
      </c>
      <c r="P63" s="901">
        <f t="shared" si="38"/>
        <v>6.1966666666666672</v>
      </c>
      <c r="Q63" s="901">
        <f t="shared" si="38"/>
        <v>6.3047500000000003</v>
      </c>
      <c r="R63" s="901">
        <f t="shared" si="38"/>
        <v>6.4950000000000001</v>
      </c>
      <c r="S63" s="901">
        <f t="shared" si="38"/>
        <v>1.0780833333333335</v>
      </c>
      <c r="T63" s="901">
        <f t="shared" si="38"/>
        <v>6.4038333333333339</v>
      </c>
      <c r="U63" s="901">
        <f t="shared" si="38"/>
        <v>6.299666666666667</v>
      </c>
      <c r="V63" s="901">
        <f t="shared" si="38"/>
        <v>6.299666666666667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2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34" t="s">
        <v>34</v>
      </c>
      <c r="W1" s="1235"/>
      <c r="X1" s="1235"/>
    </row>
    <row r="2" spans="1:24" x14ac:dyDescent="0.25">
      <c r="A2" s="562"/>
      <c r="B2" s="1233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34" t="s">
        <v>36</v>
      </c>
      <c r="W2" s="1235"/>
      <c r="X2" s="1235"/>
    </row>
    <row r="3" spans="1:24" x14ac:dyDescent="0.25">
      <c r="A3" s="562"/>
      <c r="B3" s="1233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9"/>
      <c r="V3" s="1234" t="s">
        <v>37</v>
      </c>
      <c r="W3" s="1235"/>
      <c r="X3" s="1235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4"/>
      <c r="W4" s="1134"/>
      <c r="X4" s="1134"/>
    </row>
    <row r="5" spans="1:24" x14ac:dyDescent="0.25">
      <c r="A5" s="562"/>
      <c r="B5" s="564" t="s">
        <v>38</v>
      </c>
      <c r="C5" s="1128">
        <v>3</v>
      </c>
      <c r="D5" s="1128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50</v>
      </c>
      <c r="P5" s="551"/>
      <c r="V5" s="1134"/>
      <c r="W5" s="1134"/>
      <c r="X5" s="113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4"/>
      <c r="W6" s="1134"/>
      <c r="X6" s="1134"/>
    </row>
    <row r="7" spans="1:24" x14ac:dyDescent="0.25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6">
        <v>45772</v>
      </c>
      <c r="I7" s="1137"/>
      <c r="J7" s="1137"/>
      <c r="K7" s="1137"/>
      <c r="L7" s="87"/>
      <c r="M7" s="391" t="s">
        <v>43</v>
      </c>
      <c r="N7" s="391"/>
      <c r="P7" s="1128" t="s">
        <v>89</v>
      </c>
      <c r="Q7" s="1128"/>
      <c r="R7" s="1128"/>
      <c r="S7" s="1128"/>
      <c r="T7" s="84"/>
      <c r="U7" s="88"/>
      <c r="V7" s="1134"/>
      <c r="W7" s="1134"/>
      <c r="X7" s="113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6"/>
      <c r="W8" s="1136"/>
      <c r="X8" s="1136"/>
    </row>
    <row r="9" spans="1:24" ht="30.75" thickBot="1" x14ac:dyDescent="0.3">
      <c r="A9" s="1209" t="s">
        <v>105</v>
      </c>
      <c r="B9" s="1210"/>
      <c r="C9" s="1111" t="s">
        <v>7</v>
      </c>
      <c r="D9" s="1112"/>
      <c r="E9" s="1112"/>
      <c r="F9" s="1112"/>
      <c r="G9" s="1112"/>
      <c r="H9" s="1112"/>
      <c r="I9" s="1110"/>
      <c r="J9" s="1112" t="s">
        <v>29</v>
      </c>
      <c r="K9" s="1112"/>
      <c r="L9" s="1112"/>
      <c r="M9" s="1112"/>
      <c r="N9" s="1112"/>
      <c r="O9" s="1112"/>
      <c r="P9" s="1112"/>
      <c r="Q9" s="1111" t="s">
        <v>28</v>
      </c>
      <c r="R9" s="1112"/>
      <c r="S9" s="1112"/>
      <c r="T9" s="1112"/>
      <c r="U9" s="1112"/>
      <c r="V9" s="1112"/>
      <c r="W9" s="1110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5" t="s">
        <v>8</v>
      </c>
      <c r="B18" s="120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7" t="s">
        <v>47</v>
      </c>
      <c r="B19" s="120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11" t="s">
        <v>16</v>
      </c>
      <c r="D25" s="1112"/>
      <c r="E25" s="1112"/>
      <c r="F25" s="1112"/>
      <c r="G25" s="1112"/>
      <c r="H25" s="1110"/>
      <c r="I25" s="1211" t="s">
        <v>8</v>
      </c>
      <c r="J25" s="92"/>
      <c r="K25" s="92"/>
      <c r="L25" s="1209" t="s">
        <v>45</v>
      </c>
      <c r="M25" s="1210"/>
      <c r="N25" s="1111" t="s">
        <v>16</v>
      </c>
      <c r="O25" s="1112"/>
      <c r="P25" s="1112"/>
      <c r="Q25" s="1112"/>
      <c r="R25" s="1112"/>
      <c r="S25" s="1110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13" t="s">
        <v>44</v>
      </c>
      <c r="M26" s="121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18" t="s">
        <v>91</v>
      </c>
      <c r="V26" s="1219"/>
      <c r="W26" s="1219"/>
      <c r="X26" s="121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8"/>
      <c r="V27" s="1219"/>
      <c r="W27" s="1219"/>
      <c r="X27" s="121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8"/>
      <c r="V28" s="1219"/>
      <c r="W28" s="1219"/>
      <c r="X28" s="121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8"/>
      <c r="V29" s="1219"/>
      <c r="W29" s="1219"/>
      <c r="X29" s="121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8"/>
      <c r="V30" s="1219"/>
      <c r="W30" s="1219"/>
      <c r="X30" s="121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8"/>
      <c r="V31" s="1219"/>
      <c r="W31" s="1219"/>
      <c r="X31" s="121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8"/>
      <c r="V32" s="1219"/>
      <c r="W32" s="1219"/>
      <c r="X32" s="121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8"/>
      <c r="V33" s="1219"/>
      <c r="W33" s="1219"/>
      <c r="X33" s="1219"/>
    </row>
    <row r="34" spans="1:24" ht="30.75" customHeight="1" thickBot="1" x14ac:dyDescent="0.3">
      <c r="A34" s="1205" t="s">
        <v>8</v>
      </c>
      <c r="B34" s="120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5" t="s">
        <v>8</v>
      </c>
      <c r="M34" s="120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8"/>
      <c r="V34" s="1219"/>
      <c r="W34" s="1219"/>
      <c r="X34" s="1219"/>
    </row>
    <row r="35" spans="1:24" ht="30.75" customHeight="1" thickBot="1" x14ac:dyDescent="0.3">
      <c r="A35" s="1207" t="s">
        <v>47</v>
      </c>
      <c r="B35" s="120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7" t="s">
        <v>47</v>
      </c>
      <c r="M35" s="120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8"/>
      <c r="V35" s="1219"/>
      <c r="W35" s="1219"/>
      <c r="X35" s="121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11" t="s">
        <v>7</v>
      </c>
      <c r="D45" s="1112"/>
      <c r="E45" s="1112"/>
      <c r="F45" s="1112"/>
      <c r="G45" s="1112"/>
      <c r="H45" s="1112"/>
      <c r="I45" s="1110"/>
      <c r="J45" s="1112" t="s">
        <v>29</v>
      </c>
      <c r="K45" s="1112"/>
      <c r="L45" s="1112"/>
      <c r="M45" s="1112"/>
      <c r="N45" s="1112"/>
      <c r="O45" s="1112"/>
      <c r="P45" s="1112"/>
      <c r="Q45" s="1111" t="s">
        <v>28</v>
      </c>
      <c r="R45" s="1112"/>
      <c r="S45" s="1112"/>
      <c r="T45" s="1112"/>
      <c r="U45" s="1112"/>
      <c r="V45" s="1112"/>
      <c r="W45" s="1110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5" t="s">
        <v>8</v>
      </c>
      <c r="B54" s="120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7" t="s">
        <v>47</v>
      </c>
      <c r="B55" s="120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2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34" t="s">
        <v>34</v>
      </c>
      <c r="W1" s="1235"/>
      <c r="X1" s="1235"/>
    </row>
    <row r="2" spans="1:24" x14ac:dyDescent="0.25">
      <c r="A2" s="562"/>
      <c r="B2" s="1233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34" t="s">
        <v>36</v>
      </c>
      <c r="W2" s="1235"/>
      <c r="X2" s="1235"/>
    </row>
    <row r="3" spans="1:24" x14ac:dyDescent="0.25">
      <c r="A3" s="562"/>
      <c r="B3" s="1233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9"/>
      <c r="V3" s="1234" t="s">
        <v>37</v>
      </c>
      <c r="W3" s="1235"/>
      <c r="X3" s="1235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4"/>
      <c r="W4" s="1134"/>
      <c r="X4" s="1134"/>
    </row>
    <row r="5" spans="1:24" x14ac:dyDescent="0.25">
      <c r="A5" s="562"/>
      <c r="B5" s="564" t="s">
        <v>38</v>
      </c>
      <c r="C5" s="1128">
        <v>3</v>
      </c>
      <c r="D5" s="1128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50</v>
      </c>
      <c r="P5" s="551"/>
      <c r="V5" s="1134"/>
      <c r="W5" s="1134"/>
      <c r="X5" s="113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4"/>
      <c r="W6" s="1134"/>
      <c r="X6" s="1134"/>
    </row>
    <row r="7" spans="1:24" x14ac:dyDescent="0.25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6">
        <v>45772</v>
      </c>
      <c r="I7" s="1137"/>
      <c r="J7" s="1137"/>
      <c r="K7" s="1137"/>
      <c r="L7" s="87"/>
      <c r="M7" s="391" t="s">
        <v>43</v>
      </c>
      <c r="N7" s="391"/>
      <c r="P7" s="1128" t="s">
        <v>89</v>
      </c>
      <c r="Q7" s="1128"/>
      <c r="R7" s="1128"/>
      <c r="S7" s="1128"/>
      <c r="T7" s="84"/>
      <c r="U7" s="88"/>
      <c r="V7" s="1134"/>
      <c r="W7" s="1134"/>
      <c r="X7" s="113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6"/>
      <c r="W8" s="1136"/>
      <c r="X8" s="1136"/>
    </row>
    <row r="9" spans="1:24" ht="30.75" thickBot="1" x14ac:dyDescent="0.3">
      <c r="A9" s="1209" t="s">
        <v>105</v>
      </c>
      <c r="B9" s="1210"/>
      <c r="C9" s="1111" t="s">
        <v>7</v>
      </c>
      <c r="D9" s="1112"/>
      <c r="E9" s="1112"/>
      <c r="F9" s="1112"/>
      <c r="G9" s="1112"/>
      <c r="H9" s="1112"/>
      <c r="I9" s="1110"/>
      <c r="J9" s="1112" t="s">
        <v>29</v>
      </c>
      <c r="K9" s="1112"/>
      <c r="L9" s="1112"/>
      <c r="M9" s="1112"/>
      <c r="N9" s="1112"/>
      <c r="O9" s="1112"/>
      <c r="P9" s="1112"/>
      <c r="Q9" s="1111" t="s">
        <v>28</v>
      </c>
      <c r="R9" s="1112"/>
      <c r="S9" s="1112"/>
      <c r="T9" s="1112"/>
      <c r="U9" s="1112"/>
      <c r="V9" s="1112"/>
      <c r="W9" s="1110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5" t="s">
        <v>8</v>
      </c>
      <c r="B18" s="120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7" t="s">
        <v>47</v>
      </c>
      <c r="B19" s="120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11" t="s">
        <v>16</v>
      </c>
      <c r="D25" s="1112"/>
      <c r="E25" s="1112"/>
      <c r="F25" s="1112"/>
      <c r="G25" s="1112"/>
      <c r="H25" s="1110"/>
      <c r="I25" s="1211" t="s">
        <v>8</v>
      </c>
      <c r="J25" s="92"/>
      <c r="K25" s="92"/>
      <c r="L25" s="1209" t="s">
        <v>45</v>
      </c>
      <c r="M25" s="1210"/>
      <c r="N25" s="1111" t="s">
        <v>16</v>
      </c>
      <c r="O25" s="1112"/>
      <c r="P25" s="1112"/>
      <c r="Q25" s="1112"/>
      <c r="R25" s="1112"/>
      <c r="S25" s="1110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13" t="s">
        <v>44</v>
      </c>
      <c r="M26" s="121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18" t="s">
        <v>91</v>
      </c>
      <c r="V26" s="1219"/>
      <c r="W26" s="1219"/>
      <c r="X26" s="121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8"/>
      <c r="V27" s="1219"/>
      <c r="W27" s="1219"/>
      <c r="X27" s="121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8"/>
      <c r="V28" s="1219"/>
      <c r="W28" s="1219"/>
      <c r="X28" s="121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8"/>
      <c r="V29" s="1219"/>
      <c r="W29" s="1219"/>
      <c r="X29" s="121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8"/>
      <c r="V30" s="1219"/>
      <c r="W30" s="1219"/>
      <c r="X30" s="121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8"/>
      <c r="V31" s="1219"/>
      <c r="W31" s="1219"/>
      <c r="X31" s="121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8"/>
      <c r="V32" s="1219"/>
      <c r="W32" s="1219"/>
      <c r="X32" s="121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8"/>
      <c r="V33" s="1219"/>
      <c r="W33" s="1219"/>
      <c r="X33" s="1219"/>
    </row>
    <row r="34" spans="1:24" ht="30.75" customHeight="1" thickBot="1" x14ac:dyDescent="0.3">
      <c r="A34" s="1205" t="s">
        <v>8</v>
      </c>
      <c r="B34" s="120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5" t="s">
        <v>8</v>
      </c>
      <c r="M34" s="120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8"/>
      <c r="V34" s="1219"/>
      <c r="W34" s="1219"/>
      <c r="X34" s="1219"/>
    </row>
    <row r="35" spans="1:24" ht="30.75" customHeight="1" thickBot="1" x14ac:dyDescent="0.3">
      <c r="A35" s="1207" t="s">
        <v>47</v>
      </c>
      <c r="B35" s="120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7" t="s">
        <v>47</v>
      </c>
      <c r="M35" s="120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8"/>
      <c r="V35" s="1219"/>
      <c r="W35" s="1219"/>
      <c r="X35" s="121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11" t="s">
        <v>7</v>
      </c>
      <c r="D45" s="1112"/>
      <c r="E45" s="1112"/>
      <c r="F45" s="1112"/>
      <c r="G45" s="1112"/>
      <c r="H45" s="1112"/>
      <c r="I45" s="1110"/>
      <c r="J45" s="1112" t="s">
        <v>29</v>
      </c>
      <c r="K45" s="1112"/>
      <c r="L45" s="1112"/>
      <c r="M45" s="1112"/>
      <c r="N45" s="1112"/>
      <c r="O45" s="1112"/>
      <c r="P45" s="1112"/>
      <c r="Q45" s="1111" t="s">
        <v>28</v>
      </c>
      <c r="R45" s="1112"/>
      <c r="S45" s="1112"/>
      <c r="T45" s="1112"/>
      <c r="U45" s="1112"/>
      <c r="V45" s="1112"/>
      <c r="W45" s="1110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5" t="s">
        <v>8</v>
      </c>
      <c r="B54" s="120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7" t="s">
        <v>47</v>
      </c>
      <c r="B55" s="120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17</vt:i4>
      </vt:variant>
    </vt:vector>
  </HeadingPairs>
  <TitlesOfParts>
    <vt:vector size="10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IMPRIMIR</vt:lpstr>
      <vt:lpstr>SEM 60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2025-07-02T22:42:55Z</cp:lastPrinted>
  <dcterms:created xsi:type="dcterms:W3CDTF">2021-03-04T08:17:33Z</dcterms:created>
  <dcterms:modified xsi:type="dcterms:W3CDTF">2025-07-07T18:50:01Z</dcterms:modified>
</cp:coreProperties>
</file>